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arabuli\Downloads\"/>
    </mc:Choice>
  </mc:AlternateContent>
  <bookViews>
    <workbookView xWindow="0" yWindow="0" windowWidth="28800" windowHeight="12300" tabRatio="746"/>
  </bookViews>
  <sheets>
    <sheet name="2024 II კვ" sheetId="1" r:id="rId1"/>
    <sheet name="ტოპ 15" sheetId="2" r:id="rId2"/>
    <sheet name="ვიზიტის ტიპები" sheetId="12" r:id="rId3"/>
    <sheet name="რეგიონები" sheetId="3" r:id="rId4"/>
    <sheet name="ევროკავშირის ქვეყნები" sheetId="16" r:id="rId5"/>
    <sheet name="საზღვრის ტიპი" sheetId="10" r:id="rId6"/>
    <sheet name="საზღვარი" sheetId="11" r:id="rId7"/>
    <sheet name="დემოგრაფია" sheetId="18" r:id="rId8"/>
    <sheet name="ტერმინები" sheetId="14" r:id="rId9"/>
  </sheets>
  <calcPr calcId="162913"/>
</workbook>
</file>

<file path=xl/calcChain.xml><?xml version="1.0" encoding="utf-8"?>
<calcChain xmlns="http://schemas.openxmlformats.org/spreadsheetml/2006/main">
  <c r="G9" i="12" l="1"/>
  <c r="G8" i="12"/>
  <c r="G7" i="12"/>
  <c r="G6" i="12"/>
  <c r="F230" i="1" l="1"/>
  <c r="F228" i="1"/>
  <c r="F227" i="1"/>
  <c r="F225" i="1"/>
  <c r="F192" i="1"/>
  <c r="F191" i="1"/>
  <c r="F190" i="1"/>
  <c r="F188" i="1"/>
  <c r="F187" i="1"/>
  <c r="F185" i="1"/>
  <c r="F184" i="1"/>
  <c r="F159" i="1"/>
  <c r="F158" i="1"/>
  <c r="F157" i="1"/>
  <c r="F156" i="1"/>
  <c r="F155" i="1"/>
  <c r="F154" i="1"/>
  <c r="F153" i="1"/>
  <c r="F152" i="1"/>
  <c r="F151" i="1"/>
  <c r="F138" i="1"/>
  <c r="F132" i="1"/>
  <c r="F129" i="1"/>
  <c r="F127" i="1"/>
  <c r="F126" i="1"/>
  <c r="F124" i="1"/>
  <c r="F112" i="1"/>
  <c r="F109" i="1"/>
  <c r="F108" i="1"/>
  <c r="F107" i="1"/>
  <c r="F106" i="1"/>
  <c r="F105" i="1"/>
  <c r="F104" i="1"/>
  <c r="F84" i="1"/>
  <c r="F83" i="1"/>
  <c r="F79" i="1"/>
  <c r="F77" i="1"/>
  <c r="F74" i="1"/>
  <c r="F73" i="1"/>
  <c r="F72" i="1"/>
  <c r="F71" i="1"/>
  <c r="F70" i="1"/>
  <c r="F69" i="1"/>
  <c r="F218" i="1" l="1"/>
  <c r="F217" i="1"/>
  <c r="F216" i="1"/>
  <c r="F215" i="1"/>
  <c r="F214" i="1"/>
  <c r="F212" i="1"/>
  <c r="F211" i="1"/>
  <c r="F210" i="1"/>
  <c r="F209" i="1"/>
  <c r="F208" i="1"/>
  <c r="F207" i="1"/>
  <c r="F206" i="1"/>
  <c r="F205" i="1"/>
  <c r="F204" i="1"/>
  <c r="F203" i="1"/>
  <c r="F202" i="1"/>
  <c r="F201" i="1"/>
  <c r="F200" i="1"/>
  <c r="F199" i="1"/>
  <c r="F198" i="1"/>
  <c r="F197" i="1"/>
  <c r="F195" i="1"/>
  <c r="F194" i="1"/>
  <c r="F193" i="1"/>
  <c r="F183" i="1"/>
  <c r="F182" i="1"/>
  <c r="F181" i="1"/>
  <c r="F180" i="1"/>
  <c r="F179" i="1"/>
  <c r="F178" i="1"/>
  <c r="F177" i="1"/>
  <c r="F122" i="1"/>
  <c r="F120" i="1"/>
  <c r="F119" i="1"/>
  <c r="F118" i="1"/>
  <c r="F117" i="1"/>
  <c r="F116" i="1"/>
  <c r="F113" i="1"/>
  <c r="F103" i="1"/>
  <c r="F102" i="1"/>
  <c r="F101" i="1"/>
  <c r="F95" i="1"/>
  <c r="F94" i="1"/>
  <c r="F93" i="1"/>
  <c r="F92" i="1"/>
  <c r="F91" i="1"/>
  <c r="F90" i="1"/>
  <c r="F89" i="1"/>
  <c r="F87" i="1"/>
  <c r="F86" i="1"/>
  <c r="F5" i="12" l="1"/>
  <c r="F5" i="11" l="1"/>
  <c r="C9" i="12" l="1"/>
  <c r="D9" i="12"/>
  <c r="F38" i="1" l="1"/>
  <c r="F39" i="1"/>
  <c r="F40" i="1"/>
  <c r="F41" i="1"/>
  <c r="F42" i="1"/>
  <c r="F43" i="1"/>
  <c r="F44" i="1"/>
  <c r="F45" i="1"/>
  <c r="F46" i="1"/>
  <c r="F47" i="1"/>
  <c r="F48" i="1"/>
  <c r="F49" i="1"/>
  <c r="F50" i="1"/>
  <c r="F51" i="1"/>
  <c r="F6" i="12" l="1"/>
  <c r="F7" i="12"/>
  <c r="F8" i="12"/>
  <c r="F9" i="12"/>
  <c r="E6" i="12"/>
  <c r="E7" i="12"/>
  <c r="E8" i="12"/>
  <c r="E9" i="12"/>
  <c r="E5" i="12"/>
  <c r="D5" i="16" l="1"/>
  <c r="F6" i="16"/>
  <c r="F37" i="1" l="1"/>
  <c r="F2" i="1" l="1"/>
  <c r="E231" i="1" l="1"/>
  <c r="E230" i="1"/>
  <c r="E229" i="1"/>
  <c r="E228" i="1"/>
  <c r="E227" i="1"/>
  <c r="E226" i="1"/>
  <c r="E225" i="1"/>
  <c r="E218" i="1"/>
  <c r="E217" i="1"/>
  <c r="E216" i="1"/>
  <c r="E215" i="1"/>
  <c r="E214" i="1"/>
  <c r="E212" i="1"/>
  <c r="E211" i="1"/>
  <c r="E210" i="1"/>
  <c r="E209" i="1"/>
  <c r="E208" i="1"/>
  <c r="E207" i="1"/>
  <c r="E206" i="1"/>
  <c r="E205" i="1"/>
  <c r="E204" i="1"/>
  <c r="E203" i="1"/>
  <c r="E202" i="1"/>
  <c r="E201" i="1"/>
  <c r="E200" i="1"/>
  <c r="E199" i="1"/>
  <c r="E198" i="1"/>
  <c r="E197" i="1"/>
  <c r="E195" i="1"/>
  <c r="E194" i="1"/>
  <c r="E193" i="1"/>
  <c r="E192" i="1"/>
  <c r="E191" i="1"/>
  <c r="E190" i="1"/>
  <c r="E189" i="1"/>
  <c r="E188" i="1"/>
  <c r="E187" i="1"/>
  <c r="E186" i="1"/>
  <c r="E185" i="1"/>
  <c r="E184" i="1"/>
  <c r="E183" i="1"/>
  <c r="E182" i="1"/>
  <c r="E181" i="1"/>
  <c r="E180" i="1"/>
  <c r="E179" i="1"/>
  <c r="E178" i="1"/>
  <c r="E177" i="1"/>
  <c r="E138" i="1"/>
  <c r="E137" i="1"/>
  <c r="E136" i="1"/>
  <c r="E135" i="1"/>
  <c r="E134" i="1"/>
  <c r="E133" i="1"/>
  <c r="E132" i="1"/>
  <c r="E131" i="1"/>
  <c r="E130" i="1"/>
  <c r="E129" i="1"/>
  <c r="E128" i="1"/>
  <c r="E127" i="1"/>
  <c r="E126" i="1"/>
  <c r="E125" i="1"/>
  <c r="E124" i="1"/>
  <c r="E122" i="1"/>
  <c r="E121" i="1"/>
  <c r="E120" i="1"/>
  <c r="E119" i="1"/>
  <c r="E118" i="1"/>
  <c r="E117" i="1"/>
  <c r="E113" i="1"/>
  <c r="E112" i="1"/>
  <c r="E111" i="1"/>
  <c r="E110" i="1"/>
  <c r="E109" i="1"/>
  <c r="E108" i="1"/>
  <c r="E107" i="1"/>
  <c r="E106" i="1"/>
  <c r="E105" i="1"/>
  <c r="E104" i="1"/>
  <c r="E103" i="1"/>
  <c r="E102" i="1"/>
  <c r="E101" i="1"/>
  <c r="E87" i="1"/>
  <c r="E86" i="1"/>
  <c r="E85" i="1"/>
  <c r="E84" i="1"/>
  <c r="E83" i="1"/>
  <c r="E82" i="1"/>
  <c r="E81" i="1"/>
  <c r="E80" i="1"/>
  <c r="E79" i="1"/>
  <c r="E78" i="1"/>
  <c r="E77" i="1"/>
  <c r="E76" i="1"/>
  <c r="E75" i="1"/>
  <c r="E74" i="1"/>
  <c r="E73" i="1"/>
  <c r="E72" i="1"/>
  <c r="E71" i="1"/>
  <c r="E70" i="1"/>
  <c r="E69" i="1"/>
  <c r="E68" i="1"/>
  <c r="E51" i="1"/>
  <c r="E50" i="1"/>
  <c r="E49" i="1"/>
  <c r="E48" i="1"/>
  <c r="E47" i="1"/>
  <c r="E46" i="1"/>
  <c r="E45" i="1"/>
  <c r="E44" i="1"/>
  <c r="E43" i="1"/>
  <c r="E42" i="1"/>
  <c r="E41" i="1"/>
  <c r="E40" i="1"/>
  <c r="E39" i="1"/>
  <c r="E38" i="1"/>
  <c r="F5" i="2" l="1"/>
  <c r="F23" i="11" l="1"/>
  <c r="F56" i="1" l="1"/>
  <c r="G6" i="2" l="1"/>
  <c r="G7" i="2"/>
  <c r="G8" i="2"/>
  <c r="G9" i="2"/>
  <c r="G10" i="2"/>
  <c r="G11" i="2"/>
  <c r="G12" i="2"/>
  <c r="G13" i="2"/>
  <c r="G14" i="2"/>
  <c r="G15" i="2"/>
  <c r="G16" i="2"/>
  <c r="G17" i="2"/>
  <c r="G18" i="2"/>
  <c r="G19" i="2"/>
  <c r="G5" i="2"/>
  <c r="G6" i="18" l="1"/>
  <c r="G7" i="18"/>
  <c r="G8" i="18"/>
  <c r="G9" i="18"/>
  <c r="G10" i="18"/>
  <c r="G5" i="18"/>
  <c r="F6" i="18"/>
  <c r="F7" i="18"/>
  <c r="F8" i="18"/>
  <c r="F9" i="18"/>
  <c r="F10" i="18"/>
  <c r="F5" i="18"/>
  <c r="E6" i="11"/>
  <c r="E7" i="11"/>
  <c r="E8" i="11"/>
  <c r="E9" i="11"/>
  <c r="E10" i="11"/>
  <c r="E11" i="11"/>
  <c r="E12" i="11"/>
  <c r="E13" i="11"/>
  <c r="E14" i="11"/>
  <c r="E15" i="11"/>
  <c r="E16" i="11"/>
  <c r="E17" i="11"/>
  <c r="E18" i="11"/>
  <c r="E19" i="11"/>
  <c r="E20" i="11"/>
  <c r="E21" i="11"/>
  <c r="E22" i="11"/>
  <c r="E23" i="11"/>
  <c r="E24" i="11"/>
  <c r="E25" i="11"/>
  <c r="E5" i="11"/>
  <c r="F8" i="10"/>
  <c r="F6" i="10"/>
  <c r="F7" i="10"/>
  <c r="F5" i="10"/>
  <c r="E6" i="10"/>
  <c r="E7" i="10"/>
  <c r="E8" i="10"/>
  <c r="E5" i="10"/>
  <c r="F6" i="1" l="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52" i="1"/>
  <c r="E53" i="1"/>
  <c r="E54" i="1"/>
  <c r="E55" i="1"/>
  <c r="E56" i="1"/>
  <c r="E57" i="1"/>
  <c r="E58" i="1"/>
  <c r="E59" i="1"/>
  <c r="E60" i="1"/>
  <c r="E61" i="1"/>
  <c r="E62" i="1"/>
  <c r="E63" i="1"/>
  <c r="E64" i="1"/>
  <c r="E65" i="1"/>
  <c r="E66" i="1"/>
  <c r="E67" i="1"/>
  <c r="E88" i="1"/>
  <c r="E89" i="1"/>
  <c r="E90" i="1"/>
  <c r="E91" i="1"/>
  <c r="E92" i="1"/>
  <c r="E93" i="1"/>
  <c r="E94" i="1"/>
  <c r="E95" i="1"/>
  <c r="E96" i="1"/>
  <c r="E97" i="1"/>
  <c r="E98" i="1"/>
  <c r="E99" i="1"/>
  <c r="E100" i="1"/>
  <c r="E114" i="1"/>
  <c r="E115" i="1"/>
  <c r="E116" i="1"/>
  <c r="E123"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96" i="1"/>
  <c r="E213" i="1"/>
  <c r="E219" i="1"/>
  <c r="E220" i="1"/>
  <c r="E221" i="1"/>
  <c r="E222" i="1"/>
  <c r="E223" i="1"/>
  <c r="E224" i="1"/>
  <c r="E232" i="1"/>
  <c r="E233" i="1"/>
  <c r="E234" i="1"/>
  <c r="E235" i="1"/>
  <c r="E6" i="1"/>
  <c r="F19" i="16" l="1"/>
  <c r="D5" i="3" l="1"/>
  <c r="H5" i="18" l="1"/>
  <c r="H6" i="18" l="1"/>
  <c r="H7" i="18"/>
  <c r="H8" i="18"/>
  <c r="H9" i="18"/>
  <c r="H10" i="18"/>
  <c r="G6" i="11"/>
  <c r="G7" i="11"/>
  <c r="G8" i="11"/>
  <c r="G9" i="11"/>
  <c r="G10" i="11"/>
  <c r="G11" i="11"/>
  <c r="G12" i="11"/>
  <c r="G13" i="11"/>
  <c r="G14" i="11"/>
  <c r="G15" i="11"/>
  <c r="G16" i="11"/>
  <c r="G17" i="11"/>
  <c r="G18" i="11"/>
  <c r="G19" i="11"/>
  <c r="G20" i="11"/>
  <c r="G21" i="11"/>
  <c r="G22" i="11"/>
  <c r="G23" i="11"/>
  <c r="G24" i="11"/>
  <c r="G25" i="11"/>
  <c r="G5" i="11"/>
  <c r="F6" i="11"/>
  <c r="F7" i="11"/>
  <c r="F8" i="11"/>
  <c r="F9" i="11"/>
  <c r="F10" i="11"/>
  <c r="F11" i="11"/>
  <c r="F12" i="11"/>
  <c r="F13" i="11"/>
  <c r="F14" i="11"/>
  <c r="F15" i="11"/>
  <c r="F16" i="11"/>
  <c r="F17" i="11"/>
  <c r="F18" i="11"/>
  <c r="F19" i="11"/>
  <c r="F20" i="11"/>
  <c r="F21" i="11"/>
  <c r="F22" i="11"/>
  <c r="G8" i="10"/>
  <c r="G7" i="10"/>
  <c r="G6" i="10"/>
  <c r="G5" i="10"/>
  <c r="F22" i="16" l="1"/>
  <c r="F17" i="16"/>
  <c r="F8" i="16"/>
  <c r="F7" i="16"/>
  <c r="F25" i="16"/>
  <c r="F14" i="16"/>
  <c r="F18" i="16"/>
  <c r="F27" i="16"/>
  <c r="F13" i="16"/>
  <c r="F23" i="16"/>
  <c r="F12" i="16"/>
  <c r="F11" i="16"/>
  <c r="F32" i="16"/>
  <c r="F33" i="16"/>
  <c r="F15" i="16"/>
  <c r="F28" i="16"/>
  <c r="F20" i="16"/>
  <c r="F9" i="16"/>
  <c r="F10" i="16"/>
  <c r="F26" i="16"/>
  <c r="F31" i="16"/>
  <c r="F24" i="16"/>
  <c r="F29" i="16"/>
  <c r="F21" i="16"/>
  <c r="F16" i="16"/>
  <c r="F30" i="16"/>
  <c r="E19" i="16"/>
  <c r="E22" i="16"/>
  <c r="E17" i="16"/>
  <c r="E8" i="16"/>
  <c r="E7" i="16"/>
  <c r="E25" i="16"/>
  <c r="E14" i="16"/>
  <c r="E18" i="16"/>
  <c r="E27" i="16"/>
  <c r="E13" i="16"/>
  <c r="E23" i="16"/>
  <c r="E12" i="16"/>
  <c r="E11" i="16"/>
  <c r="E32" i="16"/>
  <c r="E33" i="16"/>
  <c r="E15" i="16"/>
  <c r="E6" i="16"/>
  <c r="E28" i="16"/>
  <c r="E20" i="16"/>
  <c r="E9" i="16"/>
  <c r="E10" i="16"/>
  <c r="E26" i="16"/>
  <c r="E31" i="16"/>
  <c r="E24" i="16"/>
  <c r="E29" i="16"/>
  <c r="E21" i="16"/>
  <c r="E16" i="16"/>
  <c r="E30" i="16"/>
  <c r="C5" i="3"/>
  <c r="F5" i="3" s="1"/>
  <c r="F6" i="2"/>
  <c r="F7" i="2"/>
  <c r="F8" i="2"/>
  <c r="F9" i="2"/>
  <c r="F10" i="2"/>
  <c r="F11" i="2"/>
  <c r="F12" i="2"/>
  <c r="F13" i="2"/>
  <c r="F14" i="2"/>
  <c r="F15" i="2"/>
  <c r="F16" i="2"/>
  <c r="F17" i="2"/>
  <c r="F18" i="2"/>
  <c r="F19" i="2"/>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52" i="1"/>
  <c r="F53" i="1"/>
  <c r="F54" i="1"/>
  <c r="F55" i="1"/>
  <c r="F57" i="1"/>
  <c r="F58" i="1"/>
  <c r="F59" i="1"/>
  <c r="F60" i="1"/>
  <c r="F61" i="1"/>
  <c r="F62" i="1"/>
  <c r="F63" i="1"/>
  <c r="F64" i="1"/>
  <c r="F65" i="1"/>
  <c r="F66" i="1"/>
  <c r="F67" i="1"/>
  <c r="F88" i="1"/>
  <c r="F96" i="1"/>
  <c r="F97" i="1"/>
  <c r="F98" i="1"/>
  <c r="F99" i="1"/>
  <c r="F100" i="1"/>
  <c r="F114" i="1"/>
  <c r="F115" i="1"/>
  <c r="F123" i="1"/>
  <c r="F139" i="1"/>
  <c r="F140" i="1"/>
  <c r="F141" i="1"/>
  <c r="F142" i="1"/>
  <c r="F143" i="1"/>
  <c r="F144" i="1"/>
  <c r="F145" i="1"/>
  <c r="F146" i="1"/>
  <c r="F147" i="1"/>
  <c r="F148" i="1"/>
  <c r="F149" i="1"/>
  <c r="F160" i="1"/>
  <c r="F161" i="1"/>
  <c r="F162" i="1"/>
  <c r="F163" i="1"/>
  <c r="F164" i="1"/>
  <c r="F165" i="1"/>
  <c r="F166" i="1"/>
  <c r="F167" i="1"/>
  <c r="F168" i="1"/>
  <c r="F169" i="1"/>
  <c r="F170" i="1"/>
  <c r="F171" i="1"/>
  <c r="F172" i="1"/>
  <c r="F173" i="1"/>
  <c r="F174" i="1"/>
  <c r="F175" i="1"/>
  <c r="F176" i="1"/>
  <c r="F196" i="1"/>
  <c r="F213" i="1"/>
  <c r="F219" i="1"/>
  <c r="F220" i="1"/>
  <c r="F221" i="1"/>
  <c r="F222" i="1"/>
  <c r="F223" i="1"/>
  <c r="F224" i="1"/>
  <c r="F232" i="1"/>
  <c r="F233" i="1"/>
  <c r="F234" i="1"/>
  <c r="F235" i="1"/>
  <c r="F8" i="1"/>
  <c r="F7" i="1"/>
  <c r="F3" i="1"/>
  <c r="F4" i="1"/>
  <c r="E3" i="1"/>
  <c r="E4" i="1"/>
  <c r="E2" i="1"/>
  <c r="E5" i="3" l="1"/>
  <c r="G5" i="3"/>
  <c r="C10" i="3" l="1"/>
  <c r="D10" i="3"/>
  <c r="G10" i="3" s="1"/>
  <c r="C9" i="3"/>
  <c r="D9" i="3"/>
  <c r="G9" i="3" s="1"/>
  <c r="C8" i="3"/>
  <c r="D8" i="3"/>
  <c r="C7" i="3"/>
  <c r="D7" i="3"/>
  <c r="G7" i="3" s="1"/>
  <c r="C6" i="3"/>
  <c r="D6" i="3"/>
  <c r="G8" i="3" l="1"/>
  <c r="F8" i="3"/>
  <c r="F6" i="3"/>
  <c r="E6" i="3"/>
  <c r="G6" i="3"/>
  <c r="F9" i="3"/>
  <c r="E9" i="3"/>
  <c r="E8" i="3"/>
  <c r="F7" i="3"/>
  <c r="E7" i="3"/>
  <c r="E10" i="3"/>
  <c r="F10" i="3"/>
  <c r="C5" i="16"/>
  <c r="F5" i="16" s="1"/>
  <c r="E5" i="16" l="1"/>
</calcChain>
</file>

<file path=xl/sharedStrings.xml><?xml version="1.0" encoding="utf-8"?>
<sst xmlns="http://schemas.openxmlformats.org/spreadsheetml/2006/main" count="394" uniqueCount="319">
  <si>
    <t>ქვეყანა</t>
  </si>
  <si>
    <t>ევროპა</t>
  </si>
  <si>
    <t>ცენტრალური და აღმოსავლეთ ევროპა</t>
  </si>
  <si>
    <t>სომხეთი</t>
  </si>
  <si>
    <t>აზერბაიჯანი</t>
  </si>
  <si>
    <t>ბელარუსი</t>
  </si>
  <si>
    <t>ბულგარეთი</t>
  </si>
  <si>
    <t>ჩეხეთი</t>
  </si>
  <si>
    <t>ესტონეთი</t>
  </si>
  <si>
    <t>უნგრეთი</t>
  </si>
  <si>
    <t>ყაზახეთი</t>
  </si>
  <si>
    <t>ყირგიზეთი</t>
  </si>
  <si>
    <t>ლატვია</t>
  </si>
  <si>
    <t>მოლდოვა</t>
  </si>
  <si>
    <t>პოლონეთი</t>
  </si>
  <si>
    <t>რუმინეთი</t>
  </si>
  <si>
    <t>რუსეთი</t>
  </si>
  <si>
    <t>სლოვაკეთი</t>
  </si>
  <si>
    <t>ტაჯიკეთი</t>
  </si>
  <si>
    <t>თურქმენეთი</t>
  </si>
  <si>
    <t>უკრაინა</t>
  </si>
  <si>
    <t>უზბეკეთი</t>
  </si>
  <si>
    <t>ჩრდილოეთ ევროპა</t>
  </si>
  <si>
    <t>დანია</t>
  </si>
  <si>
    <t>ფინეთი</t>
  </si>
  <si>
    <t>ისლანდია</t>
  </si>
  <si>
    <t>ირლანდია</t>
  </si>
  <si>
    <t>ნორვეგია</t>
  </si>
  <si>
    <t>შვედეთი</t>
  </si>
  <si>
    <t>გაერთიანებული სამეფო</t>
  </si>
  <si>
    <t>სამხრეთ ევროპა</t>
  </si>
  <si>
    <t>ალბანეთი</t>
  </si>
  <si>
    <t>ანდორა</t>
  </si>
  <si>
    <t>ხორვატია</t>
  </si>
  <si>
    <t>საბერძნეთი</t>
  </si>
  <si>
    <t>ვატიკანი</t>
  </si>
  <si>
    <t>იტალია</t>
  </si>
  <si>
    <t>მაკედონია</t>
  </si>
  <si>
    <t>მალტა</t>
  </si>
  <si>
    <t>მონტენეგრო</t>
  </si>
  <si>
    <t>პორტუგალია</t>
  </si>
  <si>
    <t>სან მარინო</t>
  </si>
  <si>
    <t>სლოვენია</t>
  </si>
  <si>
    <t>ესპანეთი</t>
  </si>
  <si>
    <t>დასავლეთ ევროპა</t>
  </si>
  <si>
    <t>ბელგია</t>
  </si>
  <si>
    <t>საფრანგეთი</t>
  </si>
  <si>
    <t>გერმანია</t>
  </si>
  <si>
    <t>ლიხტენშტეინი</t>
  </si>
  <si>
    <t>ლუქსემბურგი</t>
  </si>
  <si>
    <t>ნიდერლანდები</t>
  </si>
  <si>
    <t>შვეიცარია</t>
  </si>
  <si>
    <t>აღმოსავლეთ/ხმელთაშუა ევროპა</t>
  </si>
  <si>
    <t>კვიპროსი</t>
  </si>
  <si>
    <t>ისრაელი</t>
  </si>
  <si>
    <t>თურქეთი</t>
  </si>
  <si>
    <t>ამერიკა</t>
  </si>
  <si>
    <t>კარიბი</t>
  </si>
  <si>
    <t>ანტიგუა და ბარბუდა</t>
  </si>
  <si>
    <t>ბაჰამის კუნძულები</t>
  </si>
  <si>
    <t>ავსტრალია</t>
  </si>
  <si>
    <t>ავსტრია</t>
  </si>
  <si>
    <t>ავღანეთი</t>
  </si>
  <si>
    <t>ალჟირი</t>
  </si>
  <si>
    <t>ამერიკის სამოა</t>
  </si>
  <si>
    <t>ამერიკის შეერთებული შტატები</t>
  </si>
  <si>
    <t>არაბთა გაერთიანებული საემიროები</t>
  </si>
  <si>
    <t>არგენტინა</t>
  </si>
  <si>
    <t>ახალი ზელანდია</t>
  </si>
  <si>
    <t>ბანგლადეში</t>
  </si>
  <si>
    <t>ბაჰრეინი</t>
  </si>
  <si>
    <t>ბოლივია</t>
  </si>
  <si>
    <t>ბრაზილია</t>
  </si>
  <si>
    <t>განა</t>
  </si>
  <si>
    <t>გვინეა</t>
  </si>
  <si>
    <t>დომინიკა</t>
  </si>
  <si>
    <t>დომინიკის რესპუბლიკა</t>
  </si>
  <si>
    <t>ეგვიპტე</t>
  </si>
  <si>
    <t>ეთიოპია</t>
  </si>
  <si>
    <t>ეკვადორი</t>
  </si>
  <si>
    <t>ერაყი</t>
  </si>
  <si>
    <t>ველისი და ფუტუნა</t>
  </si>
  <si>
    <t>ვენესუელა</t>
  </si>
  <si>
    <t>ვიეტნამი</t>
  </si>
  <si>
    <t>ვირჯინიის კუნძულები, დიდი ბრიტანეთი</t>
  </si>
  <si>
    <t>ზამბია</t>
  </si>
  <si>
    <t>ზიმბაბვე</t>
  </si>
  <si>
    <t>იამაიკა</t>
  </si>
  <si>
    <t>იაპონია</t>
  </si>
  <si>
    <t>იემენი</t>
  </si>
  <si>
    <t>ინდოეთი</t>
  </si>
  <si>
    <t>ინდონეზია</t>
  </si>
  <si>
    <t>იორდანია</t>
  </si>
  <si>
    <t>ირანი</t>
  </si>
  <si>
    <t>კაბო-ვერდე</t>
  </si>
  <si>
    <t>კამერუნი</t>
  </si>
  <si>
    <t>კანადა</t>
  </si>
  <si>
    <t>კატარი</t>
  </si>
  <si>
    <t>კენია</t>
  </si>
  <si>
    <t>კოლუმბია</t>
  </si>
  <si>
    <t>კონგო</t>
  </si>
  <si>
    <t>კორეის რესპუბლიკა</t>
  </si>
  <si>
    <t>კოსტა-რიკა</t>
  </si>
  <si>
    <t>კოტ-დივუარი</t>
  </si>
  <si>
    <t>კუბა</t>
  </si>
  <si>
    <t>ლიბანი</t>
  </si>
  <si>
    <t>ლიბერია</t>
  </si>
  <si>
    <t>მადაგასკარი</t>
  </si>
  <si>
    <t>მავრიკი</t>
  </si>
  <si>
    <t>მალაიზია</t>
  </si>
  <si>
    <t>მაროკო</t>
  </si>
  <si>
    <t>მარშალის კუნძულები</t>
  </si>
  <si>
    <t>მექსიკა</t>
  </si>
  <si>
    <t>მიანმარი</t>
  </si>
  <si>
    <t>მოზამბიკი</t>
  </si>
  <si>
    <t>მონღოლეთი</t>
  </si>
  <si>
    <t>ნეპალი</t>
  </si>
  <si>
    <t>ნიგერია</t>
  </si>
  <si>
    <t>ნიდერლანდის ანტილები</t>
  </si>
  <si>
    <t>ომანი</t>
  </si>
  <si>
    <t>პაკისტანი</t>
  </si>
  <si>
    <t>პალესტინა</t>
  </si>
  <si>
    <t>პანამა</t>
  </si>
  <si>
    <t>პაპუა ახალი გვინეა</t>
  </si>
  <si>
    <t>პარაგვაი</t>
  </si>
  <si>
    <t>პერუ</t>
  </si>
  <si>
    <t>რუანდა</t>
  </si>
  <si>
    <t>სალვადორი</t>
  </si>
  <si>
    <t>სამხრეთ აფრიკა</t>
  </si>
  <si>
    <t>საუდის არაბეთი</t>
  </si>
  <si>
    <t>საფრანგეთის პოლინეზია</t>
  </si>
  <si>
    <t>სეიშელის კუნძულები</t>
  </si>
  <si>
    <t>სენეგალი</t>
  </si>
  <si>
    <t>სენტ ვინსენტი და გრენადინები</t>
  </si>
  <si>
    <t>სენტ კრისტოფერი და ნევის</t>
  </si>
  <si>
    <t>სიერა-ლეონე</t>
  </si>
  <si>
    <t>სინგაპური</t>
  </si>
  <si>
    <t>სირია</t>
  </si>
  <si>
    <t>სომალი</t>
  </si>
  <si>
    <t>სუდანი</t>
  </si>
  <si>
    <t>სხვა</t>
  </si>
  <si>
    <t>ტაივანი (ჩინეთის პროვინცია)</t>
  </si>
  <si>
    <t>ტაილანდი</t>
  </si>
  <si>
    <t>ტერქსისა და კაიკოსის კუნძულები</t>
  </si>
  <si>
    <t>ტრინიდადი და ტობაგო</t>
  </si>
  <si>
    <t>ტუვალუ</t>
  </si>
  <si>
    <t>ტუნისი</t>
  </si>
  <si>
    <t>უგანდა</t>
  </si>
  <si>
    <t>ურუგვაი</t>
  </si>
  <si>
    <t>ფილიპინები</t>
  </si>
  <si>
    <t>ქუვეითი</t>
  </si>
  <si>
    <t>შრი-ლანკა</t>
  </si>
  <si>
    <t>ჩილე</t>
  </si>
  <si>
    <t>ჩინეთი</t>
  </si>
  <si>
    <t>ჰაიტი</t>
  </si>
  <si>
    <t>ჰონდურასი</t>
  </si>
  <si>
    <t>ანგოლა</t>
  </si>
  <si>
    <t>ბარბადოსი</t>
  </si>
  <si>
    <t>გვატემალა</t>
  </si>
  <si>
    <t>გვინეა-ბისაუ</t>
  </si>
  <si>
    <t>ლიბია</t>
  </si>
  <si>
    <t>მალი</t>
  </si>
  <si>
    <t>ნამიბია</t>
  </si>
  <si>
    <t>ჰონგკონგი, ჩინეთის სახალხო რესპუბლიკა</t>
  </si>
  <si>
    <t>ერიტრეა</t>
  </si>
  <si>
    <t>ვანუატუ</t>
  </si>
  <si>
    <t>ნიგერი</t>
  </si>
  <si>
    <t>ნიკარაგუა</t>
  </si>
  <si>
    <t>ჩრდილოეთ კორეა</t>
  </si>
  <si>
    <t>ბენინი</t>
  </si>
  <si>
    <t>ბოტსვანა</t>
  </si>
  <si>
    <t>ბურუნდი</t>
  </si>
  <si>
    <t>გაბონი</t>
  </si>
  <si>
    <t>გამბია</t>
  </si>
  <si>
    <t>კამბოჯა</t>
  </si>
  <si>
    <t>მავრიტანია</t>
  </si>
  <si>
    <t>მალდივი</t>
  </si>
  <si>
    <t>რეუნიონი</t>
  </si>
  <si>
    <t>სამოა</t>
  </si>
  <si>
    <t>სოლომონის კუნძულები</t>
  </si>
  <si>
    <t>ტანზანია</t>
  </si>
  <si>
    <t>ტონგა</t>
  </si>
  <si>
    <t>ფიჯი</t>
  </si>
  <si>
    <t>ჯიბუტი</t>
  </si>
  <si>
    <t>ნაურუ</t>
  </si>
  <si>
    <t>მალავი</t>
  </si>
  <si>
    <t>ბურკინა-ფასო</t>
  </si>
  <si>
    <t>სვაზილენდი</t>
  </si>
  <si>
    <t>გრენადა</t>
  </si>
  <si>
    <t>ბელიზი</t>
  </si>
  <si>
    <t>ბუტანი</t>
  </si>
  <si>
    <t>კომორის კუნძულები</t>
  </si>
  <si>
    <t>პალაუ</t>
  </si>
  <si>
    <t>სენტ-ლუსია</t>
  </si>
  <si>
    <t>სან-ტომე და პრინსიპი</t>
  </si>
  <si>
    <t>ტოგო</t>
  </si>
  <si>
    <t>ჩადი</t>
  </si>
  <si>
    <t>ლესოტო</t>
  </si>
  <si>
    <t>ცენტრალური ამერ.</t>
  </si>
  <si>
    <t>ჩრდილოეთ ამერ.</t>
  </si>
  <si>
    <t>სამხრეთ ამერ.</t>
  </si>
  <si>
    <t>აღმოსავლეთ აზია/წყნარი ოკეანის აუზი</t>
  </si>
  <si>
    <t>ჩრდილო-აღმოსავლეთ აზია</t>
  </si>
  <si>
    <t>ოკეანეთი</t>
  </si>
  <si>
    <t>სამხრეთ აზია</t>
  </si>
  <si>
    <t>სამხრეთ-აღმოსავლეთ აზია</t>
  </si>
  <si>
    <t>შუა აღმოსავლეთი</t>
  </si>
  <si>
    <t>აფრიკა</t>
  </si>
  <si>
    <t>აღმოსავლეთ აფრიკა</t>
  </si>
  <si>
    <t>დასავლეთ აფრიკა</t>
  </si>
  <si>
    <t>ჩრდილოეთ აფრიკა</t>
  </si>
  <si>
    <t>ცენტრალური აფრიკა</t>
  </si>
  <si>
    <t>წყარო: საქართველოს შინაგან საქმეთა სამინისტრო, საინფორმაციო-ანალიტიკური დეპარტამენტი</t>
  </si>
  <si>
    <t>რეგიონი</t>
  </si>
  <si>
    <t>ბოსნია და ჰერცეგოვინა</t>
  </si>
  <si>
    <t>სერბეთი</t>
  </si>
  <si>
    <t>ახლო/შუა აღმოსავლეთი</t>
  </si>
  <si>
    <t>ტიპი</t>
  </si>
  <si>
    <t>საჰაერო</t>
  </si>
  <si>
    <t>სახმელეთო</t>
  </si>
  <si>
    <t>სარკინიგზო</t>
  </si>
  <si>
    <t>საზღვაო</t>
  </si>
  <si>
    <t>საზღვარი</t>
  </si>
  <si>
    <t>მთლიანი ჯამი</t>
  </si>
  <si>
    <t>ანგილია</t>
  </si>
  <si>
    <t>ბრუნეი დარუსალამი</t>
  </si>
  <si>
    <t>წილი %</t>
  </si>
  <si>
    <t>წილი%</t>
  </si>
  <si>
    <t>ერთდღიანი ვიზიტი</t>
  </si>
  <si>
    <t>პუერტო-რიკო</t>
  </si>
  <si>
    <t>გაიანა</t>
  </si>
  <si>
    <t>ვირჯინიის კუნძულები, ა.შ.შ.</t>
  </si>
  <si>
    <t>კაიმანის კუნძულები</t>
  </si>
  <si>
    <t>ლაოსი</t>
  </si>
  <si>
    <t>მონაკო</t>
  </si>
  <si>
    <t>ცენტრალური აფრიკის რესპუბლიკა</t>
  </si>
  <si>
    <t>მაიოტა</t>
  </si>
  <si>
    <t>საფრანგეთის გვიანა</t>
  </si>
  <si>
    <t>სურინამი</t>
  </si>
  <si>
    <t>ტურისტული ვიზიტი</t>
  </si>
  <si>
    <t>სხვა (არატურისტული)</t>
  </si>
  <si>
    <t>სხვა ვიზიტები (არატურისტული)</t>
  </si>
  <si>
    <t>ტერმინი</t>
  </si>
  <si>
    <t>განსაზღვრება</t>
  </si>
  <si>
    <t>ტურისტული ვიზიტი*</t>
  </si>
  <si>
    <t>ერთდღიანი ვიზიტი*</t>
  </si>
  <si>
    <t>სხვა (არატურისტული)*</t>
  </si>
  <si>
    <r>
      <rPr>
        <b/>
        <sz val="9"/>
        <rFont val="Sylfaen"/>
        <family val="1"/>
        <charset val="204"/>
      </rPr>
      <t>*ტურისტი</t>
    </r>
    <r>
      <rPr>
        <sz val="9"/>
        <rFont val="Sylfaen"/>
        <family val="1"/>
        <charset val="204"/>
      </rPr>
      <t xml:space="preserve"> არის ვიზიტორი, რომელმაც ღამე გაათენა საქართველოს ტერიტორიაზე.</t>
    </r>
  </si>
  <si>
    <r>
      <rPr>
        <b/>
        <sz val="9"/>
        <rFont val="Sylfaen"/>
        <family val="1"/>
        <charset val="204"/>
      </rPr>
      <t>*ვიზიტორი</t>
    </r>
    <r>
      <rPr>
        <sz val="9"/>
        <rFont val="Sylfaen"/>
        <family val="1"/>
        <charset val="204"/>
      </rPr>
      <t xml:space="preserve"> არის 15 წლის ან უფროსი ასაკის საქართველოს არარეზიდენტი მოგზაური, რომელმაც განახორციელა ვიზიტი საკუთარი ჩვეული გარემოდან საქართველოს ტერიტორიაზე ერთ წელზე ნაკლები დროით. საქართველოში ჩვეული გარემოს განსასაზღვრად შემდეგი მეთოდი გამოიყენება, ჩვეულ გარემოში ითვლება ის  ვიზიტები რომელიც თვეში 8-ჯერ ან 8-ზე მეტჯერ ხორციელდება.</t>
    </r>
  </si>
  <si>
    <r>
      <rPr>
        <b/>
        <sz val="9"/>
        <rFont val="Sylfaen"/>
        <family val="1"/>
        <charset val="204"/>
      </rPr>
      <t>*მოგზაური</t>
    </r>
    <r>
      <rPr>
        <sz val="9"/>
        <rFont val="Sylfaen"/>
        <family val="1"/>
        <charset val="204"/>
      </rPr>
      <t xml:space="preserve"> არის ნებისმიერი ასაკის არარეზიდენტი პირი, რომელიც გადაადგილდება სხვადასხვა გეოგრაფიულ არეალს შორის ნებისმიერი ხანგრძლივობითა და მიზნით.  ის გამორიცხავს საქართველოს რეზიდენტ სხვა ქვეყნის მოქალაქეებს და მოიცავს საქართველოს მოქალაქეებს, რომლებიც უცხო ქვეყნის რეზიდენტები არიან.</t>
    </r>
  </si>
  <si>
    <r>
      <t xml:space="preserve">*ერთდღიანი ვიზიტორი (ექსკურსანტი) </t>
    </r>
    <r>
      <rPr>
        <sz val="9"/>
        <rFont val="Sylfaen"/>
        <family val="1"/>
        <charset val="204"/>
      </rPr>
      <t>არის ვიზიტორი, რომელიც ღამეს არ ათენებს საქართველოს ტერიტორიაზე.</t>
    </r>
  </si>
  <si>
    <t>მათ შორის:</t>
  </si>
  <si>
    <t>საერთაშორისო მოგზაურების ვიზიტები</t>
  </si>
  <si>
    <t>საერთაშორისო ვიზიტორების მიერ განხორციელებული ვიზიტები</t>
  </si>
  <si>
    <t>საერთაშორისო არარეზიდენტი მოგზაურების* ვიზიტები</t>
  </si>
  <si>
    <t>საერთაშორისო მოგზაურობის კლასიფიკაცია</t>
  </si>
  <si>
    <r>
      <rPr>
        <b/>
        <sz val="9"/>
        <rFont val="Sylfaen"/>
        <family val="1"/>
        <charset val="204"/>
      </rPr>
      <t>*სხვა კატეგორია</t>
    </r>
    <r>
      <rPr>
        <sz val="9"/>
        <rFont val="Sylfaen"/>
        <family val="1"/>
        <charset val="204"/>
      </rPr>
      <t>- მოიცავს ყველა იმ ვიზიტს, რომელიც არ შედის საერთაშორისო ვიზიტორების მიერ განხორიცელებული ვიზიტების რაოდენობაში.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(8 და 8-ზე მეტი თვეში).</t>
    </r>
  </si>
  <si>
    <t>საერთაშორისო ვიზიტორების* მიერ განხორციელებული ვიზიტები</t>
  </si>
  <si>
    <t>ლიტვა</t>
  </si>
  <si>
    <t>გაერო</t>
  </si>
  <si>
    <t>საქართველო (არარეზიდენტი)</t>
  </si>
  <si>
    <t>კატეგორია</t>
  </si>
  <si>
    <t>ასაკი</t>
  </si>
  <si>
    <t>15-30</t>
  </si>
  <si>
    <t>31-50</t>
  </si>
  <si>
    <t>51-70</t>
  </si>
  <si>
    <t>71+</t>
  </si>
  <si>
    <t>სქესი</t>
  </si>
  <si>
    <t>კაცი</t>
  </si>
  <si>
    <t>ქალი</t>
  </si>
  <si>
    <t>სარფი</t>
  </si>
  <si>
    <t>თბილისის აეროპორტი</t>
  </si>
  <si>
    <t>ყაზბეგი</t>
  </si>
  <si>
    <t>სადახლო</t>
  </si>
  <si>
    <t>ქუთაისის აეროპორტი</t>
  </si>
  <si>
    <t>ბათუმის აეროპორტი</t>
  </si>
  <si>
    <t>წითელი ხიდი</t>
  </si>
  <si>
    <t>კარწახი</t>
  </si>
  <si>
    <t>ნინოწმინდა</t>
  </si>
  <si>
    <t>ვალე</t>
  </si>
  <si>
    <t>გუგუთი</t>
  </si>
  <si>
    <t>ცოდნა</t>
  </si>
  <si>
    <t>სადახლოს რკინიგზა</t>
  </si>
  <si>
    <t>ფოთის პორტი</t>
  </si>
  <si>
    <t>ბათუმის პორტი</t>
  </si>
  <si>
    <t>ყულევის პორტი</t>
  </si>
  <si>
    <t>გარდაბნის რკინიგზა</t>
  </si>
  <si>
    <t>კარწახის რკინიგზა</t>
  </si>
  <si>
    <t>ახკერპი</t>
  </si>
  <si>
    <t>ვახტანგისი</t>
  </si>
  <si>
    <t>სამთაწყარო</t>
  </si>
  <si>
    <t>ევროკავშირის ქვეყნები (გაერთიანებული სამეფოს გათვალისწინებით)</t>
  </si>
  <si>
    <t>პირველი კვარტალი</t>
  </si>
  <si>
    <t>ცვლილება 2023/2024</t>
  </si>
  <si>
    <t>ცვლილება  2023/2024 %</t>
  </si>
  <si>
    <t>2024:                                      II კვარტალი</t>
  </si>
  <si>
    <t>2023:                                             II კვარტალი</t>
  </si>
  <si>
    <t>ცვლილება               2023/2024</t>
  </si>
  <si>
    <t>2023:                                              II კვარტალი</t>
  </si>
  <si>
    <t>2024:                                            II კვარტალი</t>
  </si>
  <si>
    <t>ცვლილება           2023/2024</t>
  </si>
  <si>
    <t>ცვლილება           2023/2024 %</t>
  </si>
  <si>
    <t>2023:                                                II კვარტალი</t>
  </si>
  <si>
    <t>2024:                                           II კვარტალი</t>
  </si>
  <si>
    <t>ცვლილება                 2023/2024</t>
  </si>
  <si>
    <t>ცვლილება               2023/2024 %</t>
  </si>
  <si>
    <t>2023:                                         II კვარტალი</t>
  </si>
  <si>
    <t>ცვლილება            2023/2024</t>
  </si>
  <si>
    <t>ცვლილება            2023/2024 %</t>
  </si>
  <si>
    <t>2023:                                          II კვარტალი</t>
  </si>
  <si>
    <t>2024:                                          II კვარტალი</t>
  </si>
  <si>
    <t>ცვლილება             2023/2024</t>
  </si>
  <si>
    <t>2023:                                            II კვარტალი</t>
  </si>
  <si>
    <t>2024:                                             II კვარტალი</t>
  </si>
  <si>
    <t>2023:                                      II კვარტალი</t>
  </si>
  <si>
    <t>2024:                                         II კვარტალი</t>
  </si>
  <si>
    <t>2024:                                                 II კვარტალი</t>
  </si>
  <si>
    <t>ცვლილება                2023/2024</t>
  </si>
  <si>
    <t>ცვლილება             2023/2024 %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</si>
</sst>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30" x14ac:knownFonts="1">
    <font>
      <sz val="10"/>
      <name val="Arial"/>
      <family val="2"/>
    </font>
    <font>
      <sz val="11"/>
      <color theme="1"/>
      <name val="Calibri"/>
      <family val="2"/>
      <scheme val="minor"/>
    </font>
    <font>
      <sz val="11"/>
      <color theme="1"/>
      <name val="Calibri"/>
      <family val="2"/>
      <scheme val="minor"/>
    </font>
    <font>
      <sz val="9"/>
      <color indexed="8"/>
      <name val="Calibri"/>
      <family val="2"/>
    </font>
    <font>
      <i/>
      <sz val="9"/>
      <color indexed="8"/>
      <name val="Calibri"/>
      <family val="2"/>
    </font>
    <font>
      <sz val="10"/>
      <name val="Arial"/>
      <family val="2"/>
    </font>
    <font>
      <b/>
      <sz val="11"/>
      <color indexed="8"/>
      <name val="Calibri"/>
      <family val="2"/>
    </font>
    <font>
      <sz val="10"/>
      <name val="Arial"/>
      <family val="2"/>
      <charset val="204"/>
    </font>
    <font>
      <sz val="11"/>
      <color theme="1"/>
      <name val="Calibri"/>
      <family val="2"/>
      <charset val="1"/>
      <scheme val="minor"/>
    </font>
    <font>
      <sz val="9"/>
      <name val="Calibri"/>
      <family val="2"/>
      <charset val="204"/>
      <scheme val="minor"/>
    </font>
    <font>
      <sz val="9"/>
      <color indexed="8"/>
      <name val="Calibri"/>
      <family val="2"/>
      <charset val="204"/>
      <scheme val="minor"/>
    </font>
    <font>
      <sz val="10"/>
      <name val="Calibri"/>
      <family val="2"/>
      <scheme val="minor"/>
    </font>
    <font>
      <b/>
      <sz val="9"/>
      <name val="Calibri"/>
      <family val="2"/>
      <scheme val="minor"/>
    </font>
    <font>
      <sz val="9"/>
      <name val="Calibri"/>
      <family val="2"/>
      <scheme val="minor"/>
    </font>
    <font>
      <i/>
      <sz val="9"/>
      <color indexed="8"/>
      <name val="Calibri"/>
      <family val="2"/>
      <scheme val="minor"/>
    </font>
    <font>
      <sz val="9"/>
      <color theme="1"/>
      <name val="Calibri"/>
      <family val="2"/>
      <charset val="204"/>
      <scheme val="minor"/>
    </font>
    <font>
      <b/>
      <sz val="11"/>
      <color rgb="FFFA7D00"/>
      <name val="Calibri"/>
      <family val="2"/>
      <scheme val="minor"/>
    </font>
    <font>
      <sz val="11"/>
      <color theme="0"/>
      <name val="Calibri"/>
      <family val="2"/>
      <scheme val="minor"/>
    </font>
    <font>
      <b/>
      <sz val="12"/>
      <color indexed="8"/>
      <name val="Calibri"/>
      <family val="2"/>
    </font>
    <font>
      <b/>
      <sz val="12"/>
      <name val="Arial"/>
      <family val="2"/>
      <charset val="204"/>
    </font>
    <font>
      <i/>
      <sz val="9"/>
      <name val="Arial"/>
      <family val="2"/>
      <charset val="204"/>
    </font>
    <font>
      <i/>
      <sz val="9"/>
      <color indexed="8"/>
      <name val="Calibri"/>
      <family val="2"/>
      <charset val="204"/>
      <scheme val="minor"/>
    </font>
    <font>
      <i/>
      <sz val="9"/>
      <name val="Calibri"/>
      <family val="2"/>
      <charset val="204"/>
      <scheme val="minor"/>
    </font>
    <font>
      <b/>
      <sz val="11"/>
      <color theme="0"/>
      <name val="Calibri"/>
      <family val="2"/>
      <scheme val="minor"/>
    </font>
    <font>
      <b/>
      <sz val="11"/>
      <color theme="0"/>
      <name val="Calibri"/>
      <family val="2"/>
      <charset val="204"/>
      <scheme val="minor"/>
    </font>
    <font>
      <sz val="11"/>
      <color theme="0"/>
      <name val="Calibri"/>
      <family val="2"/>
      <charset val="204"/>
      <scheme val="minor"/>
    </font>
    <font>
      <sz val="11"/>
      <color theme="1"/>
      <name val="Calibri"/>
      <family val="2"/>
      <charset val="204"/>
      <scheme val="minor"/>
    </font>
    <font>
      <b/>
      <sz val="9"/>
      <name val="Calibri"/>
      <family val="2"/>
      <charset val="204"/>
      <scheme val="minor"/>
    </font>
    <font>
      <b/>
      <sz val="9"/>
      <name val="Sylfaen"/>
      <family val="1"/>
      <charset val="204"/>
    </font>
    <font>
      <sz val="9"/>
      <name val="Sylfaen"/>
      <family val="1"/>
      <charset val="204"/>
    </font>
  </fonts>
  <fills count="13">
    <fill>
      <patternFill patternType="none"/>
    </fill>
    <fill>
      <patternFill patternType="gray125"/>
    </fill>
    <fill>
      <patternFill patternType="solid">
        <fgColor theme="0"/>
        <bgColor indexed="64"/>
      </patternFill>
    </fill>
    <fill>
      <patternFill patternType="solid">
        <fgColor theme="0"/>
        <bgColor indexed="0"/>
      </patternFill>
    </fill>
    <fill>
      <patternFill patternType="solid">
        <fgColor rgb="FFF2F2F2"/>
      </patternFill>
    </fill>
    <fill>
      <patternFill patternType="solid">
        <fgColor theme="9"/>
      </patternFill>
    </fill>
    <fill>
      <patternFill patternType="solid">
        <fgColor theme="6"/>
      </patternFill>
    </fill>
    <fill>
      <patternFill patternType="solid">
        <fgColor theme="9" tint="0.79998168889431442"/>
        <bgColor indexed="65"/>
      </patternFill>
    </fill>
    <fill>
      <patternFill patternType="solid">
        <fgColor theme="7" tint="-0.249977111117893"/>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s>
  <borders count="51">
    <border>
      <left/>
      <right/>
      <top/>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hair">
        <color indexed="64"/>
      </left>
      <right/>
      <top style="hair">
        <color indexed="64"/>
      </top>
      <bottom style="hair">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style="hair">
        <color indexed="64"/>
      </right>
      <top/>
      <bottom style="hair">
        <color indexed="64"/>
      </bottom>
      <diagonal/>
    </border>
    <border>
      <left style="dashed">
        <color indexed="64"/>
      </left>
      <right style="medium">
        <color indexed="64"/>
      </right>
      <top/>
      <bottom style="dashed">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dashed">
        <color indexed="64"/>
      </left>
      <right style="medium">
        <color indexed="64"/>
      </right>
      <top/>
      <bottom style="medium">
        <color indexed="64"/>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dashed">
        <color indexed="64"/>
      </bottom>
      <diagonal/>
    </border>
    <border>
      <left style="medium">
        <color indexed="64"/>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ashed">
        <color indexed="64"/>
      </left>
      <right style="dashed">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medium">
        <color indexed="64"/>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bottom style="dashed">
        <color indexed="64"/>
      </bottom>
      <diagonal/>
    </border>
    <border>
      <left/>
      <right style="thin">
        <color indexed="64"/>
      </right>
      <top style="medium">
        <color indexed="64"/>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bottom/>
      <diagonal/>
    </border>
    <border>
      <left style="medium">
        <color indexed="64"/>
      </left>
      <right style="dashed">
        <color indexed="64"/>
      </right>
      <top style="dashed">
        <color indexed="64"/>
      </top>
      <bottom/>
      <diagonal/>
    </border>
    <border>
      <left style="medium">
        <color indexed="64"/>
      </left>
      <right style="dashed">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164" fontId="7" fillId="0" borderId="0" applyFont="0" applyFill="0" applyBorder="0" applyAlignment="0" applyProtection="0"/>
    <xf numFmtId="0" fontId="7" fillId="0" borderId="0"/>
    <xf numFmtId="9" fontId="5" fillId="0" borderId="0" applyFont="0" applyFill="0" applyBorder="0" applyAlignment="0" applyProtection="0">
      <alignment vertical="center"/>
    </xf>
    <xf numFmtId="9" fontId="8" fillId="0" borderId="0" applyFont="0" applyFill="0" applyBorder="0" applyAlignment="0" applyProtection="0"/>
    <xf numFmtId="9" fontId="7" fillId="0" borderId="0" applyFont="0" applyFill="0" applyBorder="0" applyAlignment="0" applyProtection="0"/>
    <xf numFmtId="0" fontId="16" fillId="4" borderId="12" applyNumberFormat="0" applyAlignment="0" applyProtection="0"/>
    <xf numFmtId="0" fontId="17" fillId="5" borderId="0" applyNumberFormat="0" applyBorder="0" applyAlignment="0" applyProtection="0"/>
    <xf numFmtId="0" fontId="17" fillId="6" borderId="0" applyNumberFormat="0" applyBorder="0" applyAlignment="0" applyProtection="0"/>
    <xf numFmtId="0" fontId="2" fillId="7" borderId="0" applyNumberFormat="0" applyBorder="0" applyAlignment="0" applyProtection="0"/>
  </cellStyleXfs>
  <cellXfs count="169">
    <xf numFmtId="0" fontId="0" fillId="0" borderId="0" xfId="0">
      <alignment vertical="center"/>
    </xf>
    <xf numFmtId="0" fontId="4" fillId="0" borderId="0" xfId="0" applyNumberFormat="1" applyFont="1" applyFill="1" applyAlignment="1"/>
    <xf numFmtId="0" fontId="0" fillId="0" borderId="0" xfId="0" applyNumberFormat="1" applyFont="1" applyFill="1" applyBorder="1" applyAlignment="1">
      <alignment wrapText="1"/>
    </xf>
    <xf numFmtId="0" fontId="3" fillId="0" borderId="0"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0" fontId="9" fillId="0" borderId="0" xfId="0" applyFont="1" applyAlignment="1">
      <alignment horizontal="center" vertical="center"/>
    </xf>
    <xf numFmtId="0" fontId="11" fillId="0" borderId="0" xfId="0" applyFont="1">
      <alignment vertical="center"/>
    </xf>
    <xf numFmtId="0" fontId="11" fillId="0" borderId="0" xfId="0" applyNumberFormat="1" applyFont="1" applyFill="1" applyBorder="1" applyAlignment="1">
      <alignment wrapText="1"/>
    </xf>
    <xf numFmtId="0" fontId="14" fillId="0" borderId="0" xfId="0" applyNumberFormat="1" applyFont="1" applyFill="1" applyAlignment="1"/>
    <xf numFmtId="0" fontId="9" fillId="0" borderId="0" xfId="0" applyFont="1" applyAlignment="1">
      <alignment horizontal="center" vertical="center"/>
    </xf>
    <xf numFmtId="0" fontId="9" fillId="0" borderId="0" xfId="0" applyFont="1" applyAlignment="1">
      <alignment horizontal="center" vertical="center"/>
    </xf>
    <xf numFmtId="0" fontId="0" fillId="0" borderId="0" xfId="0" applyAlignment="1"/>
    <xf numFmtId="3" fontId="12" fillId="0" borderId="9" xfId="2" applyNumberFormat="1" applyFont="1" applyFill="1" applyBorder="1" applyAlignment="1">
      <alignment horizontal="center"/>
    </xf>
    <xf numFmtId="0" fontId="9" fillId="0" borderId="0" xfId="0" applyFont="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3" fontId="9" fillId="3" borderId="1" xfId="0" applyNumberFormat="1" applyFont="1" applyFill="1" applyBorder="1" applyAlignment="1" applyProtection="1">
      <alignment horizontal="center" vertical="center" wrapText="1"/>
      <protection locked="0"/>
    </xf>
    <xf numFmtId="3" fontId="13" fillId="0" borderId="1" xfId="2" applyNumberFormat="1" applyFont="1" applyBorder="1" applyAlignment="1">
      <alignment horizontal="center" vertical="center"/>
    </xf>
    <xf numFmtId="3" fontId="13" fillId="0" borderId="1" xfId="4" applyNumberFormat="1" applyFont="1" applyBorder="1" applyAlignment="1">
      <alignment horizontal="center" vertical="center"/>
    </xf>
    <xf numFmtId="3" fontId="13" fillId="0" borderId="4" xfId="2" applyNumberFormat="1" applyFont="1" applyBorder="1" applyAlignment="1">
      <alignment horizontal="center" vertical="center"/>
    </xf>
    <xf numFmtId="3" fontId="13" fillId="0" borderId="4" xfId="4" applyNumberFormat="1" applyFont="1" applyBorder="1" applyAlignment="1">
      <alignment horizontal="center" vertical="center"/>
    </xf>
    <xf numFmtId="0" fontId="9" fillId="0" borderId="0" xfId="0" applyFont="1" applyAlignment="1">
      <alignment horizontal="center" vertical="center"/>
    </xf>
    <xf numFmtId="0" fontId="9" fillId="0" borderId="14" xfId="0" applyNumberFormat="1" applyFont="1" applyFill="1" applyBorder="1" applyAlignment="1">
      <alignment horizontal="center" vertical="center" wrapText="1"/>
    </xf>
    <xf numFmtId="0" fontId="9" fillId="0" borderId="16"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18" fillId="0" borderId="0" xfId="0" applyNumberFormat="1" applyFont="1" applyFill="1" applyAlignment="1"/>
    <xf numFmtId="3" fontId="10" fillId="0" borderId="1" xfId="0" applyNumberFormat="1" applyFont="1" applyFill="1" applyBorder="1" applyAlignment="1">
      <alignment horizontal="center" vertical="center"/>
    </xf>
    <xf numFmtId="3" fontId="10" fillId="0" borderId="4" xfId="0" applyNumberFormat="1" applyFont="1" applyFill="1" applyBorder="1" applyAlignment="1">
      <alignment horizontal="center" vertical="center"/>
    </xf>
    <xf numFmtId="165" fontId="10" fillId="2" borderId="15" xfId="3" applyNumberFormat="1" applyFont="1" applyFill="1" applyBorder="1" applyAlignment="1">
      <alignment horizontal="center" vertical="center"/>
    </xf>
    <xf numFmtId="165" fontId="10" fillId="2" borderId="18" xfId="3" applyNumberFormat="1" applyFont="1" applyFill="1" applyBorder="1" applyAlignment="1">
      <alignment horizontal="center" vertical="center"/>
    </xf>
    <xf numFmtId="165" fontId="9" fillId="0" borderId="19" xfId="3" applyNumberFormat="1" applyFont="1" applyFill="1" applyBorder="1" applyAlignment="1">
      <alignment horizontal="center" vertical="center"/>
    </xf>
    <xf numFmtId="165" fontId="9" fillId="0" borderId="20" xfId="3" applyNumberFormat="1" applyFont="1" applyFill="1" applyBorder="1" applyAlignment="1">
      <alignment horizontal="center" vertical="center"/>
    </xf>
    <xf numFmtId="3" fontId="13" fillId="0" borderId="2" xfId="2" applyNumberFormat="1" applyFont="1" applyBorder="1" applyAlignment="1">
      <alignment horizontal="center" vertical="center"/>
    </xf>
    <xf numFmtId="3" fontId="13" fillId="0" borderId="3" xfId="2" applyNumberFormat="1" applyFont="1" applyBorder="1" applyAlignment="1">
      <alignment horizontal="center" vertical="center"/>
    </xf>
    <xf numFmtId="0"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xf>
    <xf numFmtId="0" fontId="20" fillId="0" borderId="0" xfId="0" applyFont="1">
      <alignment vertical="center"/>
    </xf>
    <xf numFmtId="0" fontId="13" fillId="0" borderId="23" xfId="2" applyFont="1" applyBorder="1" applyAlignment="1">
      <alignment horizontal="center" vertical="center"/>
    </xf>
    <xf numFmtId="3" fontId="15" fillId="2" borderId="24" xfId="0" applyNumberFormat="1" applyFont="1" applyFill="1" applyBorder="1" applyAlignment="1">
      <alignment horizontal="center" vertical="center"/>
    </xf>
    <xf numFmtId="3" fontId="13" fillId="0" borderId="0" xfId="2" applyNumberFormat="1" applyFont="1" applyBorder="1" applyAlignment="1">
      <alignment horizontal="center" vertical="center"/>
    </xf>
    <xf numFmtId="0" fontId="13" fillId="0" borderId="0" xfId="2" applyFont="1" applyBorder="1" applyAlignment="1">
      <alignment horizontal="center" vertical="center"/>
    </xf>
    <xf numFmtId="0" fontId="17" fillId="8" borderId="21" xfId="7" applyNumberFormat="1" applyFill="1" applyBorder="1" applyAlignment="1">
      <alignment horizontal="center" vertical="center" wrapText="1"/>
    </xf>
    <xf numFmtId="0" fontId="24" fillId="8" borderId="22" xfId="7" applyNumberFormat="1" applyFont="1" applyFill="1" applyBorder="1" applyAlignment="1">
      <alignment horizontal="center" vertical="center" wrapText="1"/>
    </xf>
    <xf numFmtId="0" fontId="24" fillId="8" borderId="25" xfId="7" applyNumberFormat="1" applyFont="1" applyFill="1" applyBorder="1" applyAlignment="1">
      <alignment horizontal="center" vertical="center" wrapText="1"/>
    </xf>
    <xf numFmtId="0" fontId="24" fillId="8" borderId="8" xfId="7" applyNumberFormat="1" applyFont="1" applyFill="1" applyBorder="1" applyAlignment="1">
      <alignment horizontal="center" vertical="center" wrapText="1"/>
    </xf>
    <xf numFmtId="0" fontId="24" fillId="8" borderId="7" xfId="7" applyNumberFormat="1" applyFont="1" applyFill="1" applyBorder="1" applyAlignment="1">
      <alignment horizontal="center" vertical="center" wrapText="1"/>
    </xf>
    <xf numFmtId="0" fontId="23" fillId="9" borderId="13" xfId="6" applyNumberFormat="1" applyFont="1" applyFill="1" applyBorder="1" applyAlignment="1">
      <alignment horizontal="center" vertical="center"/>
    </xf>
    <xf numFmtId="3" fontId="23" fillId="9" borderId="12" xfId="6" applyNumberFormat="1" applyFont="1" applyFill="1" applyBorder="1" applyAlignment="1">
      <alignment horizontal="center" vertical="center"/>
    </xf>
    <xf numFmtId="3" fontId="23" fillId="9" borderId="24" xfId="6" applyNumberFormat="1" applyFont="1" applyFill="1" applyBorder="1" applyAlignment="1">
      <alignment horizontal="center" vertical="center"/>
    </xf>
    <xf numFmtId="3" fontId="17" fillId="10" borderId="24" xfId="8" applyNumberFormat="1" applyFill="1" applyBorder="1" applyAlignment="1">
      <alignment horizontal="center" vertical="center" wrapText="1"/>
    </xf>
    <xf numFmtId="3" fontId="23" fillId="10" borderId="24" xfId="6" applyNumberFormat="1" applyFont="1" applyFill="1" applyBorder="1" applyAlignment="1">
      <alignment horizontal="center" vertical="center"/>
    </xf>
    <xf numFmtId="0" fontId="1" fillId="11" borderId="24" xfId="9" applyNumberFormat="1" applyFont="1" applyFill="1" applyBorder="1" applyAlignment="1">
      <alignment horizontal="center" vertical="center"/>
    </xf>
    <xf numFmtId="3" fontId="1" fillId="11" borderId="24" xfId="9" applyNumberFormat="1" applyFont="1" applyFill="1" applyBorder="1" applyAlignment="1">
      <alignment horizontal="center" vertical="center"/>
    </xf>
    <xf numFmtId="3" fontId="25" fillId="10" borderId="24" xfId="0" applyNumberFormat="1" applyFont="1" applyFill="1" applyBorder="1" applyAlignment="1">
      <alignment horizontal="center" vertical="center"/>
    </xf>
    <xf numFmtId="3" fontId="26" fillId="11" borderId="24" xfId="9" applyNumberFormat="1" applyFont="1" applyFill="1" applyBorder="1" applyAlignment="1">
      <alignment horizontal="center" vertical="center"/>
    </xf>
    <xf numFmtId="3" fontId="17" fillId="10" borderId="24" xfId="8" applyNumberFormat="1" applyFill="1" applyBorder="1" applyAlignment="1">
      <alignment horizontal="center" vertical="center"/>
    </xf>
    <xf numFmtId="3" fontId="26" fillId="11" borderId="24" xfId="0" applyNumberFormat="1" applyFont="1" applyFill="1" applyBorder="1" applyAlignment="1">
      <alignment horizontal="center" vertical="center"/>
    </xf>
    <xf numFmtId="3" fontId="24" fillId="8" borderId="24" xfId="7" applyNumberFormat="1" applyFont="1" applyFill="1" applyBorder="1" applyAlignment="1">
      <alignment horizontal="center" vertical="center" wrapText="1"/>
    </xf>
    <xf numFmtId="3" fontId="24" fillId="12" borderId="24" xfId="7" applyNumberFormat="1" applyFont="1" applyFill="1" applyBorder="1" applyAlignment="1">
      <alignment horizontal="center" vertical="center" wrapText="1"/>
    </xf>
    <xf numFmtId="3" fontId="27" fillId="0" borderId="24" xfId="2" applyNumberFormat="1" applyFont="1" applyBorder="1" applyAlignment="1">
      <alignment horizontal="left" vertical="center" wrapText="1"/>
    </xf>
    <xf numFmtId="0" fontId="29" fillId="0" borderId="24" xfId="0" applyFont="1" applyBorder="1" applyAlignment="1">
      <alignment horizontal="left" vertical="top" wrapText="1"/>
    </xf>
    <xf numFmtId="3" fontId="13" fillId="0" borderId="24" xfId="2" applyNumberFormat="1" applyFont="1" applyBorder="1" applyAlignment="1">
      <alignment horizontal="center" vertical="center"/>
    </xf>
    <xf numFmtId="0" fontId="28" fillId="0" borderId="24" xfId="0" applyFont="1" applyBorder="1" applyAlignment="1">
      <alignment vertical="center" wrapText="1"/>
    </xf>
    <xf numFmtId="3" fontId="27" fillId="0" borderId="24" xfId="2" applyNumberFormat="1" applyFont="1" applyBorder="1" applyAlignment="1">
      <alignment horizontal="left" vertical="center"/>
    </xf>
    <xf numFmtId="0" fontId="29" fillId="0" borderId="24" xfId="0" applyFont="1" applyBorder="1" applyAlignment="1">
      <alignment horizontal="justify" vertical="center"/>
    </xf>
    <xf numFmtId="0" fontId="29" fillId="0" borderId="24" xfId="0" applyFont="1" applyBorder="1">
      <alignment vertical="center"/>
    </xf>
    <xf numFmtId="165" fontId="9" fillId="0" borderId="0" xfId="3" applyNumberFormat="1" applyFont="1" applyAlignment="1">
      <alignment horizontal="center" vertical="center"/>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3" fontId="9" fillId="3" borderId="4" xfId="0" applyNumberFormat="1" applyFont="1" applyFill="1" applyBorder="1" applyAlignment="1" applyProtection="1">
      <alignment horizontal="center" vertical="center" wrapText="1"/>
      <protection locked="0"/>
    </xf>
    <xf numFmtId="3" fontId="13" fillId="0" borderId="26" xfId="4" applyNumberFormat="1" applyFont="1" applyBorder="1" applyAlignment="1">
      <alignment horizontal="center" vertical="center"/>
    </xf>
    <xf numFmtId="165" fontId="13" fillId="0" borderId="5" xfId="3" applyNumberFormat="1" applyFont="1" applyBorder="1" applyAlignment="1">
      <alignment horizontal="center" vertical="center"/>
    </xf>
    <xf numFmtId="165" fontId="13" fillId="0" borderId="6" xfId="3" applyNumberFormat="1" applyFont="1" applyBorder="1" applyAlignment="1">
      <alignment horizontal="center" vertical="center"/>
    </xf>
    <xf numFmtId="165" fontId="9" fillId="0" borderId="5" xfId="3" applyNumberFormat="1" applyFont="1" applyFill="1" applyBorder="1" applyAlignment="1">
      <alignment horizontal="center" vertical="center"/>
    </xf>
    <xf numFmtId="165" fontId="9" fillId="0" borderId="6" xfId="3" applyNumberFormat="1" applyFont="1" applyFill="1" applyBorder="1" applyAlignment="1">
      <alignment horizontal="center" vertical="center"/>
    </xf>
    <xf numFmtId="0" fontId="24" fillId="8" borderId="31" xfId="7" applyNumberFormat="1" applyFont="1" applyFill="1" applyBorder="1" applyAlignment="1">
      <alignment horizontal="center" vertical="center" wrapText="1"/>
    </xf>
    <xf numFmtId="3" fontId="13" fillId="0" borderId="36" xfId="2" applyNumberFormat="1" applyFont="1" applyBorder="1" applyAlignment="1">
      <alignment horizontal="center" vertical="center"/>
    </xf>
    <xf numFmtId="0" fontId="24" fillId="12" borderId="40" xfId="7" applyNumberFormat="1" applyFont="1" applyFill="1" applyBorder="1" applyAlignment="1">
      <alignment horizontal="center" vertical="center" wrapText="1"/>
    </xf>
    <xf numFmtId="3" fontId="23" fillId="9" borderId="40" xfId="6" applyNumberFormat="1" applyFont="1" applyFill="1" applyBorder="1" applyAlignment="1">
      <alignment horizontal="center" vertical="center" wrapText="1"/>
    </xf>
    <xf numFmtId="3" fontId="17" fillId="10" borderId="40" xfId="8" applyNumberFormat="1" applyFill="1" applyBorder="1" applyAlignment="1">
      <alignment horizontal="center" vertical="center" wrapText="1"/>
    </xf>
    <xf numFmtId="0" fontId="1" fillId="11" borderId="40" xfId="9" applyNumberFormat="1" applyFont="1" applyFill="1" applyBorder="1" applyAlignment="1">
      <alignment horizontal="center" vertical="center"/>
    </xf>
    <xf numFmtId="0" fontId="9" fillId="0" borderId="40" xfId="0" applyNumberFormat="1" applyFont="1" applyFill="1" applyBorder="1" applyAlignment="1">
      <alignment horizontal="center" vertical="center" wrapText="1"/>
    </xf>
    <xf numFmtId="0" fontId="9" fillId="0" borderId="40" xfId="0" applyNumberFormat="1" applyFont="1" applyFill="1" applyBorder="1" applyAlignment="1">
      <alignment horizontal="center" vertical="center"/>
    </xf>
    <xf numFmtId="1" fontId="9" fillId="3" borderId="40" xfId="0" applyNumberFormat="1" applyFont="1" applyFill="1" applyBorder="1" applyAlignment="1" applyProtection="1">
      <alignment horizontal="center" vertical="center" wrapText="1"/>
      <protection locked="0"/>
    </xf>
    <xf numFmtId="0" fontId="9" fillId="3" borderId="40" xfId="0" applyNumberFormat="1" applyFont="1" applyFill="1" applyBorder="1" applyAlignment="1" applyProtection="1">
      <alignment horizontal="center" vertical="center" wrapText="1"/>
      <protection locked="0"/>
    </xf>
    <xf numFmtId="0" fontId="9" fillId="0" borderId="40" xfId="0" applyNumberFormat="1" applyFont="1" applyFill="1" applyBorder="1" applyAlignment="1" applyProtection="1">
      <alignment horizontal="center" vertical="center" wrapText="1"/>
      <protection locked="0"/>
    </xf>
    <xf numFmtId="0" fontId="17" fillId="10" borderId="40" xfId="8" applyNumberFormat="1" applyFill="1" applyBorder="1" applyAlignment="1">
      <alignment horizontal="center" vertical="center"/>
    </xf>
    <xf numFmtId="1" fontId="9" fillId="2" borderId="40" xfId="0" applyNumberFormat="1" applyFont="1" applyFill="1" applyBorder="1" applyAlignment="1">
      <alignment horizontal="center" vertical="center"/>
    </xf>
    <xf numFmtId="0" fontId="9" fillId="2" borderId="40" xfId="0" applyNumberFormat="1" applyFont="1" applyFill="1" applyBorder="1" applyAlignment="1">
      <alignment horizontal="center" vertical="center"/>
    </xf>
    <xf numFmtId="0" fontId="9" fillId="2" borderId="40" xfId="0" applyNumberFormat="1" applyFont="1" applyFill="1" applyBorder="1" applyAlignment="1">
      <alignment horizontal="center" vertical="center" wrapText="1"/>
    </xf>
    <xf numFmtId="0" fontId="9" fillId="0" borderId="41" xfId="0" applyNumberFormat="1" applyFont="1" applyFill="1" applyBorder="1" applyAlignment="1">
      <alignment horizontal="center" vertical="center" wrapText="1"/>
    </xf>
    <xf numFmtId="3" fontId="15" fillId="2" borderId="42" xfId="0" applyNumberFormat="1" applyFont="1" applyFill="1" applyBorder="1" applyAlignment="1">
      <alignment horizontal="center" vertical="center"/>
    </xf>
    <xf numFmtId="165" fontId="24" fillId="8" borderId="32" xfId="3" applyNumberFormat="1" applyFont="1" applyFill="1" applyBorder="1" applyAlignment="1">
      <alignment horizontal="center" vertical="center" wrapText="1"/>
    </xf>
    <xf numFmtId="3" fontId="9" fillId="0" borderId="0" xfId="0" applyNumberFormat="1" applyFont="1" applyAlignment="1">
      <alignment horizontal="center" vertical="center"/>
    </xf>
    <xf numFmtId="0" fontId="24" fillId="8" borderId="43" xfId="7" applyNumberFormat="1" applyFont="1" applyFill="1" applyBorder="1" applyAlignment="1">
      <alignment horizontal="center" vertical="center" wrapText="1"/>
    </xf>
    <xf numFmtId="0" fontId="14" fillId="0" borderId="0" xfId="0" applyNumberFormat="1" applyFont="1" applyFill="1" applyAlignment="1">
      <alignment horizontal="center"/>
    </xf>
    <xf numFmtId="0" fontId="24" fillId="8" borderId="44" xfId="7" applyNumberFormat="1" applyFont="1" applyFill="1" applyBorder="1" applyAlignment="1">
      <alignment horizontal="center" vertical="center" wrapText="1"/>
    </xf>
    <xf numFmtId="0" fontId="24" fillId="8" borderId="45" xfId="7" applyNumberFormat="1" applyFont="1" applyFill="1" applyBorder="1" applyAlignment="1">
      <alignment horizontal="center" vertical="center" wrapText="1"/>
    </xf>
    <xf numFmtId="0" fontId="24" fillId="8" borderId="46" xfId="7" applyNumberFormat="1" applyFont="1" applyFill="1" applyBorder="1" applyAlignment="1">
      <alignment horizontal="center" vertical="center" wrapText="1"/>
    </xf>
    <xf numFmtId="3" fontId="27" fillId="0" borderId="2" xfId="4" applyNumberFormat="1" applyFont="1" applyBorder="1" applyAlignment="1">
      <alignment horizontal="left" vertical="center"/>
    </xf>
    <xf numFmtId="3" fontId="27" fillId="0" borderId="2" xfId="4" applyNumberFormat="1" applyFont="1" applyBorder="1" applyAlignment="1">
      <alignment horizontal="left" vertical="center" wrapText="1"/>
    </xf>
    <xf numFmtId="3" fontId="13" fillId="0" borderId="2" xfId="4" applyNumberFormat="1" applyFont="1" applyBorder="1" applyAlignment="1">
      <alignment horizontal="center" vertical="center"/>
    </xf>
    <xf numFmtId="3" fontId="27" fillId="0" borderId="3" xfId="4" applyNumberFormat="1" applyFont="1" applyBorder="1" applyAlignment="1">
      <alignment horizontal="left" vertical="center"/>
    </xf>
    <xf numFmtId="3" fontId="10" fillId="0" borderId="47" xfId="0" applyNumberFormat="1" applyFont="1" applyFill="1" applyBorder="1" applyAlignment="1">
      <alignment horizontal="center" vertical="center"/>
    </xf>
    <xf numFmtId="3" fontId="10" fillId="0" borderId="48" xfId="0" applyNumberFormat="1" applyFont="1" applyFill="1" applyBorder="1" applyAlignment="1">
      <alignment horizontal="center" vertical="center"/>
    </xf>
    <xf numFmtId="0" fontId="24" fillId="8" borderId="40" xfId="7" applyNumberFormat="1" applyFont="1" applyFill="1" applyBorder="1" applyAlignment="1">
      <alignment horizontal="left" vertical="center" wrapText="1"/>
    </xf>
    <xf numFmtId="3" fontId="23" fillId="9" borderId="40" xfId="6" applyNumberFormat="1" applyFont="1" applyFill="1" applyBorder="1" applyAlignment="1">
      <alignment horizontal="left" vertical="center" wrapText="1"/>
    </xf>
    <xf numFmtId="0" fontId="0" fillId="0" borderId="0" xfId="0" applyFill="1">
      <alignment vertical="center"/>
    </xf>
    <xf numFmtId="0" fontId="11" fillId="0" borderId="0" xfId="0" applyFont="1" applyFill="1">
      <alignment vertical="center"/>
    </xf>
    <xf numFmtId="3" fontId="13" fillId="0" borderId="1" xfId="4" applyNumberFormat="1" applyFont="1" applyFill="1" applyBorder="1" applyAlignment="1">
      <alignment horizontal="center" vertical="center"/>
    </xf>
    <xf numFmtId="165" fontId="13" fillId="0" borderId="0" xfId="3" applyNumberFormat="1" applyFont="1" applyFill="1" applyBorder="1" applyAlignment="1">
      <alignment horizontal="center" vertical="center"/>
    </xf>
    <xf numFmtId="165" fontId="0" fillId="0" borderId="0" xfId="3" applyNumberFormat="1" applyFont="1" applyFill="1">
      <alignment vertical="center"/>
    </xf>
    <xf numFmtId="0" fontId="13" fillId="0" borderId="10" xfId="2" applyFont="1" applyFill="1" applyBorder="1" applyAlignment="1">
      <alignment horizontal="center" vertical="center"/>
    </xf>
    <xf numFmtId="165" fontId="13" fillId="0" borderId="5" xfId="3" applyNumberFormat="1" applyFont="1" applyFill="1" applyBorder="1" applyAlignment="1">
      <alignment horizontal="center" vertical="center"/>
    </xf>
    <xf numFmtId="165" fontId="0" fillId="0" borderId="0" xfId="3" applyNumberFormat="1" applyFont="1">
      <alignment vertical="center"/>
    </xf>
    <xf numFmtId="3" fontId="11" fillId="0" borderId="0" xfId="0" applyNumberFormat="1" applyFont="1">
      <alignment vertical="center"/>
    </xf>
    <xf numFmtId="165" fontId="0" fillId="0" borderId="0" xfId="3" applyNumberFormat="1" applyFont="1" applyAlignment="1">
      <alignment vertical="center"/>
    </xf>
    <xf numFmtId="165" fontId="24" fillId="8" borderId="49" xfId="3" applyNumberFormat="1" applyFont="1" applyFill="1" applyBorder="1" applyAlignment="1">
      <alignment horizontal="center" vertical="center" wrapText="1"/>
    </xf>
    <xf numFmtId="165" fontId="24" fillId="12" borderId="49" xfId="3" applyNumberFormat="1" applyFont="1" applyFill="1" applyBorder="1" applyAlignment="1">
      <alignment horizontal="center" vertical="center" wrapText="1"/>
    </xf>
    <xf numFmtId="165" fontId="23" fillId="9" borderId="49" xfId="3" applyNumberFormat="1" applyFont="1" applyFill="1" applyBorder="1" applyAlignment="1">
      <alignment horizontal="center" vertical="center"/>
    </xf>
    <xf numFmtId="165" fontId="23" fillId="10" borderId="49" xfId="3" applyNumberFormat="1" applyFont="1" applyFill="1" applyBorder="1" applyAlignment="1">
      <alignment horizontal="center" vertical="center"/>
    </xf>
    <xf numFmtId="165" fontId="1" fillId="11" borderId="49" xfId="3" applyNumberFormat="1" applyFont="1" applyFill="1" applyBorder="1" applyAlignment="1">
      <alignment horizontal="center" vertical="center"/>
    </xf>
    <xf numFmtId="165" fontId="15" fillId="2" borderId="49" xfId="3" applyNumberFormat="1" applyFont="1" applyFill="1" applyBorder="1" applyAlignment="1">
      <alignment horizontal="center" vertical="center"/>
    </xf>
    <xf numFmtId="165" fontId="25" fillId="10" borderId="49" xfId="3" applyNumberFormat="1" applyFont="1" applyFill="1" applyBorder="1" applyAlignment="1">
      <alignment horizontal="center" vertical="center"/>
    </xf>
    <xf numFmtId="165" fontId="15" fillId="2" borderId="50" xfId="3" applyNumberFormat="1" applyFont="1" applyFill="1" applyBorder="1" applyAlignment="1">
      <alignment horizontal="center" vertical="center"/>
    </xf>
    <xf numFmtId="165" fontId="13" fillId="0" borderId="6" xfId="3" applyNumberFormat="1" applyFont="1" applyFill="1" applyBorder="1" applyAlignment="1">
      <alignment horizontal="center" vertical="center"/>
    </xf>
    <xf numFmtId="165" fontId="23" fillId="9" borderId="12" xfId="3" applyNumberFormat="1" applyFont="1" applyFill="1" applyBorder="1" applyAlignment="1">
      <alignment horizontal="center" vertical="center"/>
    </xf>
    <xf numFmtId="165" fontId="10" fillId="0" borderId="1" xfId="3" applyNumberFormat="1" applyFont="1" applyFill="1" applyBorder="1" applyAlignment="1">
      <alignment horizontal="center" vertical="center"/>
    </xf>
    <xf numFmtId="165" fontId="10" fillId="0" borderId="4" xfId="3" applyNumberFormat="1" applyFont="1" applyFill="1" applyBorder="1" applyAlignment="1">
      <alignment horizontal="center" vertical="center"/>
    </xf>
    <xf numFmtId="165" fontId="23" fillId="9" borderId="30" xfId="3" applyNumberFormat="1" applyFont="1" applyFill="1" applyBorder="1" applyAlignment="1">
      <alignment horizontal="center" vertical="center"/>
    </xf>
    <xf numFmtId="165" fontId="10" fillId="0" borderId="5" xfId="3" applyNumberFormat="1" applyFont="1" applyFill="1" applyBorder="1" applyAlignment="1">
      <alignment horizontal="center" vertical="center"/>
    </xf>
    <xf numFmtId="165" fontId="10" fillId="0" borderId="6" xfId="3" applyNumberFormat="1" applyFont="1" applyFill="1" applyBorder="1" applyAlignment="1">
      <alignment horizontal="center" vertical="center"/>
    </xf>
    <xf numFmtId="3" fontId="13" fillId="0" borderId="2" xfId="2" applyNumberFormat="1" applyFont="1" applyFill="1" applyBorder="1" applyAlignment="1">
      <alignment horizontal="center" vertical="center"/>
    </xf>
    <xf numFmtId="1" fontId="9" fillId="0" borderId="40" xfId="0" applyNumberFormat="1" applyFont="1" applyFill="1" applyBorder="1" applyAlignment="1" applyProtection="1">
      <alignment horizontal="center" vertical="center" wrapText="1"/>
      <protection locked="0"/>
    </xf>
    <xf numFmtId="3" fontId="15" fillId="0" borderId="24" xfId="0" applyNumberFormat="1" applyFont="1" applyFill="1" applyBorder="1" applyAlignment="1">
      <alignment horizontal="center" vertical="center"/>
    </xf>
    <xf numFmtId="165" fontId="15" fillId="0" borderId="49" xfId="3" applyNumberFormat="1" applyFont="1" applyFill="1" applyBorder="1" applyAlignment="1">
      <alignment horizontal="center" vertical="center"/>
    </xf>
    <xf numFmtId="0" fontId="9" fillId="0" borderId="0" xfId="0" applyFont="1" applyFill="1" applyAlignment="1">
      <alignment horizontal="center" vertical="center"/>
    </xf>
    <xf numFmtId="165" fontId="9" fillId="0" borderId="0" xfId="3" applyNumberFormat="1" applyFont="1" applyFill="1" applyAlignment="1">
      <alignment horizontal="center" vertical="center"/>
    </xf>
    <xf numFmtId="3" fontId="13" fillId="0" borderId="3" xfId="2" applyNumberFormat="1" applyFont="1" applyFill="1" applyBorder="1" applyAlignment="1">
      <alignment horizontal="center" vertical="center"/>
    </xf>
    <xf numFmtId="3" fontId="13" fillId="0" borderId="1" xfId="4" applyNumberFormat="1" applyFont="1" applyFill="1" applyBorder="1" applyAlignment="1">
      <alignment horizontal="center" vertical="center" wrapText="1"/>
    </xf>
    <xf numFmtId="165" fontId="13" fillId="0" borderId="47" xfId="3" applyNumberFormat="1" applyFont="1" applyFill="1" applyBorder="1" applyAlignment="1">
      <alignment horizontal="center" vertical="center" wrapText="1"/>
    </xf>
    <xf numFmtId="165" fontId="13" fillId="0" borderId="5" xfId="3" applyNumberFormat="1" applyFont="1" applyFill="1" applyBorder="1" applyAlignment="1">
      <alignment horizontal="center" vertical="center" wrapText="1"/>
    </xf>
    <xf numFmtId="0" fontId="0" fillId="0" borderId="0" xfId="3" applyNumberFormat="1" applyFont="1" applyAlignment="1">
      <alignment vertical="center"/>
    </xf>
    <xf numFmtId="0" fontId="0" fillId="0" borderId="0" xfId="0" applyNumberFormat="1" applyFill="1">
      <alignment vertical="center"/>
    </xf>
    <xf numFmtId="0" fontId="0" fillId="0" borderId="0" xfId="0" applyNumberFormat="1">
      <alignment vertical="center"/>
    </xf>
    <xf numFmtId="3" fontId="13" fillId="0" borderId="4" xfId="4" applyNumberFormat="1" applyFont="1" applyFill="1" applyBorder="1" applyAlignment="1">
      <alignment horizontal="center" vertical="center" wrapText="1"/>
    </xf>
    <xf numFmtId="165" fontId="13" fillId="0" borderId="48" xfId="3" applyNumberFormat="1" applyFont="1" applyFill="1" applyBorder="1" applyAlignment="1">
      <alignment horizontal="center" vertical="center" wrapText="1"/>
    </xf>
    <xf numFmtId="3" fontId="13" fillId="0" borderId="1" xfId="2" applyNumberFormat="1" applyFont="1" applyFill="1" applyBorder="1" applyAlignment="1">
      <alignment horizontal="center" vertical="center"/>
    </xf>
    <xf numFmtId="0" fontId="0" fillId="0" borderId="0" xfId="3" applyNumberFormat="1" applyFont="1">
      <alignment vertical="center"/>
    </xf>
    <xf numFmtId="0" fontId="21" fillId="0" borderId="0" xfId="0" applyNumberFormat="1" applyFont="1" applyFill="1" applyAlignment="1">
      <alignment horizontal="left" vertical="center"/>
    </xf>
    <xf numFmtId="0" fontId="22" fillId="0" borderId="0" xfId="0" applyFont="1" applyAlignment="1">
      <alignment horizontal="left" vertical="center"/>
    </xf>
    <xf numFmtId="0" fontId="14" fillId="0" borderId="0" xfId="0" applyNumberFormat="1" applyFont="1" applyFill="1" applyAlignment="1">
      <alignment horizontal="center"/>
    </xf>
    <xf numFmtId="0" fontId="6" fillId="0" borderId="27" xfId="0" applyNumberFormat="1" applyFont="1" applyFill="1" applyBorder="1" applyAlignment="1">
      <alignment horizontal="center" vertical="center"/>
    </xf>
    <xf numFmtId="0" fontId="6" fillId="0" borderId="28"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4" fillId="0" borderId="0" xfId="0" applyNumberFormat="1" applyFont="1" applyFill="1" applyAlignment="1">
      <alignment horizont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20" fillId="0" borderId="0" xfId="0" applyFont="1" applyAlignment="1">
      <alignment horizontal="left" vertical="center"/>
    </xf>
    <xf numFmtId="0" fontId="0" fillId="0" borderId="0" xfId="0" applyAlignment="1">
      <alignment horizontal="center" vertical="center"/>
    </xf>
    <xf numFmtId="0" fontId="24" fillId="8" borderId="27" xfId="7" applyNumberFormat="1" applyFont="1" applyFill="1" applyBorder="1" applyAlignment="1">
      <alignment horizontal="center" vertical="center" wrapText="1"/>
    </xf>
    <xf numFmtId="0" fontId="24" fillId="8" borderId="34" xfId="7" applyNumberFormat="1" applyFont="1" applyFill="1" applyBorder="1" applyAlignment="1">
      <alignment horizontal="center" vertical="center" wrapText="1"/>
    </xf>
    <xf numFmtId="3" fontId="13" fillId="0" borderId="35" xfId="2" applyNumberFormat="1" applyFont="1" applyBorder="1" applyAlignment="1">
      <alignment horizontal="center" vertical="center"/>
    </xf>
    <xf numFmtId="3" fontId="13" fillId="0" borderId="37" xfId="2" applyNumberFormat="1" applyFont="1" applyBorder="1" applyAlignment="1">
      <alignment horizontal="center" vertical="center"/>
    </xf>
    <xf numFmtId="3" fontId="13" fillId="0" borderId="33" xfId="2" applyNumberFormat="1" applyFont="1" applyBorder="1" applyAlignment="1">
      <alignment horizontal="center" vertical="center"/>
    </xf>
    <xf numFmtId="3" fontId="13" fillId="0" borderId="38" xfId="2" applyNumberFormat="1" applyFont="1" applyBorder="1" applyAlignment="1">
      <alignment horizontal="center" vertical="center"/>
    </xf>
    <xf numFmtId="3" fontId="13" fillId="0" borderId="39" xfId="2" applyNumberFormat="1" applyFont="1" applyBorder="1" applyAlignment="1">
      <alignment horizontal="center" vertical="center"/>
    </xf>
  </cellXfs>
  <cellStyles count="10">
    <cellStyle name="20% - Accent6" xfId="9" builtinId="50"/>
    <cellStyle name="Accent3" xfId="8" builtinId="37"/>
    <cellStyle name="Accent6" xfId="7" builtinId="49"/>
    <cellStyle name="Calculation" xfId="6" builtinId="22"/>
    <cellStyle name="Comma 2" xfId="1"/>
    <cellStyle name="Normal" xfId="0" builtinId="0"/>
    <cellStyle name="Normal 2" xfId="2"/>
    <cellStyle name="Percent" xfId="3" builtinId="5"/>
    <cellStyle name="Percent 2" xfId="4"/>
    <cellStyle name="Percent 3"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992B1"/>
      <rgbColor rgb="00A5B6CB"/>
      <rgbColor rgb="00FFFFFF"/>
      <rgbColor rgb="00FF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714375</xdr:colOff>
      <xdr:row>4</xdr:row>
      <xdr:rowOff>104775</xdr:rowOff>
    </xdr:from>
    <xdr:to>
      <xdr:col>2</xdr:col>
      <xdr:colOff>904875</xdr:colOff>
      <xdr:row>4</xdr:row>
      <xdr:rowOff>276225</xdr:rowOff>
    </xdr:to>
    <xdr:sp macro="" textlink="">
      <xdr:nvSpPr>
        <xdr:cNvPr id="3" name="AutoShape 68"/>
        <xdr:cNvSpPr>
          <a:spLocks noChangeArrowheads="1"/>
        </xdr:cNvSpPr>
      </xdr:nvSpPr>
      <xdr:spPr bwMode="auto">
        <a:xfrm>
          <a:off x="4314825" y="159067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3</xdr:col>
      <xdr:colOff>685800</xdr:colOff>
      <xdr:row>4</xdr:row>
      <xdr:rowOff>76200</xdr:rowOff>
    </xdr:from>
    <xdr:to>
      <xdr:col>3</xdr:col>
      <xdr:colOff>876300</xdr:colOff>
      <xdr:row>4</xdr:row>
      <xdr:rowOff>247650</xdr:rowOff>
    </xdr:to>
    <xdr:sp macro="" textlink="">
      <xdr:nvSpPr>
        <xdr:cNvPr id="4" name="AutoShape 68"/>
        <xdr:cNvSpPr>
          <a:spLocks noChangeArrowheads="1"/>
        </xdr:cNvSpPr>
      </xdr:nvSpPr>
      <xdr:spPr bwMode="auto">
        <a:xfrm>
          <a:off x="5867400" y="1562100"/>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4</xdr:col>
      <xdr:colOff>704850</xdr:colOff>
      <xdr:row>4</xdr:row>
      <xdr:rowOff>85725</xdr:rowOff>
    </xdr:from>
    <xdr:to>
      <xdr:col>4</xdr:col>
      <xdr:colOff>895350</xdr:colOff>
      <xdr:row>4</xdr:row>
      <xdr:rowOff>257175</xdr:rowOff>
    </xdr:to>
    <xdr:sp macro="" textlink="">
      <xdr:nvSpPr>
        <xdr:cNvPr id="11" name="AutoShape 68"/>
        <xdr:cNvSpPr>
          <a:spLocks noChangeArrowheads="1"/>
        </xdr:cNvSpPr>
      </xdr:nvSpPr>
      <xdr:spPr bwMode="auto">
        <a:xfrm>
          <a:off x="7467600"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twoCellAnchor>
    <xdr:from>
      <xdr:col>5</xdr:col>
      <xdr:colOff>676275</xdr:colOff>
      <xdr:row>4</xdr:row>
      <xdr:rowOff>85725</xdr:rowOff>
    </xdr:from>
    <xdr:to>
      <xdr:col>5</xdr:col>
      <xdr:colOff>866775</xdr:colOff>
      <xdr:row>4</xdr:row>
      <xdr:rowOff>257175</xdr:rowOff>
    </xdr:to>
    <xdr:sp macro="" textlink="">
      <xdr:nvSpPr>
        <xdr:cNvPr id="14" name="AutoShape 68"/>
        <xdr:cNvSpPr>
          <a:spLocks noChangeArrowheads="1"/>
        </xdr:cNvSpPr>
      </xdr:nvSpPr>
      <xdr:spPr bwMode="auto">
        <a:xfrm>
          <a:off x="9020175" y="1571625"/>
          <a:ext cx="190500" cy="171450"/>
        </a:xfrm>
        <a:prstGeom prst="downArrow">
          <a:avLst>
            <a:gd name="adj1" fmla="val 50000"/>
            <a:gd name="adj2" fmla="val 25000"/>
          </a:avLst>
        </a:prstGeom>
        <a:solidFill>
          <a:srgbClr val="FFFFFF"/>
        </a:solidFill>
        <a:ln w="9525">
          <a:solidFill>
            <a:srgbClr val="000000"/>
          </a:solidFill>
          <a:miter lim="800000"/>
          <a:headEnd/>
          <a:tailEnd/>
        </a:ln>
      </xdr:spPr>
      <xdr:txBody>
        <a:bodyPr rot="0" vert="eaVert" wrap="square" lIns="91440" tIns="45720" rIns="91440" bIns="45720" anchor="t" anchorCtr="0" upright="1">
          <a:noAutofit/>
        </a:body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1"/>
  <sheetViews>
    <sheetView tabSelected="1" zoomScaleNormal="100" workbookViewId="0">
      <pane xSplit="2" ySplit="1" topLeftCell="C2" activePane="bottomRight" state="frozen"/>
      <selection pane="topRight" activeCell="C1" sqref="C1"/>
      <selection pane="bottomLeft" activeCell="A2" sqref="A2"/>
      <selection pane="bottomRight" activeCell="B1" sqref="B1"/>
    </sheetView>
  </sheetViews>
  <sheetFormatPr defaultRowHeight="15" customHeight="1" x14ac:dyDescent="0.2"/>
  <cols>
    <col min="1" max="1" width="10" style="5" customWidth="1"/>
    <col min="2" max="2" width="44" style="5" customWidth="1"/>
    <col min="3" max="4" width="23.7109375" style="5" customWidth="1"/>
    <col min="5" max="5" width="23.7109375" style="21" customWidth="1"/>
    <col min="6" max="6" width="23.7109375" style="67" customWidth="1"/>
    <col min="7" max="9" width="9.140625" style="5"/>
    <col min="10" max="10" width="19.85546875" style="5" customWidth="1"/>
    <col min="11" max="16384" width="9.140625" style="5"/>
  </cols>
  <sheetData>
    <row r="1" spans="2:8" ht="35.25" customHeight="1" x14ac:dyDescent="0.2">
      <c r="B1" s="76" t="s">
        <v>0</v>
      </c>
      <c r="C1" s="44" t="s">
        <v>296</v>
      </c>
      <c r="D1" s="44" t="s">
        <v>316</v>
      </c>
      <c r="E1" s="44" t="s">
        <v>317</v>
      </c>
      <c r="F1" s="93" t="s">
        <v>318</v>
      </c>
    </row>
    <row r="2" spans="2:8" s="21" customFormat="1" ht="31.5" customHeight="1" x14ac:dyDescent="0.2">
      <c r="B2" s="106" t="s">
        <v>252</v>
      </c>
      <c r="C2" s="58">
        <v>1651655</v>
      </c>
      <c r="D2" s="58">
        <v>1720516</v>
      </c>
      <c r="E2" s="58">
        <f>D2-C2</f>
        <v>68861</v>
      </c>
      <c r="F2" s="118">
        <f>D2/C2-1</f>
        <v>4.1692120933245702E-2</v>
      </c>
    </row>
    <row r="3" spans="2:8" s="21" customFormat="1" ht="19.5" customHeight="1" x14ac:dyDescent="0.2">
      <c r="B3" s="78" t="s">
        <v>241</v>
      </c>
      <c r="C3" s="59">
        <v>187817</v>
      </c>
      <c r="D3" s="59">
        <v>189936</v>
      </c>
      <c r="E3" s="59">
        <f t="shared" ref="E3:E4" si="0">D3-C3</f>
        <v>2119</v>
      </c>
      <c r="F3" s="119">
        <f t="shared" ref="F3:F4" si="1">D3/C3-1</f>
        <v>1.1282258794464761E-2</v>
      </c>
    </row>
    <row r="4" spans="2:8" ht="30.75" customHeight="1" x14ac:dyDescent="0.2">
      <c r="B4" s="107" t="s">
        <v>253</v>
      </c>
      <c r="C4" s="49">
        <v>1463838</v>
      </c>
      <c r="D4" s="49">
        <v>1530580</v>
      </c>
      <c r="E4" s="49">
        <f t="shared" si="0"/>
        <v>66742</v>
      </c>
      <c r="F4" s="120">
        <f t="shared" si="1"/>
        <v>4.5593843034543502E-2</v>
      </c>
    </row>
    <row r="5" spans="2:8" s="21" customFormat="1" ht="30.75" customHeight="1" x14ac:dyDescent="0.2">
      <c r="B5" s="79" t="s">
        <v>251</v>
      </c>
      <c r="C5" s="49"/>
      <c r="D5" s="49"/>
      <c r="E5" s="49"/>
      <c r="F5" s="120"/>
      <c r="G5" s="94"/>
    </row>
    <row r="6" spans="2:8" ht="15" customHeight="1" x14ac:dyDescent="0.2">
      <c r="B6" s="80" t="s">
        <v>1</v>
      </c>
      <c r="C6" s="50">
        <v>1243810</v>
      </c>
      <c r="D6" s="51">
        <v>1240952</v>
      </c>
      <c r="E6" s="51">
        <f>D6-C6</f>
        <v>-2858</v>
      </c>
      <c r="F6" s="121">
        <f>D6/C6-1</f>
        <v>-2.2977785996253219E-3</v>
      </c>
      <c r="H6" s="94"/>
    </row>
    <row r="7" spans="2:8" x14ac:dyDescent="0.2">
      <c r="B7" s="81" t="s">
        <v>2</v>
      </c>
      <c r="C7" s="53">
        <v>755276</v>
      </c>
      <c r="D7" s="53">
        <v>720305</v>
      </c>
      <c r="E7" s="53">
        <f t="shared" ref="E7:E67" si="2">D7-C7</f>
        <v>-34971</v>
      </c>
      <c r="F7" s="122">
        <f t="shared" ref="F7" si="3">D7/C7-1</f>
        <v>-4.6302278902017324E-2</v>
      </c>
      <c r="H7" s="94"/>
    </row>
    <row r="8" spans="2:8" s="13" customFormat="1" ht="14.25" customHeight="1" x14ac:dyDescent="0.2">
      <c r="B8" s="82" t="s">
        <v>4</v>
      </c>
      <c r="C8" s="39">
        <v>45424</v>
      </c>
      <c r="D8" s="39">
        <v>48006</v>
      </c>
      <c r="E8" s="39">
        <f t="shared" si="2"/>
        <v>2582</v>
      </c>
      <c r="F8" s="123">
        <f>D8/C8-1</f>
        <v>5.6842197957027052E-2</v>
      </c>
    </row>
    <row r="9" spans="2:8" s="13" customFormat="1" ht="12" x14ac:dyDescent="0.2">
      <c r="B9" s="82" t="s">
        <v>5</v>
      </c>
      <c r="C9" s="39">
        <v>26170</v>
      </c>
      <c r="D9" s="39">
        <v>26432</v>
      </c>
      <c r="E9" s="39">
        <f t="shared" si="2"/>
        <v>262</v>
      </c>
      <c r="F9" s="123">
        <f t="shared" ref="F9:F72" si="4">D9/C9-1</f>
        <v>1.001146350783344E-2</v>
      </c>
    </row>
    <row r="10" spans="2:8" s="13" customFormat="1" ht="12" x14ac:dyDescent="0.2">
      <c r="B10" s="82" t="s">
        <v>6</v>
      </c>
      <c r="C10" s="39">
        <v>2910</v>
      </c>
      <c r="D10" s="39">
        <v>2926</v>
      </c>
      <c r="E10" s="39">
        <f t="shared" si="2"/>
        <v>16</v>
      </c>
      <c r="F10" s="123">
        <f t="shared" si="4"/>
        <v>5.4982817869415612E-3</v>
      </c>
    </row>
    <row r="11" spans="2:8" ht="15" customHeight="1" x14ac:dyDescent="0.2">
      <c r="B11" s="83" t="s">
        <v>8</v>
      </c>
      <c r="C11" s="39">
        <v>2651</v>
      </c>
      <c r="D11" s="39">
        <v>2115</v>
      </c>
      <c r="E11" s="39">
        <f t="shared" si="2"/>
        <v>-536</v>
      </c>
      <c r="F11" s="123">
        <f t="shared" si="4"/>
        <v>-0.20218785364013581</v>
      </c>
    </row>
    <row r="12" spans="2:8" ht="15" customHeight="1" x14ac:dyDescent="0.2">
      <c r="B12" s="83" t="s">
        <v>19</v>
      </c>
      <c r="C12" s="39">
        <v>3328</v>
      </c>
      <c r="D12" s="39">
        <v>3900</v>
      </c>
      <c r="E12" s="39">
        <f t="shared" si="2"/>
        <v>572</v>
      </c>
      <c r="F12" s="123">
        <f t="shared" si="4"/>
        <v>0.171875</v>
      </c>
    </row>
    <row r="13" spans="2:8" ht="15" customHeight="1" x14ac:dyDescent="0.2">
      <c r="B13" s="83" t="s">
        <v>12</v>
      </c>
      <c r="C13" s="39">
        <v>6222</v>
      </c>
      <c r="D13" s="39">
        <v>5325</v>
      </c>
      <c r="E13" s="39">
        <f t="shared" si="2"/>
        <v>-897</v>
      </c>
      <c r="F13" s="123">
        <f t="shared" si="4"/>
        <v>-0.14416586306653811</v>
      </c>
    </row>
    <row r="14" spans="2:8" ht="15" customHeight="1" x14ac:dyDescent="0.2">
      <c r="B14" s="83" t="s">
        <v>258</v>
      </c>
      <c r="C14" s="39">
        <v>4603</v>
      </c>
      <c r="D14" s="39">
        <v>4790</v>
      </c>
      <c r="E14" s="39">
        <f t="shared" si="2"/>
        <v>187</v>
      </c>
      <c r="F14" s="123">
        <f t="shared" si="4"/>
        <v>4.0625678905061857E-2</v>
      </c>
    </row>
    <row r="15" spans="2:8" s="13" customFormat="1" ht="15" customHeight="1" x14ac:dyDescent="0.2">
      <c r="B15" s="82" t="s">
        <v>13</v>
      </c>
      <c r="C15" s="39">
        <v>2889</v>
      </c>
      <c r="D15" s="39">
        <v>3403</v>
      </c>
      <c r="E15" s="39">
        <f t="shared" si="2"/>
        <v>514</v>
      </c>
      <c r="F15" s="123">
        <f t="shared" si="4"/>
        <v>0.17791623399100032</v>
      </c>
    </row>
    <row r="16" spans="2:8" s="13" customFormat="1" ht="15" customHeight="1" x14ac:dyDescent="0.2">
      <c r="B16" s="82" t="s">
        <v>14</v>
      </c>
      <c r="C16" s="39">
        <v>25981</v>
      </c>
      <c r="D16" s="39">
        <v>15881</v>
      </c>
      <c r="E16" s="39">
        <f t="shared" si="2"/>
        <v>-10100</v>
      </c>
      <c r="F16" s="123">
        <f t="shared" si="4"/>
        <v>-0.3887456218005465</v>
      </c>
    </row>
    <row r="17" spans="2:8" ht="15" customHeight="1" x14ac:dyDescent="0.2">
      <c r="B17" s="83" t="s">
        <v>15</v>
      </c>
      <c r="C17" s="39">
        <v>1739</v>
      </c>
      <c r="D17" s="39">
        <v>2065</v>
      </c>
      <c r="E17" s="39">
        <f t="shared" si="2"/>
        <v>326</v>
      </c>
      <c r="F17" s="123">
        <f t="shared" si="4"/>
        <v>0.18746405980448544</v>
      </c>
    </row>
    <row r="18" spans="2:8" ht="15" customHeight="1" x14ac:dyDescent="0.2">
      <c r="B18" s="83" t="s">
        <v>16</v>
      </c>
      <c r="C18" s="39">
        <v>320845</v>
      </c>
      <c r="D18" s="39">
        <v>312051</v>
      </c>
      <c r="E18" s="39">
        <f t="shared" si="2"/>
        <v>-8794</v>
      </c>
      <c r="F18" s="123">
        <f t="shared" si="4"/>
        <v>-2.7408873443563131E-2</v>
      </c>
    </row>
    <row r="19" spans="2:8" s="13" customFormat="1" ht="15" customHeight="1" x14ac:dyDescent="0.2">
      <c r="B19" s="82" t="s">
        <v>17</v>
      </c>
      <c r="C19" s="39">
        <v>1281</v>
      </c>
      <c r="D19" s="39">
        <v>1584</v>
      </c>
      <c r="E19" s="39">
        <f t="shared" si="2"/>
        <v>303</v>
      </c>
      <c r="F19" s="123">
        <f t="shared" si="4"/>
        <v>0.2365339578454333</v>
      </c>
    </row>
    <row r="20" spans="2:8" ht="15" customHeight="1" x14ac:dyDescent="0.2">
      <c r="B20" s="83" t="s">
        <v>3</v>
      </c>
      <c r="C20" s="39">
        <v>214573</v>
      </c>
      <c r="D20" s="39">
        <v>195861</v>
      </c>
      <c r="E20" s="39">
        <f t="shared" si="2"/>
        <v>-18712</v>
      </c>
      <c r="F20" s="123">
        <f t="shared" si="4"/>
        <v>-8.7205752820718407E-2</v>
      </c>
    </row>
    <row r="21" spans="2:8" ht="15" customHeight="1" x14ac:dyDescent="0.2">
      <c r="B21" s="83" t="s">
        <v>18</v>
      </c>
      <c r="C21" s="39">
        <v>1535</v>
      </c>
      <c r="D21" s="39">
        <v>1398</v>
      </c>
      <c r="E21" s="39">
        <f t="shared" si="2"/>
        <v>-137</v>
      </c>
      <c r="F21" s="123">
        <f t="shared" si="4"/>
        <v>-8.9250814332247574E-2</v>
      </c>
    </row>
    <row r="22" spans="2:8" s="13" customFormat="1" ht="15" customHeight="1" x14ac:dyDescent="0.2">
      <c r="B22" s="82" t="s">
        <v>21</v>
      </c>
      <c r="C22" s="39">
        <v>12171</v>
      </c>
      <c r="D22" s="39">
        <v>15798</v>
      </c>
      <c r="E22" s="39">
        <f t="shared" si="2"/>
        <v>3627</v>
      </c>
      <c r="F22" s="123">
        <f t="shared" si="4"/>
        <v>0.29800345082573321</v>
      </c>
    </row>
    <row r="23" spans="2:8" ht="15" customHeight="1" x14ac:dyDescent="0.2">
      <c r="B23" s="83" t="s">
        <v>20</v>
      </c>
      <c r="C23" s="39">
        <v>35351</v>
      </c>
      <c r="D23" s="39">
        <v>26855</v>
      </c>
      <c r="E23" s="39">
        <f t="shared" si="2"/>
        <v>-8496</v>
      </c>
      <c r="F23" s="123">
        <f t="shared" si="4"/>
        <v>-0.24033266385675089</v>
      </c>
    </row>
    <row r="24" spans="2:8" s="13" customFormat="1" ht="15" customHeight="1" x14ac:dyDescent="0.2">
      <c r="B24" s="82" t="s">
        <v>9</v>
      </c>
      <c r="C24" s="39">
        <v>1965</v>
      </c>
      <c r="D24" s="39">
        <v>1917</v>
      </c>
      <c r="E24" s="39">
        <f t="shared" si="2"/>
        <v>-48</v>
      </c>
      <c r="F24" s="123">
        <f t="shared" si="4"/>
        <v>-2.4427480916030531E-2</v>
      </c>
    </row>
    <row r="25" spans="2:8" s="137" customFormat="1" ht="15" customHeight="1" x14ac:dyDescent="0.2">
      <c r="B25" s="134" t="s">
        <v>10</v>
      </c>
      <c r="C25" s="135">
        <v>37853</v>
      </c>
      <c r="D25" s="135">
        <v>42424</v>
      </c>
      <c r="E25" s="135">
        <f t="shared" si="2"/>
        <v>4571</v>
      </c>
      <c r="F25" s="136">
        <f t="shared" si="4"/>
        <v>0.12075661110083735</v>
      </c>
      <c r="H25" s="138"/>
    </row>
    <row r="26" spans="2:8" s="13" customFormat="1" ht="15" customHeight="1" x14ac:dyDescent="0.2">
      <c r="B26" s="84" t="s">
        <v>11</v>
      </c>
      <c r="C26" s="39">
        <v>4154</v>
      </c>
      <c r="D26" s="39">
        <v>4455</v>
      </c>
      <c r="E26" s="39">
        <f t="shared" si="2"/>
        <v>301</v>
      </c>
      <c r="F26" s="123">
        <f t="shared" si="4"/>
        <v>7.2460279248916626E-2</v>
      </c>
    </row>
    <row r="27" spans="2:8" s="13" customFormat="1" ht="15" customHeight="1" x14ac:dyDescent="0.2">
      <c r="B27" s="84" t="s">
        <v>7</v>
      </c>
      <c r="C27" s="39">
        <v>3631</v>
      </c>
      <c r="D27" s="39">
        <v>3119</v>
      </c>
      <c r="E27" s="39">
        <f t="shared" si="2"/>
        <v>-512</v>
      </c>
      <c r="F27" s="123">
        <f t="shared" si="4"/>
        <v>-0.14100798678050119</v>
      </c>
    </row>
    <row r="28" spans="2:8" ht="15" customHeight="1" x14ac:dyDescent="0.2">
      <c r="B28" s="81" t="s">
        <v>22</v>
      </c>
      <c r="C28" s="53">
        <v>13047</v>
      </c>
      <c r="D28" s="53">
        <v>15159</v>
      </c>
      <c r="E28" s="53">
        <f t="shared" si="2"/>
        <v>2112</v>
      </c>
      <c r="F28" s="122">
        <f t="shared" si="4"/>
        <v>0.1618762934007818</v>
      </c>
    </row>
    <row r="29" spans="2:8" ht="15" customHeight="1" x14ac:dyDescent="0.2">
      <c r="B29" s="82" t="s">
        <v>29</v>
      </c>
      <c r="C29" s="39">
        <v>7624</v>
      </c>
      <c r="D29" s="39">
        <v>8540</v>
      </c>
      <c r="E29" s="39">
        <f t="shared" si="2"/>
        <v>916</v>
      </c>
      <c r="F29" s="123">
        <f t="shared" si="4"/>
        <v>0.12014690451206711</v>
      </c>
    </row>
    <row r="30" spans="2:8" ht="15" customHeight="1" x14ac:dyDescent="0.2">
      <c r="B30" s="83" t="s">
        <v>23</v>
      </c>
      <c r="C30" s="39">
        <v>1024</v>
      </c>
      <c r="D30" s="39">
        <v>1398</v>
      </c>
      <c r="E30" s="39">
        <f t="shared" si="2"/>
        <v>374</v>
      </c>
      <c r="F30" s="123">
        <f t="shared" si="4"/>
        <v>0.365234375</v>
      </c>
    </row>
    <row r="31" spans="2:8" ht="15" customHeight="1" x14ac:dyDescent="0.2">
      <c r="B31" s="83" t="s">
        <v>26</v>
      </c>
      <c r="C31" s="39">
        <v>819</v>
      </c>
      <c r="D31" s="39">
        <v>1052</v>
      </c>
      <c r="E31" s="39">
        <f t="shared" si="2"/>
        <v>233</v>
      </c>
      <c r="F31" s="123">
        <f t="shared" si="4"/>
        <v>0.28449328449328459</v>
      </c>
    </row>
    <row r="32" spans="2:8" ht="15" customHeight="1" x14ac:dyDescent="0.2">
      <c r="B32" s="83" t="s">
        <v>25</v>
      </c>
      <c r="C32" s="39">
        <v>143</v>
      </c>
      <c r="D32" s="39">
        <v>152</v>
      </c>
      <c r="E32" s="39">
        <f t="shared" si="2"/>
        <v>9</v>
      </c>
      <c r="F32" s="123">
        <f t="shared" si="4"/>
        <v>6.2937062937062915E-2</v>
      </c>
    </row>
    <row r="33" spans="2:6" ht="15" customHeight="1" x14ac:dyDescent="0.2">
      <c r="B33" s="83" t="s">
        <v>27</v>
      </c>
      <c r="C33" s="39">
        <v>1249</v>
      </c>
      <c r="D33" s="39">
        <v>1305</v>
      </c>
      <c r="E33" s="39">
        <f t="shared" si="2"/>
        <v>56</v>
      </c>
      <c r="F33" s="123">
        <f t="shared" si="4"/>
        <v>4.4835868694955927E-2</v>
      </c>
    </row>
    <row r="34" spans="2:6" ht="15" customHeight="1" x14ac:dyDescent="0.2">
      <c r="B34" s="83" t="s">
        <v>24</v>
      </c>
      <c r="C34" s="39">
        <v>891</v>
      </c>
      <c r="D34" s="39">
        <v>975</v>
      </c>
      <c r="E34" s="39">
        <f t="shared" si="2"/>
        <v>84</v>
      </c>
      <c r="F34" s="123">
        <f t="shared" si="4"/>
        <v>9.4276094276094291E-2</v>
      </c>
    </row>
    <row r="35" spans="2:6" ht="15" customHeight="1" x14ac:dyDescent="0.2">
      <c r="B35" s="82" t="s">
        <v>28</v>
      </c>
      <c r="C35" s="39">
        <v>1297</v>
      </c>
      <c r="D35" s="39">
        <v>1737</v>
      </c>
      <c r="E35" s="39">
        <f t="shared" si="2"/>
        <v>440</v>
      </c>
      <c r="F35" s="123">
        <f t="shared" si="4"/>
        <v>0.3392444101773322</v>
      </c>
    </row>
    <row r="36" spans="2:6" ht="15" customHeight="1" x14ac:dyDescent="0.2">
      <c r="B36" s="81" t="s">
        <v>30</v>
      </c>
      <c r="C36" s="53">
        <v>14544</v>
      </c>
      <c r="D36" s="53">
        <v>17668</v>
      </c>
      <c r="E36" s="53">
        <f t="shared" si="2"/>
        <v>3124</v>
      </c>
      <c r="F36" s="122">
        <f t="shared" si="4"/>
        <v>0.21479647964796489</v>
      </c>
    </row>
    <row r="37" spans="2:6" ht="15" customHeight="1" x14ac:dyDescent="0.2">
      <c r="B37" s="83" t="s">
        <v>31</v>
      </c>
      <c r="C37" s="39">
        <v>137</v>
      </c>
      <c r="D37" s="39">
        <v>134</v>
      </c>
      <c r="E37" s="39">
        <f t="shared" si="2"/>
        <v>-3</v>
      </c>
      <c r="F37" s="123">
        <f t="shared" ref="F37:F51" si="5">D37/C37-1</f>
        <v>-2.1897810218978075E-2</v>
      </c>
    </row>
    <row r="38" spans="2:6" ht="15" customHeight="1" x14ac:dyDescent="0.2">
      <c r="B38" s="83" t="s">
        <v>32</v>
      </c>
      <c r="C38" s="39">
        <v>14</v>
      </c>
      <c r="D38" s="39">
        <v>17</v>
      </c>
      <c r="E38" s="39">
        <f t="shared" ref="E38:E51" si="6">D38-C38</f>
        <v>3</v>
      </c>
      <c r="F38" s="123">
        <f>D38/C38-1</f>
        <v>0.21428571428571419</v>
      </c>
    </row>
    <row r="39" spans="2:6" ht="12" x14ac:dyDescent="0.2">
      <c r="B39" s="83" t="s">
        <v>214</v>
      </c>
      <c r="C39" s="39">
        <v>135</v>
      </c>
      <c r="D39" s="39">
        <v>139</v>
      </c>
      <c r="E39" s="39">
        <f t="shared" si="6"/>
        <v>4</v>
      </c>
      <c r="F39" s="123">
        <f t="shared" si="5"/>
        <v>2.9629629629629672E-2</v>
      </c>
    </row>
    <row r="40" spans="2:6" ht="15" customHeight="1" x14ac:dyDescent="0.2">
      <c r="B40" s="82" t="s">
        <v>43</v>
      </c>
      <c r="C40" s="39">
        <v>3135</v>
      </c>
      <c r="D40" s="39">
        <v>3239</v>
      </c>
      <c r="E40" s="39">
        <f t="shared" si="6"/>
        <v>104</v>
      </c>
      <c r="F40" s="123">
        <f t="shared" si="5"/>
        <v>3.3173843700159411E-2</v>
      </c>
    </row>
    <row r="41" spans="2:6" ht="15" customHeight="1" x14ac:dyDescent="0.2">
      <c r="B41" s="82" t="s">
        <v>35</v>
      </c>
      <c r="C41" s="39">
        <v>4</v>
      </c>
      <c r="D41" s="39">
        <v>0</v>
      </c>
      <c r="E41" s="39">
        <f t="shared" si="6"/>
        <v>-4</v>
      </c>
      <c r="F41" s="123">
        <f t="shared" si="5"/>
        <v>-1</v>
      </c>
    </row>
    <row r="42" spans="2:6" ht="15" customHeight="1" x14ac:dyDescent="0.2">
      <c r="B42" s="82" t="s">
        <v>36</v>
      </c>
      <c r="C42" s="39">
        <v>3608</v>
      </c>
      <c r="D42" s="39">
        <v>4926</v>
      </c>
      <c r="E42" s="39">
        <f t="shared" si="6"/>
        <v>1318</v>
      </c>
      <c r="F42" s="123">
        <f t="shared" si="5"/>
        <v>0.36529933481152987</v>
      </c>
    </row>
    <row r="43" spans="2:6" ht="15" customHeight="1" x14ac:dyDescent="0.2">
      <c r="B43" s="82" t="s">
        <v>37</v>
      </c>
      <c r="C43" s="39">
        <v>235</v>
      </c>
      <c r="D43" s="39">
        <v>215</v>
      </c>
      <c r="E43" s="39">
        <f t="shared" si="6"/>
        <v>-20</v>
      </c>
      <c r="F43" s="123">
        <f t="shared" si="5"/>
        <v>-8.5106382978723416E-2</v>
      </c>
    </row>
    <row r="44" spans="2:6" ht="15" customHeight="1" x14ac:dyDescent="0.2">
      <c r="B44" s="82" t="s">
        <v>38</v>
      </c>
      <c r="C44" s="39">
        <v>96</v>
      </c>
      <c r="D44" s="39">
        <v>160</v>
      </c>
      <c r="E44" s="39">
        <f t="shared" si="6"/>
        <v>64</v>
      </c>
      <c r="F44" s="123">
        <f t="shared" si="5"/>
        <v>0.66666666666666674</v>
      </c>
    </row>
    <row r="45" spans="2:6" ht="12" x14ac:dyDescent="0.2">
      <c r="B45" s="82" t="s">
        <v>39</v>
      </c>
      <c r="C45" s="39">
        <v>96</v>
      </c>
      <c r="D45" s="39">
        <v>88</v>
      </c>
      <c r="E45" s="39">
        <f t="shared" si="6"/>
        <v>-8</v>
      </c>
      <c r="F45" s="123">
        <f t="shared" si="5"/>
        <v>-8.333333333333337E-2</v>
      </c>
    </row>
    <row r="46" spans="2:6" ht="12" x14ac:dyDescent="0.2">
      <c r="B46" s="82" t="s">
        <v>40</v>
      </c>
      <c r="C46" s="39">
        <v>891</v>
      </c>
      <c r="D46" s="39">
        <v>1080</v>
      </c>
      <c r="E46" s="39">
        <f t="shared" si="6"/>
        <v>189</v>
      </c>
      <c r="F46" s="123">
        <f t="shared" si="5"/>
        <v>0.21212121212121215</v>
      </c>
    </row>
    <row r="47" spans="2:6" ht="12" x14ac:dyDescent="0.2">
      <c r="B47" s="82" t="s">
        <v>34</v>
      </c>
      <c r="C47" s="39">
        <v>4465</v>
      </c>
      <c r="D47" s="39">
        <v>5347</v>
      </c>
      <c r="E47" s="39">
        <f t="shared" si="6"/>
        <v>882</v>
      </c>
      <c r="F47" s="123">
        <f t="shared" si="5"/>
        <v>0.1975363941769317</v>
      </c>
    </row>
    <row r="48" spans="2:6" ht="12" x14ac:dyDescent="0.2">
      <c r="B48" s="82" t="s">
        <v>41</v>
      </c>
      <c r="C48" s="39">
        <v>10</v>
      </c>
      <c r="D48" s="39">
        <v>2</v>
      </c>
      <c r="E48" s="39">
        <f t="shared" si="6"/>
        <v>-8</v>
      </c>
      <c r="F48" s="123">
        <f t="shared" si="5"/>
        <v>-0.8</v>
      </c>
    </row>
    <row r="49" spans="1:8" ht="15" customHeight="1" x14ac:dyDescent="0.2">
      <c r="B49" s="82" t="s">
        <v>215</v>
      </c>
      <c r="C49" s="39">
        <v>763</v>
      </c>
      <c r="D49" s="39">
        <v>1135</v>
      </c>
      <c r="E49" s="39">
        <f t="shared" si="6"/>
        <v>372</v>
      </c>
      <c r="F49" s="123">
        <f t="shared" si="5"/>
        <v>0.48754914809960681</v>
      </c>
    </row>
    <row r="50" spans="1:8" ht="15" customHeight="1" x14ac:dyDescent="0.2">
      <c r="B50" s="82" t="s">
        <v>42</v>
      </c>
      <c r="C50" s="39">
        <v>555</v>
      </c>
      <c r="D50" s="39">
        <v>763</v>
      </c>
      <c r="E50" s="39">
        <f t="shared" si="6"/>
        <v>208</v>
      </c>
      <c r="F50" s="123">
        <f t="shared" si="5"/>
        <v>0.37477477477477472</v>
      </c>
    </row>
    <row r="51" spans="1:8" ht="15" customHeight="1" x14ac:dyDescent="0.2">
      <c r="B51" s="82" t="s">
        <v>33</v>
      </c>
      <c r="C51" s="39">
        <v>400</v>
      </c>
      <c r="D51" s="39">
        <v>423</v>
      </c>
      <c r="E51" s="39">
        <f t="shared" si="6"/>
        <v>23</v>
      </c>
      <c r="F51" s="123">
        <f t="shared" si="5"/>
        <v>5.7500000000000107E-2</v>
      </c>
    </row>
    <row r="52" spans="1:8" ht="15" customHeight="1" x14ac:dyDescent="0.2">
      <c r="B52" s="81" t="s">
        <v>44</v>
      </c>
      <c r="C52" s="53">
        <v>32314</v>
      </c>
      <c r="D52" s="53">
        <v>38057</v>
      </c>
      <c r="E52" s="53">
        <f t="shared" si="2"/>
        <v>5743</v>
      </c>
      <c r="F52" s="122">
        <f t="shared" si="4"/>
        <v>0.17772482515318444</v>
      </c>
    </row>
    <row r="53" spans="1:8" ht="15" customHeight="1" x14ac:dyDescent="0.2">
      <c r="A53" s="11"/>
      <c r="B53" s="83" t="s">
        <v>61</v>
      </c>
      <c r="C53" s="39">
        <v>1983</v>
      </c>
      <c r="D53" s="39">
        <v>2271</v>
      </c>
      <c r="E53" s="39">
        <f t="shared" si="2"/>
        <v>288</v>
      </c>
      <c r="F53" s="123">
        <f t="shared" si="4"/>
        <v>0.14523449319213322</v>
      </c>
    </row>
    <row r="54" spans="1:8" ht="15" customHeight="1" x14ac:dyDescent="0.2">
      <c r="A54" s="11"/>
      <c r="B54" s="83" t="s">
        <v>45</v>
      </c>
      <c r="C54" s="39">
        <v>1649</v>
      </c>
      <c r="D54" s="39">
        <v>2063</v>
      </c>
      <c r="E54" s="39">
        <f t="shared" si="2"/>
        <v>414</v>
      </c>
      <c r="F54" s="123">
        <f t="shared" si="4"/>
        <v>0.25106124924196482</v>
      </c>
    </row>
    <row r="55" spans="1:8" ht="15" customHeight="1" x14ac:dyDescent="0.2">
      <c r="A55" s="11"/>
      <c r="B55" s="82" t="s">
        <v>47</v>
      </c>
      <c r="C55" s="39">
        <v>17591</v>
      </c>
      <c r="D55" s="39">
        <v>20091</v>
      </c>
      <c r="E55" s="39">
        <f t="shared" si="2"/>
        <v>2500</v>
      </c>
      <c r="F55" s="123">
        <f t="shared" si="4"/>
        <v>0.14211812858848272</v>
      </c>
    </row>
    <row r="56" spans="1:8" ht="12.75" x14ac:dyDescent="0.2">
      <c r="A56" s="11"/>
      <c r="B56" s="82" t="s">
        <v>48</v>
      </c>
      <c r="C56" s="39">
        <v>5</v>
      </c>
      <c r="D56" s="39">
        <v>9</v>
      </c>
      <c r="E56" s="39">
        <f t="shared" si="2"/>
        <v>4</v>
      </c>
      <c r="F56" s="123">
        <f t="shared" ref="F56" si="7">D56/C56-1</f>
        <v>0.8</v>
      </c>
    </row>
    <row r="57" spans="1:8" ht="12.75" x14ac:dyDescent="0.2">
      <c r="A57" s="11"/>
      <c r="B57" s="82" t="s">
        <v>49</v>
      </c>
      <c r="C57" s="39">
        <v>103</v>
      </c>
      <c r="D57" s="39">
        <v>161</v>
      </c>
      <c r="E57" s="39">
        <f t="shared" si="2"/>
        <v>58</v>
      </c>
      <c r="F57" s="123">
        <f t="shared" si="4"/>
        <v>0.56310679611650483</v>
      </c>
    </row>
    <row r="58" spans="1:8" ht="12.75" x14ac:dyDescent="0.2">
      <c r="A58" s="11"/>
      <c r="B58" s="82" t="s">
        <v>234</v>
      </c>
      <c r="C58" s="39">
        <v>4</v>
      </c>
      <c r="D58" s="39">
        <v>0</v>
      </c>
      <c r="E58" s="39">
        <f t="shared" si="2"/>
        <v>-4</v>
      </c>
      <c r="F58" s="123">
        <f t="shared" si="4"/>
        <v>-1</v>
      </c>
    </row>
    <row r="59" spans="1:8" ht="12" customHeight="1" x14ac:dyDescent="0.2">
      <c r="A59" s="11"/>
      <c r="B59" s="82" t="s">
        <v>50</v>
      </c>
      <c r="C59" s="39">
        <v>3599</v>
      </c>
      <c r="D59" s="39">
        <v>4625</v>
      </c>
      <c r="E59" s="39">
        <f t="shared" si="2"/>
        <v>1026</v>
      </c>
      <c r="F59" s="123">
        <f t="shared" si="4"/>
        <v>0.28507918866351756</v>
      </c>
    </row>
    <row r="60" spans="1:8" ht="15" customHeight="1" x14ac:dyDescent="0.2">
      <c r="A60" s="11"/>
      <c r="B60" s="82" t="s">
        <v>46</v>
      </c>
      <c r="C60" s="39">
        <v>5734</v>
      </c>
      <c r="D60" s="39">
        <v>6793</v>
      </c>
      <c r="E60" s="39">
        <f t="shared" si="2"/>
        <v>1059</v>
      </c>
      <c r="F60" s="123">
        <f t="shared" si="4"/>
        <v>0.18468782699686082</v>
      </c>
    </row>
    <row r="61" spans="1:8" s="21" customFormat="1" ht="15" customHeight="1" x14ac:dyDescent="0.2">
      <c r="A61" s="11"/>
      <c r="B61" s="82" t="s">
        <v>51</v>
      </c>
      <c r="C61" s="39">
        <v>1646</v>
      </c>
      <c r="D61" s="39">
        <v>2044</v>
      </c>
      <c r="E61" s="39">
        <f t="shared" si="2"/>
        <v>398</v>
      </c>
      <c r="F61" s="123">
        <f t="shared" si="4"/>
        <v>0.24179829890643978</v>
      </c>
      <c r="H61" s="67"/>
    </row>
    <row r="62" spans="1:8" ht="15" customHeight="1" x14ac:dyDescent="0.2">
      <c r="B62" s="81" t="s">
        <v>52</v>
      </c>
      <c r="C62" s="53">
        <v>428629</v>
      </c>
      <c r="D62" s="53">
        <v>449763</v>
      </c>
      <c r="E62" s="53">
        <f t="shared" si="2"/>
        <v>21134</v>
      </c>
      <c r="F62" s="122">
        <f t="shared" si="4"/>
        <v>4.9306043221527318E-2</v>
      </c>
    </row>
    <row r="63" spans="1:8" ht="15" customHeight="1" x14ac:dyDescent="0.2">
      <c r="B63" s="82" t="s">
        <v>55</v>
      </c>
      <c r="C63" s="39">
        <v>366136</v>
      </c>
      <c r="D63" s="39">
        <v>369395</v>
      </c>
      <c r="E63" s="39">
        <f t="shared" si="2"/>
        <v>3259</v>
      </c>
      <c r="F63" s="123">
        <f t="shared" si="4"/>
        <v>8.9010640854765288E-3</v>
      </c>
    </row>
    <row r="64" spans="1:8" ht="15" customHeight="1" x14ac:dyDescent="0.2">
      <c r="B64" s="82" t="s">
        <v>54</v>
      </c>
      <c r="C64" s="39">
        <v>61742</v>
      </c>
      <c r="D64" s="39">
        <v>79424</v>
      </c>
      <c r="E64" s="39">
        <f t="shared" si="2"/>
        <v>17682</v>
      </c>
      <c r="F64" s="123">
        <f t="shared" si="4"/>
        <v>0.28638528068413716</v>
      </c>
    </row>
    <row r="65" spans="1:6" ht="15" customHeight="1" x14ac:dyDescent="0.2">
      <c r="B65" s="82" t="s">
        <v>53</v>
      </c>
      <c r="C65" s="39">
        <v>751</v>
      </c>
      <c r="D65" s="39">
        <v>944</v>
      </c>
      <c r="E65" s="39">
        <f t="shared" si="2"/>
        <v>193</v>
      </c>
      <c r="F65" s="123">
        <f t="shared" si="4"/>
        <v>0.25699067909454065</v>
      </c>
    </row>
    <row r="66" spans="1:6" ht="15" customHeight="1" x14ac:dyDescent="0.2">
      <c r="B66" s="80" t="s">
        <v>56</v>
      </c>
      <c r="C66" s="54">
        <v>15263</v>
      </c>
      <c r="D66" s="54">
        <v>18397</v>
      </c>
      <c r="E66" s="54">
        <f t="shared" si="2"/>
        <v>3134</v>
      </c>
      <c r="F66" s="124">
        <f t="shared" si="4"/>
        <v>0.20533315861888224</v>
      </c>
    </row>
    <row r="67" spans="1:6" x14ac:dyDescent="0.2">
      <c r="B67" s="81" t="s">
        <v>57</v>
      </c>
      <c r="C67" s="55">
        <v>262</v>
      </c>
      <c r="D67" s="53">
        <v>332</v>
      </c>
      <c r="E67" s="53">
        <f t="shared" si="2"/>
        <v>70</v>
      </c>
      <c r="F67" s="122">
        <f t="shared" si="4"/>
        <v>0.26717557251908386</v>
      </c>
    </row>
    <row r="68" spans="1:6" ht="12.75" x14ac:dyDescent="0.2">
      <c r="A68" s="11"/>
      <c r="B68" s="85" t="s">
        <v>224</v>
      </c>
      <c r="C68" s="39">
        <v>0</v>
      </c>
      <c r="D68" s="39">
        <v>0</v>
      </c>
      <c r="E68" s="39">
        <f t="shared" ref="E68:E87" si="8">D68-C68</f>
        <v>0</v>
      </c>
      <c r="F68" s="123"/>
    </row>
    <row r="69" spans="1:6" ht="15" customHeight="1" x14ac:dyDescent="0.2">
      <c r="A69" s="11"/>
      <c r="B69" s="86" t="s">
        <v>58</v>
      </c>
      <c r="C69" s="39">
        <v>14</v>
      </c>
      <c r="D69" s="39">
        <v>12</v>
      </c>
      <c r="E69" s="39">
        <f t="shared" si="8"/>
        <v>-2</v>
      </c>
      <c r="F69" s="123">
        <f t="shared" si="4"/>
        <v>-0.1428571428571429</v>
      </c>
    </row>
    <row r="70" spans="1:6" ht="12.75" x14ac:dyDescent="0.2">
      <c r="A70" s="11"/>
      <c r="B70" s="86" t="s">
        <v>157</v>
      </c>
      <c r="C70" s="39">
        <v>2</v>
      </c>
      <c r="D70" s="39">
        <v>1</v>
      </c>
      <c r="E70" s="39">
        <f t="shared" si="8"/>
        <v>-1</v>
      </c>
      <c r="F70" s="123">
        <f t="shared" si="4"/>
        <v>-0.5</v>
      </c>
    </row>
    <row r="71" spans="1:6" ht="12.75" x14ac:dyDescent="0.2">
      <c r="A71" s="11"/>
      <c r="B71" s="86" t="s">
        <v>59</v>
      </c>
      <c r="C71" s="39">
        <v>5</v>
      </c>
      <c r="D71" s="39">
        <v>1</v>
      </c>
      <c r="E71" s="39">
        <f t="shared" si="8"/>
        <v>-4</v>
      </c>
      <c r="F71" s="123">
        <f t="shared" si="4"/>
        <v>-0.8</v>
      </c>
    </row>
    <row r="72" spans="1:6" ht="12.75" x14ac:dyDescent="0.2">
      <c r="A72" s="11"/>
      <c r="B72" s="86" t="s">
        <v>188</v>
      </c>
      <c r="C72" s="39">
        <v>8</v>
      </c>
      <c r="D72" s="39">
        <v>25</v>
      </c>
      <c r="E72" s="39">
        <f t="shared" si="8"/>
        <v>17</v>
      </c>
      <c r="F72" s="123">
        <f t="shared" si="4"/>
        <v>2.125</v>
      </c>
    </row>
    <row r="73" spans="1:6" ht="15" customHeight="1" x14ac:dyDescent="0.2">
      <c r="A73" s="11"/>
      <c r="B73" s="86" t="s">
        <v>75</v>
      </c>
      <c r="C73" s="39">
        <v>64</v>
      </c>
      <c r="D73" s="39">
        <v>104</v>
      </c>
      <c r="E73" s="39">
        <f t="shared" si="8"/>
        <v>40</v>
      </c>
      <c r="F73" s="123">
        <f t="shared" ref="F73:F84" si="9">D73/C73-1</f>
        <v>0.625</v>
      </c>
    </row>
    <row r="74" spans="1:6" ht="15" customHeight="1" x14ac:dyDescent="0.2">
      <c r="A74" s="11"/>
      <c r="B74" s="85" t="s">
        <v>76</v>
      </c>
      <c r="C74" s="39">
        <v>27</v>
      </c>
      <c r="D74" s="39">
        <v>19</v>
      </c>
      <c r="E74" s="39">
        <f t="shared" si="8"/>
        <v>-8</v>
      </c>
      <c r="F74" s="123">
        <f t="shared" si="9"/>
        <v>-0.29629629629629628</v>
      </c>
    </row>
    <row r="75" spans="1:6" ht="12.75" x14ac:dyDescent="0.2">
      <c r="A75" s="11"/>
      <c r="B75" s="86" t="s">
        <v>231</v>
      </c>
      <c r="C75" s="39">
        <v>0</v>
      </c>
      <c r="D75" s="39">
        <v>0</v>
      </c>
      <c r="E75" s="39">
        <f t="shared" si="8"/>
        <v>0</v>
      </c>
      <c r="F75" s="123"/>
    </row>
    <row r="76" spans="1:6" ht="16.5" customHeight="1" x14ac:dyDescent="0.2">
      <c r="A76" s="11"/>
      <c r="B76" s="86" t="s">
        <v>84</v>
      </c>
      <c r="C76" s="39">
        <v>0</v>
      </c>
      <c r="D76" s="39">
        <v>0</v>
      </c>
      <c r="E76" s="39">
        <f t="shared" si="8"/>
        <v>0</v>
      </c>
      <c r="F76" s="123"/>
    </row>
    <row r="77" spans="1:6" ht="15" customHeight="1" x14ac:dyDescent="0.2">
      <c r="A77" s="11"/>
      <c r="B77" s="86" t="s">
        <v>87</v>
      </c>
      <c r="C77" s="39">
        <v>17</v>
      </c>
      <c r="D77" s="39">
        <v>7</v>
      </c>
      <c r="E77" s="39">
        <f t="shared" si="8"/>
        <v>-10</v>
      </c>
      <c r="F77" s="123">
        <f t="shared" si="9"/>
        <v>-0.58823529411764708</v>
      </c>
    </row>
    <row r="78" spans="1:6" ht="14.25" customHeight="1" x14ac:dyDescent="0.2">
      <c r="A78" s="11"/>
      <c r="B78" s="86" t="s">
        <v>232</v>
      </c>
      <c r="C78" s="39">
        <v>0</v>
      </c>
      <c r="D78" s="39">
        <v>0</v>
      </c>
      <c r="E78" s="39">
        <f t="shared" si="8"/>
        <v>0</v>
      </c>
      <c r="F78" s="123"/>
    </row>
    <row r="79" spans="1:6" ht="12.75" x14ac:dyDescent="0.2">
      <c r="A79" s="11"/>
      <c r="B79" s="86" t="s">
        <v>104</v>
      </c>
      <c r="C79" s="39">
        <v>37</v>
      </c>
      <c r="D79" s="39">
        <v>47</v>
      </c>
      <c r="E79" s="39">
        <f t="shared" si="8"/>
        <v>10</v>
      </c>
      <c r="F79" s="123">
        <f t="shared" si="9"/>
        <v>0.27027027027027017</v>
      </c>
    </row>
    <row r="80" spans="1:6" s="21" customFormat="1" ht="12.75" x14ac:dyDescent="0.2">
      <c r="A80" s="11"/>
      <c r="B80" s="86" t="s">
        <v>118</v>
      </c>
      <c r="C80" s="39">
        <v>0</v>
      </c>
      <c r="D80" s="39">
        <v>0</v>
      </c>
      <c r="E80" s="39">
        <f t="shared" si="8"/>
        <v>0</v>
      </c>
      <c r="F80" s="123"/>
    </row>
    <row r="81" spans="1:6" ht="12.75" x14ac:dyDescent="0.2">
      <c r="A81" s="11"/>
      <c r="B81" s="86" t="s">
        <v>229</v>
      </c>
      <c r="C81" s="39">
        <v>0</v>
      </c>
      <c r="D81" s="39">
        <v>0</v>
      </c>
      <c r="E81" s="39">
        <f t="shared" si="8"/>
        <v>0</v>
      </c>
      <c r="F81" s="123"/>
    </row>
    <row r="82" spans="1:6" s="10" customFormat="1" ht="12.75" x14ac:dyDescent="0.2">
      <c r="A82" s="11"/>
      <c r="B82" s="86" t="s">
        <v>133</v>
      </c>
      <c r="C82" s="39">
        <v>0</v>
      </c>
      <c r="D82" s="39">
        <v>0</v>
      </c>
      <c r="E82" s="39">
        <f t="shared" si="8"/>
        <v>0</v>
      </c>
      <c r="F82" s="123"/>
    </row>
    <row r="83" spans="1:6" s="21" customFormat="1" ht="12.75" x14ac:dyDescent="0.2">
      <c r="A83" s="11"/>
      <c r="B83" s="86" t="s">
        <v>134</v>
      </c>
      <c r="C83" s="39">
        <v>66</v>
      </c>
      <c r="D83" s="39">
        <v>87</v>
      </c>
      <c r="E83" s="39">
        <f t="shared" si="8"/>
        <v>21</v>
      </c>
      <c r="F83" s="123">
        <f t="shared" si="9"/>
        <v>0.31818181818181812</v>
      </c>
    </row>
    <row r="84" spans="1:6" ht="15" customHeight="1" x14ac:dyDescent="0.2">
      <c r="A84" s="11"/>
      <c r="B84" s="86" t="s">
        <v>193</v>
      </c>
      <c r="C84" s="39">
        <v>11</v>
      </c>
      <c r="D84" s="39">
        <v>12</v>
      </c>
      <c r="E84" s="39">
        <f t="shared" si="8"/>
        <v>1</v>
      </c>
      <c r="F84" s="123">
        <f t="shared" si="9"/>
        <v>9.0909090909090828E-2</v>
      </c>
    </row>
    <row r="85" spans="1:6" ht="15" customHeight="1" x14ac:dyDescent="0.2">
      <c r="A85" s="11"/>
      <c r="B85" s="86" t="s">
        <v>143</v>
      </c>
      <c r="C85" s="39">
        <v>0</v>
      </c>
      <c r="D85" s="39">
        <v>0</v>
      </c>
      <c r="E85" s="39">
        <f t="shared" si="8"/>
        <v>0</v>
      </c>
      <c r="F85" s="123"/>
    </row>
    <row r="86" spans="1:6" ht="15" customHeight="1" x14ac:dyDescent="0.2">
      <c r="A86" s="11"/>
      <c r="B86" s="86" t="s">
        <v>144</v>
      </c>
      <c r="C86" s="39">
        <v>6</v>
      </c>
      <c r="D86" s="39">
        <v>13</v>
      </c>
      <c r="E86" s="39">
        <f t="shared" si="8"/>
        <v>7</v>
      </c>
      <c r="F86" s="123">
        <f t="shared" ref="F86:F87" si="10">D86/C86-1</f>
        <v>1.1666666666666665</v>
      </c>
    </row>
    <row r="87" spans="1:6" ht="15" customHeight="1" x14ac:dyDescent="0.2">
      <c r="A87" s="11"/>
      <c r="B87" s="86" t="s">
        <v>154</v>
      </c>
      <c r="C87" s="39">
        <v>5</v>
      </c>
      <c r="D87" s="39">
        <v>4</v>
      </c>
      <c r="E87" s="39">
        <f t="shared" si="8"/>
        <v>-1</v>
      </c>
      <c r="F87" s="123">
        <f t="shared" si="10"/>
        <v>-0.19999999999999996</v>
      </c>
    </row>
    <row r="88" spans="1:6" ht="15" customHeight="1" x14ac:dyDescent="0.2">
      <c r="B88" s="81" t="s">
        <v>198</v>
      </c>
      <c r="C88" s="53">
        <v>106</v>
      </c>
      <c r="D88" s="53">
        <v>189</v>
      </c>
      <c r="E88" s="53">
        <f t="shared" ref="E88:E134" si="11">D88-C88</f>
        <v>83</v>
      </c>
      <c r="F88" s="122">
        <f t="shared" ref="F88:F138" si="12">D88/C88-1</f>
        <v>0.78301886792452824</v>
      </c>
    </row>
    <row r="89" spans="1:6" ht="15" customHeight="1" x14ac:dyDescent="0.2">
      <c r="B89" s="86" t="s">
        <v>189</v>
      </c>
      <c r="C89" s="39">
        <v>4</v>
      </c>
      <c r="D89" s="39">
        <v>7</v>
      </c>
      <c r="E89" s="39">
        <f t="shared" si="11"/>
        <v>3</v>
      </c>
      <c r="F89" s="123">
        <f t="shared" si="12"/>
        <v>0.75</v>
      </c>
    </row>
    <row r="90" spans="1:6" ht="15" customHeight="1" x14ac:dyDescent="0.2">
      <c r="B90" s="86" t="s">
        <v>158</v>
      </c>
      <c r="C90" s="39">
        <v>5</v>
      </c>
      <c r="D90" s="39">
        <v>11</v>
      </c>
      <c r="E90" s="39">
        <f t="shared" si="11"/>
        <v>6</v>
      </c>
      <c r="F90" s="123">
        <f t="shared" si="12"/>
        <v>1.2000000000000002</v>
      </c>
    </row>
    <row r="91" spans="1:6" ht="12" x14ac:dyDescent="0.2">
      <c r="B91" s="86" t="s">
        <v>102</v>
      </c>
      <c r="C91" s="39">
        <v>49</v>
      </c>
      <c r="D91" s="39">
        <v>106</v>
      </c>
      <c r="E91" s="39">
        <f t="shared" si="11"/>
        <v>57</v>
      </c>
      <c r="F91" s="123">
        <f t="shared" si="12"/>
        <v>1.1632653061224492</v>
      </c>
    </row>
    <row r="92" spans="1:6" ht="15" customHeight="1" x14ac:dyDescent="0.2">
      <c r="B92" s="86" t="s">
        <v>167</v>
      </c>
      <c r="C92" s="39">
        <v>2</v>
      </c>
      <c r="D92" s="39">
        <v>4</v>
      </c>
      <c r="E92" s="39">
        <f t="shared" si="11"/>
        <v>2</v>
      </c>
      <c r="F92" s="123">
        <f t="shared" si="12"/>
        <v>1</v>
      </c>
    </row>
    <row r="93" spans="1:6" ht="12" x14ac:dyDescent="0.2">
      <c r="B93" s="86" t="s">
        <v>122</v>
      </c>
      <c r="C93" s="39">
        <v>18</v>
      </c>
      <c r="D93" s="39">
        <v>27</v>
      </c>
      <c r="E93" s="39">
        <f t="shared" si="11"/>
        <v>9</v>
      </c>
      <c r="F93" s="123">
        <f t="shared" si="12"/>
        <v>0.5</v>
      </c>
    </row>
    <row r="94" spans="1:6" ht="15" customHeight="1" x14ac:dyDescent="0.2">
      <c r="B94" s="86" t="s">
        <v>127</v>
      </c>
      <c r="C94" s="39">
        <v>14</v>
      </c>
      <c r="D94" s="39">
        <v>21</v>
      </c>
      <c r="E94" s="39">
        <f t="shared" si="11"/>
        <v>7</v>
      </c>
      <c r="F94" s="123">
        <f t="shared" si="12"/>
        <v>0.5</v>
      </c>
    </row>
    <row r="95" spans="1:6" ht="15" customHeight="1" x14ac:dyDescent="0.2">
      <c r="B95" s="86" t="s">
        <v>155</v>
      </c>
      <c r="C95" s="39">
        <v>14</v>
      </c>
      <c r="D95" s="39">
        <v>13</v>
      </c>
      <c r="E95" s="39">
        <f t="shared" si="11"/>
        <v>-1</v>
      </c>
      <c r="F95" s="123">
        <f t="shared" si="12"/>
        <v>-7.1428571428571397E-2</v>
      </c>
    </row>
    <row r="96" spans="1:6" ht="15" customHeight="1" x14ac:dyDescent="0.2">
      <c r="A96" s="12"/>
      <c r="B96" s="81" t="s">
        <v>199</v>
      </c>
      <c r="C96" s="53">
        <v>13711</v>
      </c>
      <c r="D96" s="53">
        <v>16057</v>
      </c>
      <c r="E96" s="53">
        <f t="shared" si="11"/>
        <v>2346</v>
      </c>
      <c r="F96" s="122">
        <f t="shared" si="12"/>
        <v>0.17110349354532861</v>
      </c>
    </row>
    <row r="97" spans="2:6" ht="15" customHeight="1" x14ac:dyDescent="0.2">
      <c r="B97" s="82" t="s">
        <v>65</v>
      </c>
      <c r="C97" s="39">
        <v>11556</v>
      </c>
      <c r="D97" s="39">
        <v>13549</v>
      </c>
      <c r="E97" s="39">
        <f t="shared" si="11"/>
        <v>1993</v>
      </c>
      <c r="F97" s="123">
        <f t="shared" si="12"/>
        <v>0.17246452059536166</v>
      </c>
    </row>
    <row r="98" spans="2:6" ht="15" customHeight="1" x14ac:dyDescent="0.2">
      <c r="B98" s="82" t="s">
        <v>96</v>
      </c>
      <c r="C98" s="39">
        <v>1901</v>
      </c>
      <c r="D98" s="39">
        <v>2199</v>
      </c>
      <c r="E98" s="39">
        <f t="shared" si="11"/>
        <v>298</v>
      </c>
      <c r="F98" s="123">
        <f t="shared" si="12"/>
        <v>0.15675960021041546</v>
      </c>
    </row>
    <row r="99" spans="2:6" ht="15" customHeight="1" x14ac:dyDescent="0.2">
      <c r="B99" s="82" t="s">
        <v>112</v>
      </c>
      <c r="C99" s="39">
        <v>254</v>
      </c>
      <c r="D99" s="39">
        <v>309</v>
      </c>
      <c r="E99" s="39">
        <f t="shared" si="11"/>
        <v>55</v>
      </c>
      <c r="F99" s="123">
        <f t="shared" si="12"/>
        <v>0.2165354330708662</v>
      </c>
    </row>
    <row r="100" spans="2:6" ht="15" customHeight="1" x14ac:dyDescent="0.2">
      <c r="B100" s="81" t="s">
        <v>200</v>
      </c>
      <c r="C100" s="53">
        <v>1184</v>
      </c>
      <c r="D100" s="53">
        <v>1819</v>
      </c>
      <c r="E100" s="53">
        <f t="shared" si="11"/>
        <v>635</v>
      </c>
      <c r="F100" s="122">
        <f t="shared" si="12"/>
        <v>0.53631756756756754</v>
      </c>
    </row>
    <row r="101" spans="2:6" ht="15" customHeight="1" x14ac:dyDescent="0.2">
      <c r="B101" s="83" t="s">
        <v>67</v>
      </c>
      <c r="C101" s="39">
        <v>231</v>
      </c>
      <c r="D101" s="39">
        <v>321</v>
      </c>
      <c r="E101" s="39">
        <f t="shared" si="11"/>
        <v>90</v>
      </c>
      <c r="F101" s="123">
        <f t="shared" si="12"/>
        <v>0.38961038961038952</v>
      </c>
    </row>
    <row r="102" spans="2:6" s="21" customFormat="1" ht="15" customHeight="1" x14ac:dyDescent="0.2">
      <c r="B102" s="83" t="s">
        <v>71</v>
      </c>
      <c r="C102" s="39">
        <v>7</v>
      </c>
      <c r="D102" s="39">
        <v>13</v>
      </c>
      <c r="E102" s="39">
        <f t="shared" si="11"/>
        <v>6</v>
      </c>
      <c r="F102" s="123">
        <f t="shared" si="12"/>
        <v>0.85714285714285721</v>
      </c>
    </row>
    <row r="103" spans="2:6" ht="15" customHeight="1" x14ac:dyDescent="0.2">
      <c r="B103" s="83" t="s">
        <v>72</v>
      </c>
      <c r="C103" s="39">
        <v>489</v>
      </c>
      <c r="D103" s="39">
        <v>867</v>
      </c>
      <c r="E103" s="39">
        <f t="shared" si="11"/>
        <v>378</v>
      </c>
      <c r="F103" s="123">
        <f t="shared" si="12"/>
        <v>0.77300613496932513</v>
      </c>
    </row>
    <row r="104" spans="2:6" ht="15" customHeight="1" x14ac:dyDescent="0.2">
      <c r="B104" s="83" t="s">
        <v>230</v>
      </c>
      <c r="C104" s="39">
        <v>2</v>
      </c>
      <c r="D104" s="39">
        <v>0</v>
      </c>
      <c r="E104" s="39">
        <f t="shared" si="11"/>
        <v>-2</v>
      </c>
      <c r="F104" s="123">
        <f t="shared" si="12"/>
        <v>-1</v>
      </c>
    </row>
    <row r="105" spans="2:6" ht="15" customHeight="1" x14ac:dyDescent="0.2">
      <c r="B105" s="83" t="s">
        <v>79</v>
      </c>
      <c r="C105" s="39">
        <v>55</v>
      </c>
      <c r="D105" s="39">
        <v>90</v>
      </c>
      <c r="E105" s="39">
        <f t="shared" si="11"/>
        <v>35</v>
      </c>
      <c r="F105" s="123">
        <f t="shared" si="12"/>
        <v>0.63636363636363646</v>
      </c>
    </row>
    <row r="106" spans="2:6" ht="12" x14ac:dyDescent="0.2">
      <c r="B106" s="83" t="s">
        <v>82</v>
      </c>
      <c r="C106" s="39">
        <v>53</v>
      </c>
      <c r="D106" s="39">
        <v>52</v>
      </c>
      <c r="E106" s="39">
        <f t="shared" si="11"/>
        <v>-1</v>
      </c>
      <c r="F106" s="123">
        <f t="shared" si="12"/>
        <v>-1.8867924528301883E-2</v>
      </c>
    </row>
    <row r="107" spans="2:6" ht="15" customHeight="1" x14ac:dyDescent="0.2">
      <c r="B107" s="83" t="s">
        <v>99</v>
      </c>
      <c r="C107" s="39">
        <v>206</v>
      </c>
      <c r="D107" s="39">
        <v>242</v>
      </c>
      <c r="E107" s="39">
        <f t="shared" si="11"/>
        <v>36</v>
      </c>
      <c r="F107" s="123">
        <f t="shared" si="12"/>
        <v>0.17475728155339798</v>
      </c>
    </row>
    <row r="108" spans="2:6" ht="15" customHeight="1" x14ac:dyDescent="0.2">
      <c r="B108" s="86" t="s">
        <v>124</v>
      </c>
      <c r="C108" s="39">
        <v>12</v>
      </c>
      <c r="D108" s="39">
        <v>13</v>
      </c>
      <c r="E108" s="39">
        <f t="shared" si="11"/>
        <v>1</v>
      </c>
      <c r="F108" s="123">
        <f t="shared" si="12"/>
        <v>8.3333333333333259E-2</v>
      </c>
    </row>
    <row r="109" spans="2:6" ht="15" customHeight="1" x14ac:dyDescent="0.2">
      <c r="B109" s="83" t="s">
        <v>125</v>
      </c>
      <c r="C109" s="39">
        <v>49</v>
      </c>
      <c r="D109" s="39">
        <v>63</v>
      </c>
      <c r="E109" s="39">
        <f t="shared" si="11"/>
        <v>14</v>
      </c>
      <c r="F109" s="123">
        <f t="shared" si="12"/>
        <v>0.28571428571428581</v>
      </c>
    </row>
    <row r="110" spans="2:6" ht="15" customHeight="1" x14ac:dyDescent="0.2">
      <c r="B110" s="83" t="s">
        <v>237</v>
      </c>
      <c r="C110" s="39">
        <v>0</v>
      </c>
      <c r="D110" s="39">
        <v>0</v>
      </c>
      <c r="E110" s="39">
        <f t="shared" si="11"/>
        <v>0</v>
      </c>
      <c r="F110" s="123"/>
    </row>
    <row r="111" spans="2:6" s="21" customFormat="1" ht="15" customHeight="1" x14ac:dyDescent="0.2">
      <c r="B111" s="83" t="s">
        <v>238</v>
      </c>
      <c r="C111" s="39">
        <v>0</v>
      </c>
      <c r="D111" s="39">
        <v>1</v>
      </c>
      <c r="E111" s="39">
        <f t="shared" si="11"/>
        <v>1</v>
      </c>
      <c r="F111" s="123"/>
    </row>
    <row r="112" spans="2:6" ht="15" customHeight="1" x14ac:dyDescent="0.2">
      <c r="B112" s="83" t="s">
        <v>148</v>
      </c>
      <c r="C112" s="39">
        <v>18</v>
      </c>
      <c r="D112" s="39">
        <v>39</v>
      </c>
      <c r="E112" s="39">
        <f t="shared" si="11"/>
        <v>21</v>
      </c>
      <c r="F112" s="123">
        <f t="shared" si="12"/>
        <v>1.1666666666666665</v>
      </c>
    </row>
    <row r="113" spans="2:6" ht="16.5" customHeight="1" x14ac:dyDescent="0.2">
      <c r="B113" s="85" t="s">
        <v>152</v>
      </c>
      <c r="C113" s="39">
        <v>62</v>
      </c>
      <c r="D113" s="39">
        <v>118</v>
      </c>
      <c r="E113" s="39">
        <f t="shared" si="11"/>
        <v>56</v>
      </c>
      <c r="F113" s="123">
        <f t="shared" si="12"/>
        <v>0.90322580645161299</v>
      </c>
    </row>
    <row r="114" spans="2:6" ht="33.75" customHeight="1" x14ac:dyDescent="0.2">
      <c r="B114" s="87" t="s">
        <v>201</v>
      </c>
      <c r="C114" s="54">
        <v>87038</v>
      </c>
      <c r="D114" s="54">
        <v>131669</v>
      </c>
      <c r="E114" s="54">
        <f t="shared" si="11"/>
        <v>44631</v>
      </c>
      <c r="F114" s="124">
        <f t="shared" si="12"/>
        <v>0.5127760288609573</v>
      </c>
    </row>
    <row r="115" spans="2:6" ht="21.75" customHeight="1" x14ac:dyDescent="0.2">
      <c r="B115" s="81" t="s">
        <v>202</v>
      </c>
      <c r="C115" s="53">
        <v>16434</v>
      </c>
      <c r="D115" s="53">
        <v>37147</v>
      </c>
      <c r="E115" s="53">
        <f t="shared" si="11"/>
        <v>20713</v>
      </c>
      <c r="F115" s="122">
        <f t="shared" si="12"/>
        <v>1.2603748326639894</v>
      </c>
    </row>
    <row r="116" spans="2:6" ht="12" x14ac:dyDescent="0.2">
      <c r="B116" s="88" t="s">
        <v>88</v>
      </c>
      <c r="C116" s="39">
        <v>1036</v>
      </c>
      <c r="D116" s="39">
        <v>1748</v>
      </c>
      <c r="E116" s="39">
        <f t="shared" si="11"/>
        <v>712</v>
      </c>
      <c r="F116" s="123">
        <f t="shared" si="12"/>
        <v>0.68725868725868722</v>
      </c>
    </row>
    <row r="117" spans="2:6" ht="15" customHeight="1" x14ac:dyDescent="0.2">
      <c r="B117" s="88" t="s">
        <v>101</v>
      </c>
      <c r="C117" s="39">
        <v>4938</v>
      </c>
      <c r="D117" s="39">
        <v>12279</v>
      </c>
      <c r="E117" s="39">
        <f t="shared" si="11"/>
        <v>7341</v>
      </c>
      <c r="F117" s="123">
        <f t="shared" si="12"/>
        <v>1.4866342648845685</v>
      </c>
    </row>
    <row r="118" spans="2:6" ht="12" x14ac:dyDescent="0.2">
      <c r="B118" s="88" t="s">
        <v>115</v>
      </c>
      <c r="C118" s="39">
        <v>115</v>
      </c>
      <c r="D118" s="39">
        <v>137</v>
      </c>
      <c r="E118" s="39">
        <f t="shared" si="11"/>
        <v>22</v>
      </c>
      <c r="F118" s="123">
        <f t="shared" si="12"/>
        <v>0.19130434782608696</v>
      </c>
    </row>
    <row r="119" spans="2:6" ht="15" customHeight="1" x14ac:dyDescent="0.2">
      <c r="B119" s="84" t="s">
        <v>141</v>
      </c>
      <c r="C119" s="39">
        <v>224</v>
      </c>
      <c r="D119" s="39">
        <v>33</v>
      </c>
      <c r="E119" s="39">
        <f t="shared" si="11"/>
        <v>-191</v>
      </c>
      <c r="F119" s="123">
        <f t="shared" si="12"/>
        <v>-0.8526785714285714</v>
      </c>
    </row>
    <row r="120" spans="2:6" ht="12" x14ac:dyDescent="0.2">
      <c r="B120" s="84" t="s">
        <v>153</v>
      </c>
      <c r="C120" s="39">
        <v>10119</v>
      </c>
      <c r="D120" s="39">
        <v>22948</v>
      </c>
      <c r="E120" s="39">
        <f t="shared" si="11"/>
        <v>12829</v>
      </c>
      <c r="F120" s="123">
        <f t="shared" si="12"/>
        <v>1.2678130250024706</v>
      </c>
    </row>
    <row r="121" spans="2:6" ht="15" customHeight="1" x14ac:dyDescent="0.2">
      <c r="B121" s="84" t="s">
        <v>168</v>
      </c>
      <c r="C121" s="39">
        <v>0</v>
      </c>
      <c r="D121" s="39">
        <v>0</v>
      </c>
      <c r="E121" s="39">
        <f t="shared" si="11"/>
        <v>0</v>
      </c>
      <c r="F121" s="123"/>
    </row>
    <row r="122" spans="2:6" ht="15" customHeight="1" x14ac:dyDescent="0.2">
      <c r="B122" s="84" t="s">
        <v>163</v>
      </c>
      <c r="C122" s="39">
        <v>2</v>
      </c>
      <c r="D122" s="39">
        <v>2</v>
      </c>
      <c r="E122" s="39">
        <f t="shared" si="11"/>
        <v>0</v>
      </c>
      <c r="F122" s="123">
        <f t="shared" si="12"/>
        <v>0</v>
      </c>
    </row>
    <row r="123" spans="2:6" ht="15" customHeight="1" x14ac:dyDescent="0.2">
      <c r="B123" s="81" t="s">
        <v>203</v>
      </c>
      <c r="C123" s="53">
        <v>1931</v>
      </c>
      <c r="D123" s="53">
        <v>2697</v>
      </c>
      <c r="E123" s="53">
        <f t="shared" si="11"/>
        <v>766</v>
      </c>
      <c r="F123" s="122">
        <f t="shared" si="12"/>
        <v>0.39668565510098386</v>
      </c>
    </row>
    <row r="124" spans="2:6" ht="17.25" customHeight="1" x14ac:dyDescent="0.2">
      <c r="B124" s="84" t="s">
        <v>60</v>
      </c>
      <c r="C124" s="39">
        <v>1628</v>
      </c>
      <c r="D124" s="39">
        <v>2192</v>
      </c>
      <c r="E124" s="39">
        <f t="shared" si="11"/>
        <v>564</v>
      </c>
      <c r="F124" s="123">
        <f t="shared" si="12"/>
        <v>0.34643734643734647</v>
      </c>
    </row>
    <row r="125" spans="2:6" ht="15" customHeight="1" x14ac:dyDescent="0.2">
      <c r="B125" s="84" t="s">
        <v>64</v>
      </c>
      <c r="C125" s="39">
        <v>0</v>
      </c>
      <c r="D125" s="39">
        <v>0</v>
      </c>
      <c r="E125" s="39">
        <f t="shared" si="11"/>
        <v>0</v>
      </c>
      <c r="F125" s="123"/>
    </row>
    <row r="126" spans="2:6" ht="15" customHeight="1" x14ac:dyDescent="0.2">
      <c r="B126" s="84" t="s">
        <v>68</v>
      </c>
      <c r="C126" s="39">
        <v>287</v>
      </c>
      <c r="D126" s="39">
        <v>404</v>
      </c>
      <c r="E126" s="39">
        <f t="shared" si="11"/>
        <v>117</v>
      </c>
      <c r="F126" s="123">
        <f t="shared" si="12"/>
        <v>0.40766550522648082</v>
      </c>
    </row>
    <row r="127" spans="2:6" ht="15" customHeight="1" x14ac:dyDescent="0.2">
      <c r="B127" s="84" t="s">
        <v>165</v>
      </c>
      <c r="C127" s="39">
        <v>4</v>
      </c>
      <c r="D127" s="39">
        <v>30</v>
      </c>
      <c r="E127" s="39">
        <f t="shared" si="11"/>
        <v>26</v>
      </c>
      <c r="F127" s="123">
        <f t="shared" si="12"/>
        <v>6.5</v>
      </c>
    </row>
    <row r="128" spans="2:6" ht="15" customHeight="1" x14ac:dyDescent="0.2">
      <c r="B128" s="84" t="s">
        <v>81</v>
      </c>
      <c r="C128" s="39">
        <v>0</v>
      </c>
      <c r="D128" s="39">
        <v>0</v>
      </c>
      <c r="E128" s="39">
        <f t="shared" si="11"/>
        <v>0</v>
      </c>
      <c r="F128" s="123"/>
    </row>
    <row r="129" spans="1:6" ht="15" customHeight="1" x14ac:dyDescent="0.2">
      <c r="B129" s="84" t="s">
        <v>111</v>
      </c>
      <c r="C129" s="39">
        <v>1</v>
      </c>
      <c r="D129" s="39">
        <v>4</v>
      </c>
      <c r="E129" s="39">
        <f t="shared" si="11"/>
        <v>3</v>
      </c>
      <c r="F129" s="123">
        <f t="shared" si="12"/>
        <v>3</v>
      </c>
    </row>
    <row r="130" spans="1:6" ht="15" customHeight="1" x14ac:dyDescent="0.2">
      <c r="B130" s="84" t="s">
        <v>184</v>
      </c>
      <c r="C130" s="39">
        <v>0</v>
      </c>
      <c r="D130" s="39">
        <v>0</v>
      </c>
      <c r="E130" s="39">
        <f t="shared" si="11"/>
        <v>0</v>
      </c>
      <c r="F130" s="123"/>
    </row>
    <row r="131" spans="1:6" ht="15" customHeight="1" x14ac:dyDescent="0.2">
      <c r="B131" s="84" t="s">
        <v>192</v>
      </c>
      <c r="C131" s="39">
        <v>0</v>
      </c>
      <c r="D131" s="39">
        <v>4</v>
      </c>
      <c r="E131" s="39">
        <f t="shared" si="11"/>
        <v>4</v>
      </c>
      <c r="F131" s="123"/>
    </row>
    <row r="132" spans="1:6" ht="15" customHeight="1" x14ac:dyDescent="0.2">
      <c r="B132" s="84" t="s">
        <v>123</v>
      </c>
      <c r="C132" s="39">
        <v>1</v>
      </c>
      <c r="D132" s="39">
        <v>5</v>
      </c>
      <c r="E132" s="39">
        <f t="shared" si="11"/>
        <v>4</v>
      </c>
      <c r="F132" s="123">
        <f t="shared" si="12"/>
        <v>4</v>
      </c>
    </row>
    <row r="133" spans="1:6" s="10" customFormat="1" ht="15" customHeight="1" x14ac:dyDescent="0.2">
      <c r="B133" s="84" t="s">
        <v>178</v>
      </c>
      <c r="C133" s="39">
        <v>0</v>
      </c>
      <c r="D133" s="39">
        <v>9</v>
      </c>
      <c r="E133" s="39">
        <f t="shared" si="11"/>
        <v>9</v>
      </c>
      <c r="F133" s="123"/>
    </row>
    <row r="134" spans="1:6" s="10" customFormat="1" ht="15" customHeight="1" x14ac:dyDescent="0.2">
      <c r="B134" s="84" t="s">
        <v>130</v>
      </c>
      <c r="C134" s="39">
        <v>0</v>
      </c>
      <c r="D134" s="39">
        <v>0</v>
      </c>
      <c r="E134" s="39">
        <f t="shared" si="11"/>
        <v>0</v>
      </c>
      <c r="F134" s="123"/>
    </row>
    <row r="135" spans="1:6" s="10" customFormat="1" ht="15" customHeight="1" x14ac:dyDescent="0.2">
      <c r="B135" s="84" t="s">
        <v>179</v>
      </c>
      <c r="C135" s="39">
        <v>0</v>
      </c>
      <c r="D135" s="39">
        <v>3</v>
      </c>
      <c r="E135" s="39">
        <f t="shared" ref="E135:E138" si="13">D135-C135</f>
        <v>3</v>
      </c>
      <c r="F135" s="123"/>
    </row>
    <row r="136" spans="1:6" s="10" customFormat="1" ht="15" customHeight="1" x14ac:dyDescent="0.2">
      <c r="B136" s="84" t="s">
        <v>181</v>
      </c>
      <c r="C136" s="39">
        <v>0</v>
      </c>
      <c r="D136" s="39">
        <v>5</v>
      </c>
      <c r="E136" s="39">
        <f t="shared" si="13"/>
        <v>5</v>
      </c>
      <c r="F136" s="123"/>
    </row>
    <row r="137" spans="1:6" s="10" customFormat="1" ht="15" customHeight="1" x14ac:dyDescent="0.2">
      <c r="B137" s="84" t="s">
        <v>145</v>
      </c>
      <c r="C137" s="39">
        <v>0</v>
      </c>
      <c r="D137" s="39">
        <v>3</v>
      </c>
      <c r="E137" s="39">
        <f t="shared" si="13"/>
        <v>3</v>
      </c>
      <c r="F137" s="123"/>
    </row>
    <row r="138" spans="1:6" s="10" customFormat="1" ht="15" customHeight="1" x14ac:dyDescent="0.2">
      <c r="B138" s="84" t="s">
        <v>182</v>
      </c>
      <c r="C138" s="39">
        <v>10</v>
      </c>
      <c r="D138" s="39">
        <v>38</v>
      </c>
      <c r="E138" s="39">
        <f t="shared" si="13"/>
        <v>28</v>
      </c>
      <c r="F138" s="123">
        <f t="shared" si="12"/>
        <v>2.8</v>
      </c>
    </row>
    <row r="139" spans="1:6" ht="15" customHeight="1" x14ac:dyDescent="0.2">
      <c r="B139" s="81" t="s">
        <v>204</v>
      </c>
      <c r="C139" s="53">
        <v>54486</v>
      </c>
      <c r="D139" s="53">
        <v>76245</v>
      </c>
      <c r="E139" s="53">
        <f t="shared" ref="E139:E198" si="14">D139-C139</f>
        <v>21759</v>
      </c>
      <c r="F139" s="122">
        <f t="shared" ref="F139:F202" si="15">D139/C139-1</f>
        <v>0.39935029181808179</v>
      </c>
    </row>
    <row r="140" spans="1:6" ht="15" customHeight="1" x14ac:dyDescent="0.2">
      <c r="A140" s="11"/>
      <c r="B140" s="83" t="s">
        <v>62</v>
      </c>
      <c r="C140" s="39">
        <v>58</v>
      </c>
      <c r="D140" s="39">
        <v>91</v>
      </c>
      <c r="E140" s="39">
        <f t="shared" si="14"/>
        <v>33</v>
      </c>
      <c r="F140" s="123">
        <f t="shared" si="15"/>
        <v>0.56896551724137923</v>
      </c>
    </row>
    <row r="141" spans="1:6" ht="15" customHeight="1" x14ac:dyDescent="0.2">
      <c r="A141" s="11"/>
      <c r="B141" s="83" t="s">
        <v>69</v>
      </c>
      <c r="C141" s="39">
        <v>356</v>
      </c>
      <c r="D141" s="39">
        <v>553</v>
      </c>
      <c r="E141" s="39">
        <f t="shared" si="14"/>
        <v>197</v>
      </c>
      <c r="F141" s="123">
        <f t="shared" si="15"/>
        <v>0.55337078651685401</v>
      </c>
    </row>
    <row r="142" spans="1:6" s="10" customFormat="1" ht="15" customHeight="1" x14ac:dyDescent="0.2">
      <c r="A142" s="11"/>
      <c r="B142" s="83" t="s">
        <v>190</v>
      </c>
      <c r="C142" s="39">
        <v>11</v>
      </c>
      <c r="D142" s="39">
        <v>21</v>
      </c>
      <c r="E142" s="39">
        <f t="shared" si="14"/>
        <v>10</v>
      </c>
      <c r="F142" s="123">
        <f t="shared" si="15"/>
        <v>0.90909090909090917</v>
      </c>
    </row>
    <row r="143" spans="1:6" ht="15" customHeight="1" x14ac:dyDescent="0.2">
      <c r="A143" s="11"/>
      <c r="B143" s="83" t="s">
        <v>90</v>
      </c>
      <c r="C143" s="39">
        <v>20775</v>
      </c>
      <c r="D143" s="39">
        <v>37102</v>
      </c>
      <c r="E143" s="39">
        <f t="shared" si="14"/>
        <v>16327</v>
      </c>
      <c r="F143" s="123">
        <f t="shared" si="15"/>
        <v>0.78589651022864015</v>
      </c>
    </row>
    <row r="144" spans="1:6" ht="12.75" x14ac:dyDescent="0.2">
      <c r="A144" s="11"/>
      <c r="B144" s="83" t="s">
        <v>93</v>
      </c>
      <c r="C144" s="39">
        <v>29614</v>
      </c>
      <c r="D144" s="39">
        <v>33150</v>
      </c>
      <c r="E144" s="39">
        <f t="shared" si="14"/>
        <v>3536</v>
      </c>
      <c r="F144" s="123">
        <f t="shared" si="15"/>
        <v>0.11940298507462677</v>
      </c>
    </row>
    <row r="145" spans="1:6" ht="12.75" x14ac:dyDescent="0.2">
      <c r="A145" s="11"/>
      <c r="B145" s="86" t="s">
        <v>176</v>
      </c>
      <c r="C145" s="39">
        <v>16</v>
      </c>
      <c r="D145" s="39">
        <v>60</v>
      </c>
      <c r="E145" s="39">
        <f t="shared" si="14"/>
        <v>44</v>
      </c>
      <c r="F145" s="123">
        <f t="shared" si="15"/>
        <v>2.75</v>
      </c>
    </row>
    <row r="146" spans="1:6" ht="15" customHeight="1" x14ac:dyDescent="0.2">
      <c r="A146" s="11"/>
      <c r="B146" s="83" t="s">
        <v>116</v>
      </c>
      <c r="C146" s="39">
        <v>274</v>
      </c>
      <c r="D146" s="39">
        <v>492</v>
      </c>
      <c r="E146" s="39">
        <f t="shared" si="14"/>
        <v>218</v>
      </c>
      <c r="F146" s="123">
        <f t="shared" si="15"/>
        <v>0.79562043795620441</v>
      </c>
    </row>
    <row r="147" spans="1:6" ht="15" customHeight="1" x14ac:dyDescent="0.2">
      <c r="A147" s="11"/>
      <c r="B147" s="83" t="s">
        <v>120</v>
      </c>
      <c r="C147" s="39">
        <v>2761</v>
      </c>
      <c r="D147" s="39">
        <v>3958</v>
      </c>
      <c r="E147" s="39">
        <f t="shared" si="14"/>
        <v>1197</v>
      </c>
      <c r="F147" s="123">
        <f t="shared" si="15"/>
        <v>0.43353857298080412</v>
      </c>
    </row>
    <row r="148" spans="1:6" ht="15" customHeight="1" x14ac:dyDescent="0.2">
      <c r="A148" s="11"/>
      <c r="B148" s="83" t="s">
        <v>151</v>
      </c>
      <c r="C148" s="39">
        <v>621</v>
      </c>
      <c r="D148" s="39">
        <v>818</v>
      </c>
      <c r="E148" s="39">
        <f t="shared" si="14"/>
        <v>197</v>
      </c>
      <c r="F148" s="123">
        <f t="shared" si="15"/>
        <v>0.31723027375201296</v>
      </c>
    </row>
    <row r="149" spans="1:6" ht="15" customHeight="1" x14ac:dyDescent="0.2">
      <c r="A149" s="11"/>
      <c r="B149" s="81" t="s">
        <v>205</v>
      </c>
      <c r="C149" s="53">
        <v>14187</v>
      </c>
      <c r="D149" s="53">
        <v>15580</v>
      </c>
      <c r="E149" s="53">
        <f t="shared" si="14"/>
        <v>1393</v>
      </c>
      <c r="F149" s="122">
        <f t="shared" si="15"/>
        <v>9.8188482413477107E-2</v>
      </c>
    </row>
    <row r="150" spans="1:6" ht="15" customHeight="1" x14ac:dyDescent="0.2">
      <c r="B150" s="83" t="s">
        <v>225</v>
      </c>
      <c r="C150" s="39">
        <v>0</v>
      </c>
      <c r="D150" s="39">
        <v>25</v>
      </c>
      <c r="E150" s="39">
        <f t="shared" si="14"/>
        <v>25</v>
      </c>
      <c r="F150" s="123"/>
    </row>
    <row r="151" spans="1:6" ht="12" x14ac:dyDescent="0.2">
      <c r="B151" s="86" t="s">
        <v>83</v>
      </c>
      <c r="C151" s="39">
        <v>190</v>
      </c>
      <c r="D151" s="39">
        <v>234</v>
      </c>
      <c r="E151" s="39">
        <f t="shared" si="14"/>
        <v>44</v>
      </c>
      <c r="F151" s="123">
        <f t="shared" si="15"/>
        <v>0.23157894736842111</v>
      </c>
    </row>
    <row r="152" spans="1:6" ht="15" customHeight="1" x14ac:dyDescent="0.2">
      <c r="B152" s="86" t="s">
        <v>91</v>
      </c>
      <c r="C152" s="39">
        <v>341</v>
      </c>
      <c r="D152" s="39">
        <v>562</v>
      </c>
      <c r="E152" s="39">
        <f t="shared" si="14"/>
        <v>221</v>
      </c>
      <c r="F152" s="123">
        <f t="shared" si="15"/>
        <v>0.64809384164222883</v>
      </c>
    </row>
    <row r="153" spans="1:6" ht="12" x14ac:dyDescent="0.2">
      <c r="B153" s="86" t="s">
        <v>174</v>
      </c>
      <c r="C153" s="39">
        <v>12</v>
      </c>
      <c r="D153" s="39">
        <v>31</v>
      </c>
      <c r="E153" s="39">
        <f t="shared" si="14"/>
        <v>19</v>
      </c>
      <c r="F153" s="123">
        <f t="shared" si="15"/>
        <v>1.5833333333333335</v>
      </c>
    </row>
    <row r="154" spans="1:6" ht="12" x14ac:dyDescent="0.2">
      <c r="B154" s="86" t="s">
        <v>233</v>
      </c>
      <c r="C154" s="39">
        <v>10</v>
      </c>
      <c r="D154" s="39">
        <v>55</v>
      </c>
      <c r="E154" s="39">
        <f t="shared" si="14"/>
        <v>45</v>
      </c>
      <c r="F154" s="123">
        <f t="shared" si="15"/>
        <v>4.5</v>
      </c>
    </row>
    <row r="155" spans="1:6" ht="15" customHeight="1" x14ac:dyDescent="0.2">
      <c r="B155" s="86" t="s">
        <v>109</v>
      </c>
      <c r="C155" s="39">
        <v>965</v>
      </c>
      <c r="D155" s="39">
        <v>1245</v>
      </c>
      <c r="E155" s="39">
        <f t="shared" si="14"/>
        <v>280</v>
      </c>
      <c r="F155" s="123">
        <f t="shared" si="15"/>
        <v>0.29015544041450769</v>
      </c>
    </row>
    <row r="156" spans="1:6" ht="15" customHeight="1" x14ac:dyDescent="0.2">
      <c r="B156" s="86" t="s">
        <v>113</v>
      </c>
      <c r="C156" s="39">
        <v>107</v>
      </c>
      <c r="D156" s="39">
        <v>154</v>
      </c>
      <c r="E156" s="39">
        <f t="shared" si="14"/>
        <v>47</v>
      </c>
      <c r="F156" s="123">
        <f t="shared" si="15"/>
        <v>0.43925233644859807</v>
      </c>
    </row>
    <row r="157" spans="1:6" ht="15" customHeight="1" x14ac:dyDescent="0.2">
      <c r="B157" s="86" t="s">
        <v>136</v>
      </c>
      <c r="C157" s="39">
        <v>376</v>
      </c>
      <c r="D157" s="39">
        <v>722</v>
      </c>
      <c r="E157" s="39">
        <f t="shared" si="14"/>
        <v>346</v>
      </c>
      <c r="F157" s="123">
        <f t="shared" si="15"/>
        <v>0.92021276595744683</v>
      </c>
    </row>
    <row r="158" spans="1:6" s="21" customFormat="1" ht="15" customHeight="1" x14ac:dyDescent="0.2">
      <c r="B158" s="86" t="s">
        <v>142</v>
      </c>
      <c r="C158" s="39">
        <v>6348</v>
      </c>
      <c r="D158" s="39">
        <v>6113</v>
      </c>
      <c r="E158" s="39">
        <f t="shared" si="14"/>
        <v>-235</v>
      </c>
      <c r="F158" s="123">
        <f t="shared" si="15"/>
        <v>-3.7019533711405206E-2</v>
      </c>
    </row>
    <row r="159" spans="1:6" ht="15" customHeight="1" x14ac:dyDescent="0.2">
      <c r="B159" s="86" t="s">
        <v>149</v>
      </c>
      <c r="C159" s="39">
        <v>5838</v>
      </c>
      <c r="D159" s="39">
        <v>6439</v>
      </c>
      <c r="E159" s="39">
        <f t="shared" si="14"/>
        <v>601</v>
      </c>
      <c r="F159" s="123">
        <f t="shared" si="15"/>
        <v>0.10294621445700591</v>
      </c>
    </row>
    <row r="160" spans="1:6" ht="15" customHeight="1" x14ac:dyDescent="0.2">
      <c r="B160" s="87" t="s">
        <v>216</v>
      </c>
      <c r="C160" s="56">
        <v>31983</v>
      </c>
      <c r="D160" s="54">
        <v>46002</v>
      </c>
      <c r="E160" s="54">
        <f t="shared" si="14"/>
        <v>14019</v>
      </c>
      <c r="F160" s="124">
        <f t="shared" si="15"/>
        <v>0.43832661101210024</v>
      </c>
    </row>
    <row r="161" spans="2:11" ht="15" customHeight="1" x14ac:dyDescent="0.2">
      <c r="B161" s="83" t="s">
        <v>66</v>
      </c>
      <c r="C161" s="39">
        <v>2922</v>
      </c>
      <c r="D161" s="39">
        <v>3370</v>
      </c>
      <c r="E161" s="39">
        <f t="shared" si="14"/>
        <v>448</v>
      </c>
      <c r="F161" s="123">
        <f t="shared" si="15"/>
        <v>0.15331964407939758</v>
      </c>
      <c r="H161" s="94"/>
      <c r="I161" s="94"/>
      <c r="J161" s="94"/>
      <c r="K161" s="67"/>
    </row>
    <row r="162" spans="2:11" ht="15" customHeight="1" x14ac:dyDescent="0.2">
      <c r="B162" s="83" t="s">
        <v>70</v>
      </c>
      <c r="C162" s="39">
        <v>344</v>
      </c>
      <c r="D162" s="39">
        <v>693</v>
      </c>
      <c r="E162" s="39">
        <f t="shared" si="14"/>
        <v>349</v>
      </c>
      <c r="F162" s="123">
        <f t="shared" si="15"/>
        <v>1.01453488372093</v>
      </c>
      <c r="K162" s="67"/>
    </row>
    <row r="163" spans="2:11" ht="15" customHeight="1" x14ac:dyDescent="0.2">
      <c r="B163" s="89" t="s">
        <v>77</v>
      </c>
      <c r="C163" s="39">
        <v>2095</v>
      </c>
      <c r="D163" s="39">
        <v>3177</v>
      </c>
      <c r="E163" s="39">
        <f t="shared" si="14"/>
        <v>1082</v>
      </c>
      <c r="F163" s="123">
        <f t="shared" si="15"/>
        <v>0.51646778042959429</v>
      </c>
    </row>
    <row r="164" spans="2:11" ht="15" customHeight="1" x14ac:dyDescent="0.2">
      <c r="B164" s="90" t="s">
        <v>80</v>
      </c>
      <c r="C164" s="39">
        <v>623</v>
      </c>
      <c r="D164" s="39">
        <v>1693</v>
      </c>
      <c r="E164" s="39">
        <f t="shared" si="14"/>
        <v>1070</v>
      </c>
      <c r="F164" s="123">
        <f t="shared" si="15"/>
        <v>1.7174959871589084</v>
      </c>
    </row>
    <row r="165" spans="2:11" ht="15" customHeight="1" x14ac:dyDescent="0.2">
      <c r="B165" s="90" t="s">
        <v>89</v>
      </c>
      <c r="C165" s="39">
        <v>730</v>
      </c>
      <c r="D165" s="39">
        <v>1037</v>
      </c>
      <c r="E165" s="39">
        <f t="shared" si="14"/>
        <v>307</v>
      </c>
      <c r="F165" s="123">
        <f t="shared" si="15"/>
        <v>0.42054794520547945</v>
      </c>
    </row>
    <row r="166" spans="2:11" ht="15" customHeight="1" x14ac:dyDescent="0.2">
      <c r="B166" s="90" t="s">
        <v>92</v>
      </c>
      <c r="C166" s="39">
        <v>6149</v>
      </c>
      <c r="D166" s="39">
        <v>6435</v>
      </c>
      <c r="E166" s="39">
        <f t="shared" si="14"/>
        <v>286</v>
      </c>
      <c r="F166" s="123">
        <f t="shared" si="15"/>
        <v>4.6511627906976827E-2</v>
      </c>
    </row>
    <row r="167" spans="2:11" ht="12" x14ac:dyDescent="0.2">
      <c r="B167" s="82" t="s">
        <v>97</v>
      </c>
      <c r="C167" s="39">
        <v>314</v>
      </c>
      <c r="D167" s="39">
        <v>396</v>
      </c>
      <c r="E167" s="39">
        <f t="shared" si="14"/>
        <v>82</v>
      </c>
      <c r="F167" s="123">
        <f t="shared" si="15"/>
        <v>0.26114649681528657</v>
      </c>
    </row>
    <row r="168" spans="2:11" ht="15" customHeight="1" x14ac:dyDescent="0.2">
      <c r="B168" s="82" t="s">
        <v>105</v>
      </c>
      <c r="C168" s="39">
        <v>1817</v>
      </c>
      <c r="D168" s="39">
        <v>2593</v>
      </c>
      <c r="E168" s="39">
        <f t="shared" si="14"/>
        <v>776</v>
      </c>
      <c r="F168" s="123">
        <f t="shared" si="15"/>
        <v>0.42707760044028609</v>
      </c>
    </row>
    <row r="169" spans="2:11" ht="15" customHeight="1" x14ac:dyDescent="0.2">
      <c r="B169" s="82" t="s">
        <v>160</v>
      </c>
      <c r="C169" s="39">
        <v>25</v>
      </c>
      <c r="D169" s="39">
        <v>24</v>
      </c>
      <c r="E169" s="39">
        <f t="shared" si="14"/>
        <v>-1</v>
      </c>
      <c r="F169" s="123">
        <f t="shared" si="15"/>
        <v>-4.0000000000000036E-2</v>
      </c>
    </row>
    <row r="170" spans="2:11" ht="15" customHeight="1" x14ac:dyDescent="0.2">
      <c r="B170" s="82" t="s">
        <v>119</v>
      </c>
      <c r="C170" s="39">
        <v>654</v>
      </c>
      <c r="D170" s="39">
        <v>1088</v>
      </c>
      <c r="E170" s="39">
        <f t="shared" si="14"/>
        <v>434</v>
      </c>
      <c r="F170" s="123">
        <f t="shared" si="15"/>
        <v>0.66360856269113144</v>
      </c>
    </row>
    <row r="171" spans="2:11" ht="15" customHeight="1" x14ac:dyDescent="0.2">
      <c r="B171" s="83" t="s">
        <v>121</v>
      </c>
      <c r="C171" s="39">
        <v>415</v>
      </c>
      <c r="D171" s="39">
        <v>458</v>
      </c>
      <c r="E171" s="39">
        <f t="shared" si="14"/>
        <v>43</v>
      </c>
      <c r="F171" s="123">
        <f t="shared" si="15"/>
        <v>0.10361445783132539</v>
      </c>
    </row>
    <row r="172" spans="2:11" ht="12" x14ac:dyDescent="0.2">
      <c r="B172" s="82" t="s">
        <v>129</v>
      </c>
      <c r="C172" s="39">
        <v>10785</v>
      </c>
      <c r="D172" s="39">
        <v>16271</v>
      </c>
      <c r="E172" s="39">
        <f t="shared" si="14"/>
        <v>5486</v>
      </c>
      <c r="F172" s="123">
        <f t="shared" si="15"/>
        <v>0.50866944830783489</v>
      </c>
    </row>
    <row r="173" spans="2:11" ht="15" customHeight="1" x14ac:dyDescent="0.2">
      <c r="B173" s="83" t="s">
        <v>137</v>
      </c>
      <c r="C173" s="39">
        <v>1466</v>
      </c>
      <c r="D173" s="39">
        <v>2587</v>
      </c>
      <c r="E173" s="39">
        <f t="shared" si="14"/>
        <v>1121</v>
      </c>
      <c r="F173" s="123">
        <f t="shared" si="15"/>
        <v>0.76466575716234653</v>
      </c>
    </row>
    <row r="174" spans="2:11" ht="15" customHeight="1" x14ac:dyDescent="0.2">
      <c r="B174" s="82" t="s">
        <v>150</v>
      </c>
      <c r="C174" s="39">
        <v>3644</v>
      </c>
      <c r="D174" s="39">
        <v>6180</v>
      </c>
      <c r="E174" s="39">
        <f t="shared" si="14"/>
        <v>2536</v>
      </c>
      <c r="F174" s="123">
        <f t="shared" si="15"/>
        <v>0.69593852908891329</v>
      </c>
    </row>
    <row r="175" spans="2:11" ht="15" customHeight="1" x14ac:dyDescent="0.2">
      <c r="B175" s="87" t="s">
        <v>207</v>
      </c>
      <c r="C175" s="54">
        <v>2840</v>
      </c>
      <c r="D175" s="54">
        <v>3895</v>
      </c>
      <c r="E175" s="54">
        <f t="shared" si="14"/>
        <v>1055</v>
      </c>
      <c r="F175" s="124">
        <f t="shared" si="15"/>
        <v>0.37147887323943651</v>
      </c>
    </row>
    <row r="176" spans="2:11" ht="15" customHeight="1" x14ac:dyDescent="0.2">
      <c r="B176" s="81" t="s">
        <v>208</v>
      </c>
      <c r="C176" s="52">
        <v>605</v>
      </c>
      <c r="D176" s="53">
        <v>774</v>
      </c>
      <c r="E176" s="53">
        <f t="shared" si="14"/>
        <v>169</v>
      </c>
      <c r="F176" s="122">
        <f t="shared" si="15"/>
        <v>0.27933884297520661</v>
      </c>
    </row>
    <row r="177" spans="2:6" s="9" customFormat="1" ht="15" customHeight="1" x14ac:dyDescent="0.2">
      <c r="B177" s="86" t="s">
        <v>171</v>
      </c>
      <c r="C177" s="39">
        <v>2</v>
      </c>
      <c r="D177" s="39">
        <v>2</v>
      </c>
      <c r="E177" s="39">
        <f t="shared" si="14"/>
        <v>0</v>
      </c>
      <c r="F177" s="123">
        <f t="shared" si="15"/>
        <v>0</v>
      </c>
    </row>
    <row r="178" spans="2:6" ht="15" customHeight="1" x14ac:dyDescent="0.2">
      <c r="B178" s="86" t="s">
        <v>78</v>
      </c>
      <c r="C178" s="39">
        <v>47</v>
      </c>
      <c r="D178" s="39">
        <v>99</v>
      </c>
      <c r="E178" s="39">
        <f t="shared" si="14"/>
        <v>52</v>
      </c>
      <c r="F178" s="123">
        <f t="shared" si="15"/>
        <v>1.1063829787234041</v>
      </c>
    </row>
    <row r="179" spans="2:6" ht="15" customHeight="1" x14ac:dyDescent="0.2">
      <c r="B179" s="86" t="s">
        <v>164</v>
      </c>
      <c r="C179" s="39">
        <v>35</v>
      </c>
      <c r="D179" s="39">
        <v>51</v>
      </c>
      <c r="E179" s="39">
        <f t="shared" si="14"/>
        <v>16</v>
      </c>
      <c r="F179" s="123">
        <f t="shared" si="15"/>
        <v>0.45714285714285707</v>
      </c>
    </row>
    <row r="180" spans="2:6" ht="15" customHeight="1" x14ac:dyDescent="0.2">
      <c r="B180" s="86" t="s">
        <v>85</v>
      </c>
      <c r="C180" s="39">
        <v>25</v>
      </c>
      <c r="D180" s="39">
        <v>15</v>
      </c>
      <c r="E180" s="39">
        <f t="shared" si="14"/>
        <v>-10</v>
      </c>
      <c r="F180" s="123">
        <f t="shared" si="15"/>
        <v>-0.4</v>
      </c>
    </row>
    <row r="181" spans="2:6" ht="15" customHeight="1" x14ac:dyDescent="0.2">
      <c r="B181" s="86" t="s">
        <v>86</v>
      </c>
      <c r="C181" s="39">
        <v>48</v>
      </c>
      <c r="D181" s="39">
        <v>55</v>
      </c>
      <c r="E181" s="39">
        <f t="shared" si="14"/>
        <v>7</v>
      </c>
      <c r="F181" s="123">
        <f t="shared" si="15"/>
        <v>0.14583333333333326</v>
      </c>
    </row>
    <row r="182" spans="2:6" ht="15" customHeight="1" x14ac:dyDescent="0.2">
      <c r="B182" s="86" t="s">
        <v>98</v>
      </c>
      <c r="C182" s="39">
        <v>143</v>
      </c>
      <c r="D182" s="39">
        <v>195</v>
      </c>
      <c r="E182" s="39">
        <f t="shared" si="14"/>
        <v>52</v>
      </c>
      <c r="F182" s="123">
        <f t="shared" si="15"/>
        <v>0.36363636363636354</v>
      </c>
    </row>
    <row r="183" spans="2:6" ht="15" customHeight="1" x14ac:dyDescent="0.2">
      <c r="B183" s="86" t="s">
        <v>191</v>
      </c>
      <c r="C183" s="39">
        <v>109</v>
      </c>
      <c r="D183" s="39">
        <v>130</v>
      </c>
      <c r="E183" s="39">
        <f t="shared" si="14"/>
        <v>21</v>
      </c>
      <c r="F183" s="123">
        <f t="shared" si="15"/>
        <v>0.19266055045871555</v>
      </c>
    </row>
    <row r="184" spans="2:6" ht="15" customHeight="1" x14ac:dyDescent="0.2">
      <c r="B184" s="86" t="s">
        <v>107</v>
      </c>
      <c r="C184" s="39">
        <v>8</v>
      </c>
      <c r="D184" s="39">
        <v>14</v>
      </c>
      <c r="E184" s="39">
        <f t="shared" si="14"/>
        <v>6</v>
      </c>
      <c r="F184" s="123">
        <f t="shared" si="15"/>
        <v>0.75</v>
      </c>
    </row>
    <row r="185" spans="2:6" ht="15" customHeight="1" x14ac:dyDescent="0.2">
      <c r="B185" s="86" t="s">
        <v>108</v>
      </c>
      <c r="C185" s="39">
        <v>25</v>
      </c>
      <c r="D185" s="39">
        <v>20</v>
      </c>
      <c r="E185" s="39">
        <f t="shared" si="14"/>
        <v>-5</v>
      </c>
      <c r="F185" s="123">
        <f t="shared" si="15"/>
        <v>-0.19999999999999996</v>
      </c>
    </row>
    <row r="186" spans="2:6" s="21" customFormat="1" ht="15" customHeight="1" x14ac:dyDescent="0.2">
      <c r="B186" s="86" t="s">
        <v>236</v>
      </c>
      <c r="C186" s="39">
        <v>0</v>
      </c>
      <c r="D186" s="39">
        <v>0</v>
      </c>
      <c r="E186" s="39">
        <f t="shared" si="14"/>
        <v>0</v>
      </c>
      <c r="F186" s="123"/>
    </row>
    <row r="187" spans="2:6" ht="15" customHeight="1" x14ac:dyDescent="0.2">
      <c r="B187" s="86" t="s">
        <v>185</v>
      </c>
      <c r="C187" s="39">
        <v>5</v>
      </c>
      <c r="D187" s="39">
        <v>10</v>
      </c>
      <c r="E187" s="39">
        <f t="shared" si="14"/>
        <v>5</v>
      </c>
      <c r="F187" s="123">
        <f t="shared" si="15"/>
        <v>1</v>
      </c>
    </row>
    <row r="188" spans="2:6" ht="12.75" customHeight="1" x14ac:dyDescent="0.2">
      <c r="B188" s="86" t="s">
        <v>114</v>
      </c>
      <c r="C188" s="39">
        <v>2</v>
      </c>
      <c r="D188" s="39">
        <v>2</v>
      </c>
      <c r="E188" s="39">
        <f t="shared" si="14"/>
        <v>0</v>
      </c>
      <c r="F188" s="123">
        <f t="shared" si="15"/>
        <v>0</v>
      </c>
    </row>
    <row r="189" spans="2:6" ht="12" x14ac:dyDescent="0.2">
      <c r="B189" s="86" t="s">
        <v>177</v>
      </c>
      <c r="C189" s="39">
        <v>0</v>
      </c>
      <c r="D189" s="39">
        <v>0</v>
      </c>
      <c r="E189" s="39">
        <f t="shared" si="14"/>
        <v>0</v>
      </c>
      <c r="F189" s="123"/>
    </row>
    <row r="190" spans="2:6" ht="15" customHeight="1" x14ac:dyDescent="0.2">
      <c r="B190" s="86" t="s">
        <v>126</v>
      </c>
      <c r="C190" s="39">
        <v>9</v>
      </c>
      <c r="D190" s="39">
        <v>6</v>
      </c>
      <c r="E190" s="39">
        <f t="shared" si="14"/>
        <v>-3</v>
      </c>
      <c r="F190" s="123">
        <f t="shared" si="15"/>
        <v>-0.33333333333333337</v>
      </c>
    </row>
    <row r="191" spans="2:6" ht="15" customHeight="1" x14ac:dyDescent="0.2">
      <c r="B191" s="86" t="s">
        <v>131</v>
      </c>
      <c r="C191" s="39">
        <v>8</v>
      </c>
      <c r="D191" s="39">
        <v>4</v>
      </c>
      <c r="E191" s="39">
        <f t="shared" si="14"/>
        <v>-4</v>
      </c>
      <c r="F191" s="123">
        <f t="shared" si="15"/>
        <v>-0.5</v>
      </c>
    </row>
    <row r="192" spans="2:6" ht="15" customHeight="1" x14ac:dyDescent="0.2">
      <c r="B192" s="86" t="s">
        <v>138</v>
      </c>
      <c r="C192" s="39">
        <v>83</v>
      </c>
      <c r="D192" s="39">
        <v>81</v>
      </c>
      <c r="E192" s="39">
        <f t="shared" si="14"/>
        <v>-2</v>
      </c>
      <c r="F192" s="123">
        <f t="shared" si="15"/>
        <v>-2.4096385542168641E-2</v>
      </c>
    </row>
    <row r="193" spans="1:6" ht="12" x14ac:dyDescent="0.2">
      <c r="B193" s="86" t="s">
        <v>180</v>
      </c>
      <c r="C193" s="39">
        <v>15</v>
      </c>
      <c r="D193" s="39">
        <v>32</v>
      </c>
      <c r="E193" s="39">
        <f t="shared" si="14"/>
        <v>17</v>
      </c>
      <c r="F193" s="123">
        <f t="shared" si="15"/>
        <v>1.1333333333333333</v>
      </c>
    </row>
    <row r="194" spans="1:6" ht="15" customHeight="1" x14ac:dyDescent="0.2">
      <c r="B194" s="86" t="s">
        <v>147</v>
      </c>
      <c r="C194" s="39">
        <v>35</v>
      </c>
      <c r="D194" s="39">
        <v>55</v>
      </c>
      <c r="E194" s="39">
        <f t="shared" si="14"/>
        <v>20</v>
      </c>
      <c r="F194" s="123">
        <f t="shared" si="15"/>
        <v>0.5714285714285714</v>
      </c>
    </row>
    <row r="195" spans="1:6" ht="15" customHeight="1" x14ac:dyDescent="0.2">
      <c r="B195" s="86" t="s">
        <v>183</v>
      </c>
      <c r="C195" s="39">
        <v>6</v>
      </c>
      <c r="D195" s="39">
        <v>3</v>
      </c>
      <c r="E195" s="39">
        <f t="shared" si="14"/>
        <v>-3</v>
      </c>
      <c r="F195" s="123">
        <f t="shared" si="15"/>
        <v>-0.5</v>
      </c>
    </row>
    <row r="196" spans="1:6" ht="15" customHeight="1" x14ac:dyDescent="0.2">
      <c r="A196" s="11"/>
      <c r="B196" s="81" t="s">
        <v>209</v>
      </c>
      <c r="C196" s="57">
        <v>269</v>
      </c>
      <c r="D196" s="53">
        <v>323</v>
      </c>
      <c r="E196" s="53">
        <f t="shared" si="14"/>
        <v>54</v>
      </c>
      <c r="F196" s="122">
        <f t="shared" si="15"/>
        <v>0.2007434944237918</v>
      </c>
    </row>
    <row r="197" spans="1:6" ht="15" customHeight="1" x14ac:dyDescent="0.2">
      <c r="A197" s="11"/>
      <c r="B197" s="83" t="s">
        <v>169</v>
      </c>
      <c r="C197" s="39">
        <v>5</v>
      </c>
      <c r="D197" s="39">
        <v>3</v>
      </c>
      <c r="E197" s="39">
        <f t="shared" si="14"/>
        <v>-2</v>
      </c>
      <c r="F197" s="123">
        <f t="shared" si="15"/>
        <v>-0.4</v>
      </c>
    </row>
    <row r="198" spans="1:6" ht="15" customHeight="1" x14ac:dyDescent="0.2">
      <c r="A198" s="11"/>
      <c r="B198" s="85" t="s">
        <v>186</v>
      </c>
      <c r="C198" s="39">
        <v>3</v>
      </c>
      <c r="D198" s="39">
        <v>5</v>
      </c>
      <c r="E198" s="39">
        <f t="shared" si="14"/>
        <v>2</v>
      </c>
      <c r="F198" s="123">
        <f t="shared" si="15"/>
        <v>0.66666666666666674</v>
      </c>
    </row>
    <row r="199" spans="1:6" ht="15" customHeight="1" x14ac:dyDescent="0.2">
      <c r="A199" s="11"/>
      <c r="B199" s="86" t="s">
        <v>173</v>
      </c>
      <c r="C199" s="39">
        <v>1</v>
      </c>
      <c r="D199" s="39">
        <v>6</v>
      </c>
      <c r="E199" s="39">
        <f t="shared" ref="E199:E212" si="16">D199-C199</f>
        <v>5</v>
      </c>
      <c r="F199" s="123">
        <f t="shared" si="15"/>
        <v>5</v>
      </c>
    </row>
    <row r="200" spans="1:6" ht="15" customHeight="1" x14ac:dyDescent="0.2">
      <c r="A200" s="11"/>
      <c r="B200" s="86" t="s">
        <v>73</v>
      </c>
      <c r="C200" s="39">
        <v>40</v>
      </c>
      <c r="D200" s="39">
        <v>59</v>
      </c>
      <c r="E200" s="39">
        <f t="shared" si="16"/>
        <v>19</v>
      </c>
      <c r="F200" s="123">
        <f t="shared" si="15"/>
        <v>0.47500000000000009</v>
      </c>
    </row>
    <row r="201" spans="1:6" ht="15" customHeight="1" x14ac:dyDescent="0.2">
      <c r="A201" s="11"/>
      <c r="B201" s="86" t="s">
        <v>74</v>
      </c>
      <c r="C201" s="39">
        <v>4</v>
      </c>
      <c r="D201" s="39">
        <v>3</v>
      </c>
      <c r="E201" s="39">
        <f t="shared" si="16"/>
        <v>-1</v>
      </c>
      <c r="F201" s="123">
        <f t="shared" si="15"/>
        <v>-0.25</v>
      </c>
    </row>
    <row r="202" spans="1:6" ht="15" customHeight="1" x14ac:dyDescent="0.2">
      <c r="A202" s="11"/>
      <c r="B202" s="86" t="s">
        <v>159</v>
      </c>
      <c r="C202" s="39">
        <v>7</v>
      </c>
      <c r="D202" s="39">
        <v>2</v>
      </c>
      <c r="E202" s="39">
        <f t="shared" si="16"/>
        <v>-5</v>
      </c>
      <c r="F202" s="123">
        <f t="shared" si="15"/>
        <v>-0.7142857142857143</v>
      </c>
    </row>
    <row r="203" spans="1:6" ht="15" customHeight="1" x14ac:dyDescent="0.2">
      <c r="A203" s="11"/>
      <c r="B203" s="86" t="s">
        <v>94</v>
      </c>
      <c r="C203" s="39">
        <v>1</v>
      </c>
      <c r="D203" s="39">
        <v>0</v>
      </c>
      <c r="E203" s="39">
        <f t="shared" si="16"/>
        <v>-1</v>
      </c>
      <c r="F203" s="123">
        <f t="shared" ref="F203:F212" si="17">D203/C203-1</f>
        <v>-1</v>
      </c>
    </row>
    <row r="204" spans="1:6" ht="15" customHeight="1" x14ac:dyDescent="0.2">
      <c r="A204" s="11"/>
      <c r="B204" s="86" t="s">
        <v>103</v>
      </c>
      <c r="C204" s="39">
        <v>9</v>
      </c>
      <c r="D204" s="39">
        <v>11</v>
      </c>
      <c r="E204" s="39">
        <f t="shared" si="16"/>
        <v>2</v>
      </c>
      <c r="F204" s="123">
        <f t="shared" si="17"/>
        <v>0.22222222222222232</v>
      </c>
    </row>
    <row r="205" spans="1:6" ht="15" customHeight="1" x14ac:dyDescent="0.2">
      <c r="A205" s="11"/>
      <c r="B205" s="82" t="s">
        <v>106</v>
      </c>
      <c r="C205" s="39">
        <v>1</v>
      </c>
      <c r="D205" s="39">
        <v>2</v>
      </c>
      <c r="E205" s="39">
        <f t="shared" si="16"/>
        <v>1</v>
      </c>
      <c r="F205" s="123">
        <f t="shared" si="17"/>
        <v>1</v>
      </c>
    </row>
    <row r="206" spans="1:6" ht="15" customHeight="1" x14ac:dyDescent="0.2">
      <c r="A206" s="11"/>
      <c r="B206" s="86" t="s">
        <v>175</v>
      </c>
      <c r="C206" s="39">
        <v>10</v>
      </c>
      <c r="D206" s="39">
        <v>20</v>
      </c>
      <c r="E206" s="39">
        <f t="shared" si="16"/>
        <v>10</v>
      </c>
      <c r="F206" s="123">
        <f t="shared" si="17"/>
        <v>1</v>
      </c>
    </row>
    <row r="207" spans="1:6" ht="15" customHeight="1" x14ac:dyDescent="0.2">
      <c r="A207" s="11"/>
      <c r="B207" s="86" t="s">
        <v>161</v>
      </c>
      <c r="C207" s="39">
        <v>2</v>
      </c>
      <c r="D207" s="39">
        <v>9</v>
      </c>
      <c r="E207" s="39">
        <f t="shared" si="16"/>
        <v>7</v>
      </c>
      <c r="F207" s="123">
        <f t="shared" si="17"/>
        <v>3.5</v>
      </c>
    </row>
    <row r="208" spans="1:6" ht="15" customHeight="1" x14ac:dyDescent="0.2">
      <c r="A208" s="11"/>
      <c r="B208" s="86" t="s">
        <v>166</v>
      </c>
      <c r="C208" s="39">
        <v>2</v>
      </c>
      <c r="D208" s="39">
        <v>5</v>
      </c>
      <c r="E208" s="39">
        <f t="shared" si="16"/>
        <v>3</v>
      </c>
      <c r="F208" s="123">
        <f t="shared" si="17"/>
        <v>1.5</v>
      </c>
    </row>
    <row r="209" spans="1:6" ht="15" customHeight="1" x14ac:dyDescent="0.2">
      <c r="A209" s="11"/>
      <c r="B209" s="86" t="s">
        <v>117</v>
      </c>
      <c r="C209" s="39">
        <v>173</v>
      </c>
      <c r="D209" s="39">
        <v>190</v>
      </c>
      <c r="E209" s="39">
        <f t="shared" si="16"/>
        <v>17</v>
      </c>
      <c r="F209" s="123">
        <f t="shared" si="17"/>
        <v>9.8265895953757232E-2</v>
      </c>
    </row>
    <row r="210" spans="1:6" ht="15" customHeight="1" x14ac:dyDescent="0.2">
      <c r="A210" s="11"/>
      <c r="B210" s="86" t="s">
        <v>132</v>
      </c>
      <c r="C210" s="39">
        <v>5</v>
      </c>
      <c r="D210" s="39">
        <v>6</v>
      </c>
      <c r="E210" s="39">
        <f t="shared" si="16"/>
        <v>1</v>
      </c>
      <c r="F210" s="123">
        <f t="shared" si="17"/>
        <v>0.19999999999999996</v>
      </c>
    </row>
    <row r="211" spans="1:6" ht="15" customHeight="1" x14ac:dyDescent="0.2">
      <c r="A211" s="11"/>
      <c r="B211" s="86" t="s">
        <v>135</v>
      </c>
      <c r="C211" s="39">
        <v>5</v>
      </c>
      <c r="D211" s="39">
        <v>1</v>
      </c>
      <c r="E211" s="39">
        <f t="shared" si="16"/>
        <v>-4</v>
      </c>
      <c r="F211" s="123">
        <f t="shared" si="17"/>
        <v>-0.8</v>
      </c>
    </row>
    <row r="212" spans="1:6" ht="15" customHeight="1" x14ac:dyDescent="0.2">
      <c r="B212" s="86" t="s">
        <v>195</v>
      </c>
      <c r="C212" s="39">
        <v>1</v>
      </c>
      <c r="D212" s="39">
        <v>1</v>
      </c>
      <c r="E212" s="39">
        <f t="shared" si="16"/>
        <v>0</v>
      </c>
      <c r="F212" s="123">
        <f t="shared" si="17"/>
        <v>0</v>
      </c>
    </row>
    <row r="213" spans="1:6" ht="13.5" customHeight="1" x14ac:dyDescent="0.2">
      <c r="B213" s="81" t="s">
        <v>128</v>
      </c>
      <c r="C213" s="57">
        <v>766</v>
      </c>
      <c r="D213" s="53">
        <v>945</v>
      </c>
      <c r="E213" s="53">
        <f t="shared" ref="E213:E235" si="18">D213-C213</f>
        <v>179</v>
      </c>
      <c r="F213" s="122">
        <f t="shared" ref="F213:F235" si="19">D213/C213-1</f>
        <v>0.23368146214099217</v>
      </c>
    </row>
    <row r="214" spans="1:6" ht="15" customHeight="1" x14ac:dyDescent="0.2">
      <c r="A214" s="11"/>
      <c r="B214" s="86" t="s">
        <v>170</v>
      </c>
      <c r="C214" s="39">
        <v>8</v>
      </c>
      <c r="D214" s="39">
        <v>4</v>
      </c>
      <c r="E214" s="39">
        <f t="shared" si="18"/>
        <v>-4</v>
      </c>
      <c r="F214" s="123">
        <f t="shared" si="19"/>
        <v>-0.5</v>
      </c>
    </row>
    <row r="215" spans="1:6" ht="15" customHeight="1" x14ac:dyDescent="0.2">
      <c r="A215" s="11"/>
      <c r="B215" s="85" t="s">
        <v>197</v>
      </c>
      <c r="C215" s="39">
        <v>1</v>
      </c>
      <c r="D215" s="39">
        <v>0</v>
      </c>
      <c r="E215" s="39">
        <f t="shared" si="18"/>
        <v>-1</v>
      </c>
      <c r="F215" s="123">
        <f t="shared" si="19"/>
        <v>-1</v>
      </c>
    </row>
    <row r="216" spans="1:6" ht="15" customHeight="1" x14ac:dyDescent="0.2">
      <c r="A216" s="11"/>
      <c r="B216" s="86" t="s">
        <v>162</v>
      </c>
      <c r="C216" s="39">
        <v>3</v>
      </c>
      <c r="D216" s="39">
        <v>5</v>
      </c>
      <c r="E216" s="39">
        <f t="shared" si="18"/>
        <v>2</v>
      </c>
      <c r="F216" s="123">
        <f t="shared" si="19"/>
        <v>0.66666666666666674</v>
      </c>
    </row>
    <row r="217" spans="1:6" ht="15" customHeight="1" x14ac:dyDescent="0.2">
      <c r="B217" s="86" t="s">
        <v>128</v>
      </c>
      <c r="C217" s="39">
        <v>753</v>
      </c>
      <c r="D217" s="39">
        <v>936</v>
      </c>
      <c r="E217" s="39">
        <f t="shared" si="18"/>
        <v>183</v>
      </c>
      <c r="F217" s="123">
        <f t="shared" si="19"/>
        <v>0.24302788844621515</v>
      </c>
    </row>
    <row r="218" spans="1:6" ht="12" x14ac:dyDescent="0.2">
      <c r="B218" s="85" t="s">
        <v>187</v>
      </c>
      <c r="C218" s="39">
        <v>1</v>
      </c>
      <c r="D218" s="39">
        <v>0</v>
      </c>
      <c r="E218" s="39">
        <f t="shared" si="18"/>
        <v>-1</v>
      </c>
      <c r="F218" s="123">
        <f t="shared" si="19"/>
        <v>-1</v>
      </c>
    </row>
    <row r="219" spans="1:6" ht="15" customHeight="1" x14ac:dyDescent="0.2">
      <c r="B219" s="81" t="s">
        <v>210</v>
      </c>
      <c r="C219" s="57">
        <v>1134</v>
      </c>
      <c r="D219" s="53">
        <v>1786</v>
      </c>
      <c r="E219" s="53">
        <f t="shared" si="18"/>
        <v>652</v>
      </c>
      <c r="F219" s="122">
        <f t="shared" si="19"/>
        <v>0.5749559082892417</v>
      </c>
    </row>
    <row r="220" spans="1:6" ht="15" customHeight="1" x14ac:dyDescent="0.2">
      <c r="B220" s="82" t="s">
        <v>63</v>
      </c>
      <c r="C220" s="39">
        <v>174</v>
      </c>
      <c r="D220" s="39">
        <v>236</v>
      </c>
      <c r="E220" s="39">
        <f t="shared" si="18"/>
        <v>62</v>
      </c>
      <c r="F220" s="123">
        <f t="shared" si="19"/>
        <v>0.35632183908045967</v>
      </c>
    </row>
    <row r="221" spans="1:6" ht="15" customHeight="1" x14ac:dyDescent="0.2">
      <c r="B221" s="82" t="s">
        <v>110</v>
      </c>
      <c r="C221" s="39">
        <v>260</v>
      </c>
      <c r="D221" s="39">
        <v>443</v>
      </c>
      <c r="E221" s="39">
        <f t="shared" si="18"/>
        <v>183</v>
      </c>
      <c r="F221" s="123">
        <f t="shared" si="19"/>
        <v>0.70384615384615379</v>
      </c>
    </row>
    <row r="222" spans="1:6" ht="15" customHeight="1" x14ac:dyDescent="0.2">
      <c r="B222" s="82" t="s">
        <v>139</v>
      </c>
      <c r="C222" s="39">
        <v>481</v>
      </c>
      <c r="D222" s="39">
        <v>816</v>
      </c>
      <c r="E222" s="39">
        <f t="shared" si="18"/>
        <v>335</v>
      </c>
      <c r="F222" s="123">
        <f t="shared" si="19"/>
        <v>0.69646569646569656</v>
      </c>
    </row>
    <row r="223" spans="1:6" ht="12" x14ac:dyDescent="0.2">
      <c r="B223" s="82" t="s">
        <v>146</v>
      </c>
      <c r="C223" s="39">
        <v>219</v>
      </c>
      <c r="D223" s="39">
        <v>291</v>
      </c>
      <c r="E223" s="39">
        <f t="shared" si="18"/>
        <v>72</v>
      </c>
      <c r="F223" s="123">
        <f t="shared" si="19"/>
        <v>0.32876712328767121</v>
      </c>
    </row>
    <row r="224" spans="1:6" x14ac:dyDescent="0.2">
      <c r="B224" s="81" t="s">
        <v>211</v>
      </c>
      <c r="C224" s="57">
        <v>66</v>
      </c>
      <c r="D224" s="53">
        <v>67</v>
      </c>
      <c r="E224" s="53">
        <f t="shared" si="18"/>
        <v>1</v>
      </c>
      <c r="F224" s="122">
        <f t="shared" si="19"/>
        <v>1.5151515151515138E-2</v>
      </c>
    </row>
    <row r="225" spans="1:6" ht="12" x14ac:dyDescent="0.2">
      <c r="B225" s="86" t="s">
        <v>156</v>
      </c>
      <c r="C225" s="39">
        <v>6</v>
      </c>
      <c r="D225" s="39">
        <v>7</v>
      </c>
      <c r="E225" s="39">
        <f t="shared" si="18"/>
        <v>1</v>
      </c>
      <c r="F225" s="123">
        <f t="shared" si="19"/>
        <v>0.16666666666666674</v>
      </c>
    </row>
    <row r="226" spans="1:6" ht="13.5" customHeight="1" x14ac:dyDescent="0.2">
      <c r="B226" s="86" t="s">
        <v>172</v>
      </c>
      <c r="C226" s="39">
        <v>0</v>
      </c>
      <c r="D226" s="39">
        <v>3</v>
      </c>
      <c r="E226" s="39">
        <f t="shared" si="18"/>
        <v>3</v>
      </c>
      <c r="F226" s="123"/>
    </row>
    <row r="227" spans="1:6" ht="15.75" customHeight="1" x14ac:dyDescent="0.2">
      <c r="B227" s="86" t="s">
        <v>95</v>
      </c>
      <c r="C227" s="39">
        <v>36</v>
      </c>
      <c r="D227" s="39">
        <v>35</v>
      </c>
      <c r="E227" s="39">
        <f t="shared" si="18"/>
        <v>-1</v>
      </c>
      <c r="F227" s="123">
        <f t="shared" si="19"/>
        <v>-2.777777777777779E-2</v>
      </c>
    </row>
    <row r="228" spans="1:6" ht="15" customHeight="1" x14ac:dyDescent="0.2">
      <c r="B228" s="86" t="s">
        <v>100</v>
      </c>
      <c r="C228" s="39">
        <v>11</v>
      </c>
      <c r="D228" s="39">
        <v>6</v>
      </c>
      <c r="E228" s="39">
        <f t="shared" si="18"/>
        <v>-5</v>
      </c>
      <c r="F228" s="123">
        <f t="shared" si="19"/>
        <v>-0.45454545454545459</v>
      </c>
    </row>
    <row r="229" spans="1:6" ht="15.75" customHeight="1" x14ac:dyDescent="0.2">
      <c r="B229" s="86" t="s">
        <v>194</v>
      </c>
      <c r="C229" s="39">
        <v>0</v>
      </c>
      <c r="D229" s="39">
        <v>0</v>
      </c>
      <c r="E229" s="39">
        <f t="shared" si="18"/>
        <v>0</v>
      </c>
      <c r="F229" s="123"/>
    </row>
    <row r="230" spans="1:6" s="21" customFormat="1" ht="15.75" customHeight="1" x14ac:dyDescent="0.2">
      <c r="B230" s="86" t="s">
        <v>196</v>
      </c>
      <c r="C230" s="39">
        <v>13</v>
      </c>
      <c r="D230" s="39">
        <v>14</v>
      </c>
      <c r="E230" s="39">
        <f t="shared" si="18"/>
        <v>1</v>
      </c>
      <c r="F230" s="123">
        <f t="shared" si="19"/>
        <v>7.6923076923076872E-2</v>
      </c>
    </row>
    <row r="231" spans="1:6" s="9" customFormat="1" ht="12" x14ac:dyDescent="0.2">
      <c r="B231" s="82" t="s">
        <v>235</v>
      </c>
      <c r="C231" s="39">
        <v>0</v>
      </c>
      <c r="D231" s="39">
        <v>2</v>
      </c>
      <c r="E231" s="39">
        <f t="shared" si="18"/>
        <v>2</v>
      </c>
      <c r="F231" s="123"/>
    </row>
    <row r="232" spans="1:6" x14ac:dyDescent="0.2">
      <c r="B232" s="87" t="s">
        <v>140</v>
      </c>
      <c r="C232" s="54">
        <v>82904</v>
      </c>
      <c r="D232" s="54">
        <v>89665</v>
      </c>
      <c r="E232" s="54">
        <f t="shared" si="18"/>
        <v>6761</v>
      </c>
      <c r="F232" s="124">
        <f t="shared" si="19"/>
        <v>8.1552156711377055E-2</v>
      </c>
    </row>
    <row r="233" spans="1:6" ht="12" x14ac:dyDescent="0.2">
      <c r="B233" s="82" t="s">
        <v>259</v>
      </c>
      <c r="C233" s="39">
        <v>138</v>
      </c>
      <c r="D233" s="39">
        <v>151</v>
      </c>
      <c r="E233" s="39">
        <f t="shared" si="18"/>
        <v>13</v>
      </c>
      <c r="F233" s="123">
        <f t="shared" si="19"/>
        <v>9.4202898550724612E-2</v>
      </c>
    </row>
    <row r="234" spans="1:6" s="21" customFormat="1" ht="12" x14ac:dyDescent="0.2">
      <c r="B234" s="86" t="s">
        <v>260</v>
      </c>
      <c r="C234" s="39">
        <v>81540</v>
      </c>
      <c r="D234" s="39">
        <v>88155</v>
      </c>
      <c r="E234" s="39">
        <f t="shared" si="18"/>
        <v>6615</v>
      </c>
      <c r="F234" s="123">
        <f t="shared" si="19"/>
        <v>8.1125827814569451E-2</v>
      </c>
    </row>
    <row r="235" spans="1:6" ht="15" customHeight="1" thickBot="1" x14ac:dyDescent="0.25">
      <c r="B235" s="91" t="s">
        <v>140</v>
      </c>
      <c r="C235" s="92">
        <v>1226</v>
      </c>
      <c r="D235" s="92">
        <v>1359</v>
      </c>
      <c r="E235" s="92">
        <f t="shared" si="18"/>
        <v>133</v>
      </c>
      <c r="F235" s="125">
        <f t="shared" si="19"/>
        <v>0.10848287112561183</v>
      </c>
    </row>
    <row r="237" spans="1:6" s="21" customFormat="1" ht="15" customHeight="1" x14ac:dyDescent="0.2">
      <c r="F237" s="67"/>
    </row>
    <row r="239" spans="1:6" s="21" customFormat="1" ht="15" customHeight="1" x14ac:dyDescent="0.2">
      <c r="B239" s="150" t="s">
        <v>212</v>
      </c>
      <c r="C239" s="151"/>
      <c r="D239" s="151"/>
      <c r="E239" s="151"/>
      <c r="F239" s="67"/>
    </row>
    <row r="240" spans="1:6" ht="19.5" customHeight="1" x14ac:dyDescent="0.2">
      <c r="A240" s="21"/>
      <c r="B240" s="21"/>
      <c r="C240" s="21"/>
      <c r="D240" s="21"/>
    </row>
    <row r="241" spans="1:4" ht="15" customHeight="1" x14ac:dyDescent="0.2">
      <c r="A241" s="21"/>
      <c r="B241" s="21"/>
      <c r="C241" s="21"/>
      <c r="D241" s="21"/>
    </row>
  </sheetData>
  <mergeCells count="1">
    <mergeCell ref="B239:E239"/>
  </mergeCells>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B2" sqref="B2:G2"/>
    </sheetView>
  </sheetViews>
  <sheetFormatPr defaultRowHeight="15" customHeight="1" x14ac:dyDescent="0.2"/>
  <cols>
    <col min="1" max="1" width="8.7109375" style="6" customWidth="1"/>
    <col min="2" max="2" width="6.7109375" style="6" customWidth="1"/>
    <col min="3" max="3" width="31" style="6" customWidth="1"/>
    <col min="4" max="7" width="20.140625" style="6" customWidth="1"/>
    <col min="8" max="16384" width="9.140625" style="6"/>
  </cols>
  <sheetData>
    <row r="1" spans="1:7" ht="15" customHeight="1" thickBot="1" x14ac:dyDescent="0.25"/>
    <row r="2" spans="1:7" ht="21.75" customHeight="1" thickBot="1" x14ac:dyDescent="0.25">
      <c r="B2" s="153" t="s">
        <v>253</v>
      </c>
      <c r="C2" s="154"/>
      <c r="D2" s="154"/>
      <c r="E2" s="154"/>
      <c r="F2" s="154"/>
      <c r="G2" s="154"/>
    </row>
    <row r="3" spans="1:7" ht="15" customHeight="1" thickBot="1" x14ac:dyDescent="0.25">
      <c r="B3" s="7"/>
      <c r="C3" s="7"/>
      <c r="D3" s="7"/>
      <c r="E3" s="7"/>
      <c r="F3" s="7"/>
    </row>
    <row r="4" spans="1:7" ht="38.25" customHeight="1" thickBot="1" x14ac:dyDescent="0.25">
      <c r="A4" s="7"/>
      <c r="B4" s="42"/>
      <c r="C4" s="43" t="s">
        <v>0</v>
      </c>
      <c r="D4" s="44" t="s">
        <v>314</v>
      </c>
      <c r="E4" s="44" t="s">
        <v>315</v>
      </c>
      <c r="F4" s="44" t="s">
        <v>293</v>
      </c>
      <c r="G4" s="93" t="s">
        <v>294</v>
      </c>
    </row>
    <row r="5" spans="1:7" ht="15" customHeight="1" x14ac:dyDescent="0.2">
      <c r="A5"/>
      <c r="B5" s="38">
        <v>1</v>
      </c>
      <c r="C5" s="68" t="s">
        <v>55</v>
      </c>
      <c r="D5" s="18">
        <v>366136</v>
      </c>
      <c r="E5" s="71">
        <v>369395</v>
      </c>
      <c r="F5" s="18">
        <f t="shared" ref="F5:F19" si="0">E5-D5</f>
        <v>3259</v>
      </c>
      <c r="G5" s="72">
        <f t="shared" ref="G5:G19" si="1">E5/D5-1</f>
        <v>8.9010640854765288E-3</v>
      </c>
    </row>
    <row r="6" spans="1:7" s="109" customFormat="1" ht="15" customHeight="1" x14ac:dyDescent="0.2">
      <c r="A6" s="108"/>
      <c r="B6" s="113">
        <v>2</v>
      </c>
      <c r="C6" s="68" t="s">
        <v>16</v>
      </c>
      <c r="D6" s="110">
        <v>320845</v>
      </c>
      <c r="E6" s="110">
        <v>312051</v>
      </c>
      <c r="F6" s="18">
        <f t="shared" si="0"/>
        <v>-8794</v>
      </c>
      <c r="G6" s="72">
        <f t="shared" si="1"/>
        <v>-2.7408873443563131E-2</v>
      </c>
    </row>
    <row r="7" spans="1:7" s="109" customFormat="1" ht="15" customHeight="1" x14ac:dyDescent="0.2">
      <c r="A7" s="108"/>
      <c r="B7" s="113">
        <v>3</v>
      </c>
      <c r="C7" s="68" t="s">
        <v>3</v>
      </c>
      <c r="D7" s="110">
        <v>214573</v>
      </c>
      <c r="E7" s="110">
        <v>195861</v>
      </c>
      <c r="F7" s="18">
        <f t="shared" si="0"/>
        <v>-18712</v>
      </c>
      <c r="G7" s="72">
        <f t="shared" si="1"/>
        <v>-8.7205752820718407E-2</v>
      </c>
    </row>
    <row r="8" spans="1:7" s="109" customFormat="1" ht="12.75" x14ac:dyDescent="0.2">
      <c r="A8" s="108"/>
      <c r="B8" s="113">
        <v>4</v>
      </c>
      <c r="C8" s="68" t="s">
        <v>54</v>
      </c>
      <c r="D8" s="110">
        <v>61742</v>
      </c>
      <c r="E8" s="110">
        <v>79424</v>
      </c>
      <c r="F8" s="18">
        <f t="shared" si="0"/>
        <v>17682</v>
      </c>
      <c r="G8" s="72">
        <f t="shared" si="1"/>
        <v>0.28638528068413716</v>
      </c>
    </row>
    <row r="9" spans="1:7" s="109" customFormat="1" ht="15" customHeight="1" x14ac:dyDescent="0.2">
      <c r="A9" s="108"/>
      <c r="B9" s="113">
        <v>5</v>
      </c>
      <c r="C9" s="68" t="s">
        <v>4</v>
      </c>
      <c r="D9" s="110">
        <v>45424</v>
      </c>
      <c r="E9" s="110">
        <v>48006</v>
      </c>
      <c r="F9" s="18">
        <f t="shared" si="0"/>
        <v>2582</v>
      </c>
      <c r="G9" s="72">
        <f t="shared" si="1"/>
        <v>5.6842197957027052E-2</v>
      </c>
    </row>
    <row r="10" spans="1:7" s="109" customFormat="1" ht="15" customHeight="1" x14ac:dyDescent="0.2">
      <c r="A10" s="108"/>
      <c r="B10" s="113">
        <v>6</v>
      </c>
      <c r="C10" s="68" t="s">
        <v>10</v>
      </c>
      <c r="D10" s="110">
        <v>37853</v>
      </c>
      <c r="E10" s="110">
        <v>42424</v>
      </c>
      <c r="F10" s="18">
        <f t="shared" si="0"/>
        <v>4571</v>
      </c>
      <c r="G10" s="72">
        <f t="shared" si="1"/>
        <v>0.12075661110083735</v>
      </c>
    </row>
    <row r="11" spans="1:7" s="109" customFormat="1" ht="12.75" x14ac:dyDescent="0.2">
      <c r="A11" s="108"/>
      <c r="B11" s="113">
        <v>7</v>
      </c>
      <c r="C11" s="68" t="s">
        <v>90</v>
      </c>
      <c r="D11" s="110">
        <v>20775</v>
      </c>
      <c r="E11" s="110">
        <v>37102</v>
      </c>
      <c r="F11" s="18">
        <f t="shared" si="0"/>
        <v>16327</v>
      </c>
      <c r="G11" s="72">
        <f t="shared" si="1"/>
        <v>0.78589651022864015</v>
      </c>
    </row>
    <row r="12" spans="1:7" s="109" customFormat="1" ht="15" customHeight="1" x14ac:dyDescent="0.2">
      <c r="A12" s="108"/>
      <c r="B12" s="113">
        <v>8</v>
      </c>
      <c r="C12" s="68" t="s">
        <v>93</v>
      </c>
      <c r="D12" s="110">
        <v>29614</v>
      </c>
      <c r="E12" s="110">
        <v>33150</v>
      </c>
      <c r="F12" s="18">
        <f t="shared" si="0"/>
        <v>3536</v>
      </c>
      <c r="G12" s="72">
        <f t="shared" si="1"/>
        <v>0.11940298507462677</v>
      </c>
    </row>
    <row r="13" spans="1:7" ht="12.75" x14ac:dyDescent="0.2">
      <c r="A13"/>
      <c r="B13" s="14">
        <v>9</v>
      </c>
      <c r="C13" s="68" t="s">
        <v>20</v>
      </c>
      <c r="D13" s="18">
        <v>35351</v>
      </c>
      <c r="E13" s="18">
        <v>26855</v>
      </c>
      <c r="F13" s="18">
        <f t="shared" si="0"/>
        <v>-8496</v>
      </c>
      <c r="G13" s="72">
        <f t="shared" si="1"/>
        <v>-0.24033266385675089</v>
      </c>
    </row>
    <row r="14" spans="1:7" ht="15" customHeight="1" x14ac:dyDescent="0.2">
      <c r="A14"/>
      <c r="B14" s="14">
        <v>10</v>
      </c>
      <c r="C14" s="68" t="s">
        <v>5</v>
      </c>
      <c r="D14" s="18">
        <v>26170</v>
      </c>
      <c r="E14" s="18">
        <v>26432</v>
      </c>
      <c r="F14" s="18">
        <f t="shared" si="0"/>
        <v>262</v>
      </c>
      <c r="G14" s="72">
        <f t="shared" si="1"/>
        <v>1.001146350783344E-2</v>
      </c>
    </row>
    <row r="15" spans="1:7" ht="12.75" x14ac:dyDescent="0.2">
      <c r="A15"/>
      <c r="B15" s="14">
        <v>11</v>
      </c>
      <c r="C15" s="68" t="s">
        <v>153</v>
      </c>
      <c r="D15" s="18">
        <v>10119</v>
      </c>
      <c r="E15" s="18">
        <v>22948</v>
      </c>
      <c r="F15" s="18">
        <f t="shared" si="0"/>
        <v>12829</v>
      </c>
      <c r="G15" s="72">
        <f t="shared" si="1"/>
        <v>1.2678130250024706</v>
      </c>
    </row>
    <row r="16" spans="1:7" ht="12.75" x14ac:dyDescent="0.2">
      <c r="A16"/>
      <c r="B16" s="14">
        <v>12</v>
      </c>
      <c r="C16" s="68" t="s">
        <v>47</v>
      </c>
      <c r="D16" s="18">
        <v>17591</v>
      </c>
      <c r="E16" s="18">
        <v>20091</v>
      </c>
      <c r="F16" s="18">
        <f t="shared" si="0"/>
        <v>2500</v>
      </c>
      <c r="G16" s="72">
        <f t="shared" si="1"/>
        <v>0.14211812858848272</v>
      </c>
    </row>
    <row r="17" spans="1:7" ht="15" customHeight="1" x14ac:dyDescent="0.2">
      <c r="A17"/>
      <c r="B17" s="14">
        <v>13</v>
      </c>
      <c r="C17" s="68" t="s">
        <v>129</v>
      </c>
      <c r="D17" s="18">
        <v>10785</v>
      </c>
      <c r="E17" s="18">
        <v>16271</v>
      </c>
      <c r="F17" s="18">
        <f t="shared" si="0"/>
        <v>5486</v>
      </c>
      <c r="G17" s="72">
        <f t="shared" si="1"/>
        <v>0.50866944830783489</v>
      </c>
    </row>
    <row r="18" spans="1:7" ht="15" customHeight="1" x14ac:dyDescent="0.2">
      <c r="A18"/>
      <c r="B18" s="14">
        <v>14</v>
      </c>
      <c r="C18" s="68" t="s">
        <v>14</v>
      </c>
      <c r="D18" s="18">
        <v>25981</v>
      </c>
      <c r="E18" s="18">
        <v>15881</v>
      </c>
      <c r="F18" s="18">
        <f t="shared" si="0"/>
        <v>-10100</v>
      </c>
      <c r="G18" s="72">
        <f t="shared" si="1"/>
        <v>-0.3887456218005465</v>
      </c>
    </row>
    <row r="19" spans="1:7" ht="15" customHeight="1" thickBot="1" x14ac:dyDescent="0.25">
      <c r="A19"/>
      <c r="B19" s="15">
        <v>15</v>
      </c>
      <c r="C19" s="69" t="s">
        <v>21</v>
      </c>
      <c r="D19" s="20">
        <v>12171</v>
      </c>
      <c r="E19" s="20">
        <v>15798</v>
      </c>
      <c r="F19" s="20">
        <f t="shared" si="0"/>
        <v>3627</v>
      </c>
      <c r="G19" s="73">
        <f t="shared" si="1"/>
        <v>0.29800345082573321</v>
      </c>
    </row>
    <row r="20" spans="1:7" ht="15" customHeight="1" x14ac:dyDescent="0.2">
      <c r="A20"/>
      <c r="B20" s="41"/>
    </row>
    <row r="21" spans="1:7" ht="15" customHeight="1" x14ac:dyDescent="0.2">
      <c r="A21"/>
      <c r="B21" s="41"/>
    </row>
    <row r="22" spans="1:7" ht="15" customHeight="1" x14ac:dyDescent="0.2">
      <c r="E22" s="116"/>
    </row>
    <row r="23" spans="1:7" ht="15" customHeight="1" x14ac:dyDescent="0.2">
      <c r="B23" s="8" t="s">
        <v>212</v>
      </c>
    </row>
    <row r="24" spans="1:7" ht="15" customHeight="1" x14ac:dyDescent="0.2">
      <c r="B24" s="152"/>
      <c r="C24" s="152"/>
      <c r="D24" s="152"/>
      <c r="E24" s="152"/>
      <c r="F24" s="96"/>
    </row>
  </sheetData>
  <mergeCells count="2">
    <mergeCell ref="B24:E24"/>
    <mergeCell ref="B2:G2"/>
  </mergeCells>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9"/>
  <sheetViews>
    <sheetView workbookViewId="0">
      <selection activeCell="B2" sqref="B2:G2"/>
    </sheetView>
  </sheetViews>
  <sheetFormatPr defaultRowHeight="12.75" x14ac:dyDescent="0.2"/>
  <cols>
    <col min="1" max="1" width="5.5703125" customWidth="1"/>
    <col min="2" max="2" width="38.7109375" customWidth="1"/>
    <col min="3" max="3" width="24.42578125" customWidth="1"/>
    <col min="4" max="4" width="21.85546875" style="108" customWidth="1"/>
    <col min="5" max="5" width="21.140625" style="108" customWidth="1"/>
    <col min="6" max="7" width="21.140625" customWidth="1"/>
  </cols>
  <sheetData>
    <row r="1" spans="2:7" ht="24" customHeight="1" thickBot="1" x14ac:dyDescent="0.25"/>
    <row r="2" spans="2:7" ht="23.25" customHeight="1" thickBot="1" x14ac:dyDescent="0.25">
      <c r="B2" s="153" t="s">
        <v>255</v>
      </c>
      <c r="C2" s="154"/>
      <c r="D2" s="154"/>
      <c r="E2" s="154"/>
      <c r="F2" s="154"/>
      <c r="G2" s="155"/>
    </row>
    <row r="3" spans="2:7" ht="13.5" thickBot="1" x14ac:dyDescent="0.25"/>
    <row r="4" spans="2:7" ht="36.75" customHeight="1" x14ac:dyDescent="0.2">
      <c r="B4" s="97" t="s">
        <v>292</v>
      </c>
      <c r="C4" s="44" t="s">
        <v>296</v>
      </c>
      <c r="D4" s="44" t="s">
        <v>295</v>
      </c>
      <c r="E4" s="44" t="s">
        <v>297</v>
      </c>
      <c r="F4" s="93" t="s">
        <v>294</v>
      </c>
      <c r="G4" s="99" t="s">
        <v>227</v>
      </c>
    </row>
    <row r="5" spans="2:7" ht="24" customHeight="1" x14ac:dyDescent="0.2">
      <c r="B5" s="100" t="s">
        <v>252</v>
      </c>
      <c r="C5" s="18">
        <v>1651655</v>
      </c>
      <c r="D5" s="18">
        <v>1720516</v>
      </c>
      <c r="E5" s="140">
        <f>D5-C5</f>
        <v>68861</v>
      </c>
      <c r="F5" s="141">
        <f>D5/C5-1</f>
        <v>4.1692120933245702E-2</v>
      </c>
      <c r="G5" s="142">
        <v>1</v>
      </c>
    </row>
    <row r="6" spans="2:7" ht="24" x14ac:dyDescent="0.2">
      <c r="B6" s="101" t="s">
        <v>253</v>
      </c>
      <c r="C6" s="18">
        <v>1463838</v>
      </c>
      <c r="D6" s="18">
        <v>1530580</v>
      </c>
      <c r="E6" s="140">
        <f t="shared" ref="E6:E9" si="0">D6-C6</f>
        <v>66742</v>
      </c>
      <c r="F6" s="141">
        <f t="shared" ref="F6:F9" si="1">D6/C6-1</f>
        <v>4.5593843034543502E-2</v>
      </c>
      <c r="G6" s="142">
        <f>D6/D5</f>
        <v>0.88960521145981786</v>
      </c>
    </row>
    <row r="7" spans="2:7" x14ac:dyDescent="0.2">
      <c r="B7" s="102" t="s">
        <v>239</v>
      </c>
      <c r="C7" s="18">
        <v>1085151</v>
      </c>
      <c r="D7" s="18">
        <v>1185172</v>
      </c>
      <c r="E7" s="140">
        <f t="shared" si="0"/>
        <v>100021</v>
      </c>
      <c r="F7" s="141">
        <f t="shared" si="1"/>
        <v>9.2172425773002997E-2</v>
      </c>
      <c r="G7" s="142">
        <f>D7/D6</f>
        <v>0.77432868585764869</v>
      </c>
    </row>
    <row r="8" spans="2:7" x14ac:dyDescent="0.2">
      <c r="B8" s="102" t="s">
        <v>228</v>
      </c>
      <c r="C8" s="18">
        <v>378687</v>
      </c>
      <c r="D8" s="18">
        <v>345408</v>
      </c>
      <c r="E8" s="140">
        <f t="shared" si="0"/>
        <v>-33279</v>
      </c>
      <c r="F8" s="141">
        <f t="shared" si="1"/>
        <v>-8.7879964192063675E-2</v>
      </c>
      <c r="G8" s="114">
        <f>D8/D6</f>
        <v>0.22567131414235125</v>
      </c>
    </row>
    <row r="9" spans="2:7" ht="15.75" customHeight="1" thickBot="1" x14ac:dyDescent="0.25">
      <c r="B9" s="103" t="s">
        <v>240</v>
      </c>
      <c r="C9" s="20">
        <f t="shared" ref="C9:D9" si="2">C5-C6</f>
        <v>187817</v>
      </c>
      <c r="D9" s="20">
        <f t="shared" si="2"/>
        <v>189936</v>
      </c>
      <c r="E9" s="146">
        <f t="shared" si="0"/>
        <v>2119</v>
      </c>
      <c r="F9" s="147">
        <f t="shared" si="1"/>
        <v>1.1282258794464761E-2</v>
      </c>
      <c r="G9" s="126">
        <f>D9/D5</f>
        <v>0.11039478854018213</v>
      </c>
    </row>
    <row r="10" spans="2:7" x14ac:dyDescent="0.2">
      <c r="D10" s="111"/>
      <c r="E10" s="111"/>
    </row>
    <row r="11" spans="2:7" x14ac:dyDescent="0.2">
      <c r="D11" s="111"/>
      <c r="E11" s="111"/>
    </row>
    <row r="12" spans="2:7" ht="12" customHeight="1" x14ac:dyDescent="0.2"/>
    <row r="13" spans="2:7" x14ac:dyDescent="0.2">
      <c r="B13" s="8" t="s">
        <v>212</v>
      </c>
      <c r="C13" s="6"/>
      <c r="D13" s="109"/>
      <c r="E13" s="109"/>
    </row>
    <row r="14" spans="2:7" x14ac:dyDescent="0.2">
      <c r="D14" s="112"/>
    </row>
    <row r="15" spans="2:7" x14ac:dyDescent="0.2">
      <c r="C15" s="117"/>
      <c r="D15" s="112"/>
    </row>
    <row r="16" spans="2:7" x14ac:dyDescent="0.2">
      <c r="C16" s="143"/>
      <c r="D16" s="112"/>
    </row>
    <row r="17" spans="3:4" x14ac:dyDescent="0.2">
      <c r="C17" s="143"/>
      <c r="D17" s="112"/>
    </row>
    <row r="18" spans="3:4" x14ac:dyDescent="0.2">
      <c r="C18" s="145"/>
      <c r="D18" s="144"/>
    </row>
    <row r="19" spans="3:4" x14ac:dyDescent="0.2">
      <c r="C19" s="115"/>
      <c r="D19" s="115"/>
    </row>
  </sheetData>
  <mergeCells count="1">
    <mergeCell ref="B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B2" sqref="B2:G2"/>
    </sheetView>
  </sheetViews>
  <sheetFormatPr defaultRowHeight="15" customHeight="1" x14ac:dyDescent="0.2"/>
  <cols>
    <col min="1" max="1" width="9" customWidth="1"/>
    <col min="2" max="2" width="29.85546875" customWidth="1"/>
    <col min="3" max="7" width="21.28515625" customWidth="1"/>
  </cols>
  <sheetData>
    <row r="1" spans="1:7" ht="23.25" customHeight="1" thickBot="1" x14ac:dyDescent="0.25"/>
    <row r="2" spans="1:7" ht="22.5" customHeight="1" thickBot="1" x14ac:dyDescent="0.25">
      <c r="B2" s="153" t="s">
        <v>253</v>
      </c>
      <c r="C2" s="154"/>
      <c r="D2" s="154"/>
      <c r="E2" s="154"/>
      <c r="F2" s="154"/>
      <c r="G2" s="155"/>
    </row>
    <row r="3" spans="1:7" ht="15" customHeight="1" thickBot="1" x14ac:dyDescent="0.25">
      <c r="B3" s="2"/>
      <c r="C3" s="2"/>
      <c r="D3" s="2"/>
      <c r="E3" s="2"/>
      <c r="F3" s="2"/>
    </row>
    <row r="4" spans="1:7" ht="34.5" customHeight="1" x14ac:dyDescent="0.2">
      <c r="A4" s="2"/>
      <c r="B4" s="76" t="s">
        <v>213</v>
      </c>
      <c r="C4" s="98" t="s">
        <v>298</v>
      </c>
      <c r="D4" s="98" t="s">
        <v>299</v>
      </c>
      <c r="E4" s="98" t="s">
        <v>300</v>
      </c>
      <c r="F4" s="98" t="s">
        <v>301</v>
      </c>
      <c r="G4" s="99" t="s">
        <v>227</v>
      </c>
    </row>
    <row r="5" spans="1:7" ht="19.5" customHeight="1" x14ac:dyDescent="0.2">
      <c r="A5" s="2"/>
      <c r="B5" s="47" t="s">
        <v>223</v>
      </c>
      <c r="C5" s="48">
        <f>'2024 II კვ'!C4</f>
        <v>1463838</v>
      </c>
      <c r="D5" s="48">
        <f>'2024 II კვ'!D4</f>
        <v>1530580</v>
      </c>
      <c r="E5" s="48">
        <f>D5-C5</f>
        <v>66742</v>
      </c>
      <c r="F5" s="127">
        <f>D5/C5-1</f>
        <v>4.5593843034543502E-2</v>
      </c>
      <c r="G5" s="130">
        <f>D5/D5</f>
        <v>1</v>
      </c>
    </row>
    <row r="6" spans="1:7" ht="15" customHeight="1" x14ac:dyDescent="0.2">
      <c r="A6" s="2"/>
      <c r="B6" s="34" t="s">
        <v>1</v>
      </c>
      <c r="C6" s="26">
        <f>'2024 II კვ'!C6</f>
        <v>1243810</v>
      </c>
      <c r="D6" s="26">
        <f>'2024 II კვ'!D6</f>
        <v>1240952</v>
      </c>
      <c r="E6" s="26">
        <f>D6-C6</f>
        <v>-2858</v>
      </c>
      <c r="F6" s="128">
        <f>D6/C6-1</f>
        <v>-2.2977785996253219E-3</v>
      </c>
      <c r="G6" s="131">
        <f>D6/D5</f>
        <v>0.81077238693828479</v>
      </c>
    </row>
    <row r="7" spans="1:7" ht="15" customHeight="1" x14ac:dyDescent="0.2">
      <c r="A7" s="2"/>
      <c r="B7" s="34" t="s">
        <v>56</v>
      </c>
      <c r="C7" s="26">
        <f>'2024 II კვ'!C66</f>
        <v>15263</v>
      </c>
      <c r="D7" s="26">
        <f>'2024 II კვ'!D66</f>
        <v>18397</v>
      </c>
      <c r="E7" s="26">
        <f t="shared" ref="E7:E10" si="0">D7-C7</f>
        <v>3134</v>
      </c>
      <c r="F7" s="128">
        <f t="shared" ref="F7:F10" si="1">D7/C7-1</f>
        <v>0.20533315861888224</v>
      </c>
      <c r="G7" s="131">
        <f>D7/D5</f>
        <v>1.2019626546799252E-2</v>
      </c>
    </row>
    <row r="8" spans="1:7" ht="24" x14ac:dyDescent="0.2">
      <c r="A8" s="2"/>
      <c r="B8" s="35" t="s">
        <v>201</v>
      </c>
      <c r="C8" s="26">
        <f>'2024 II კვ'!C114</f>
        <v>87038</v>
      </c>
      <c r="D8" s="26">
        <f>'2024 II კვ'!D114</f>
        <v>131669</v>
      </c>
      <c r="E8" s="26">
        <f t="shared" si="0"/>
        <v>44631</v>
      </c>
      <c r="F8" s="128">
        <f>D8/C8-1</f>
        <v>0.5127760288609573</v>
      </c>
      <c r="G8" s="131">
        <f>D8/D5</f>
        <v>8.6025558938441632E-2</v>
      </c>
    </row>
    <row r="9" spans="1:7" ht="15" customHeight="1" x14ac:dyDescent="0.2">
      <c r="A9" s="2"/>
      <c r="B9" s="34" t="s">
        <v>207</v>
      </c>
      <c r="C9" s="26">
        <f>'2024 II კვ'!C175</f>
        <v>2840</v>
      </c>
      <c r="D9" s="26">
        <f>'2024 II კვ'!D175</f>
        <v>3895</v>
      </c>
      <c r="E9" s="26">
        <f t="shared" si="0"/>
        <v>1055</v>
      </c>
      <c r="F9" s="128">
        <f t="shared" si="1"/>
        <v>0.37147887323943651</v>
      </c>
      <c r="G9" s="131">
        <f>D9/D5</f>
        <v>2.5447869435116098E-3</v>
      </c>
    </row>
    <row r="10" spans="1:7" ht="15" customHeight="1" thickBot="1" x14ac:dyDescent="0.25">
      <c r="A10" s="2"/>
      <c r="B10" s="36" t="s">
        <v>206</v>
      </c>
      <c r="C10" s="27">
        <f>'2024 II კვ'!C160</f>
        <v>31983</v>
      </c>
      <c r="D10" s="27">
        <f>'2024 II კვ'!D160</f>
        <v>46002</v>
      </c>
      <c r="E10" s="27">
        <f t="shared" si="0"/>
        <v>14019</v>
      </c>
      <c r="F10" s="129">
        <f t="shared" si="1"/>
        <v>0.43832661101210024</v>
      </c>
      <c r="G10" s="132">
        <f>D10/D5</f>
        <v>3.0055273164421331E-2</v>
      </c>
    </row>
    <row r="11" spans="1:7" ht="15" customHeight="1" x14ac:dyDescent="0.2">
      <c r="B11" s="2"/>
      <c r="D11" s="2"/>
      <c r="E11" s="2"/>
      <c r="F11" s="2"/>
    </row>
    <row r="14" spans="1:7" ht="15" customHeight="1" x14ac:dyDescent="0.2">
      <c r="B14" s="1" t="s">
        <v>212</v>
      </c>
    </row>
    <row r="15" spans="1:7" ht="15" customHeight="1" x14ac:dyDescent="0.2">
      <c r="B15" s="156"/>
      <c r="C15" s="156"/>
      <c r="D15" s="156"/>
      <c r="E15" s="156"/>
      <c r="F15" s="156"/>
    </row>
    <row r="21" spans="3:6" ht="15" customHeight="1" x14ac:dyDescent="0.2">
      <c r="C21" s="3"/>
      <c r="D21" s="4"/>
      <c r="E21" s="4"/>
      <c r="F21" s="4"/>
    </row>
  </sheetData>
  <mergeCells count="2">
    <mergeCell ref="B15:F15"/>
    <mergeCell ref="B2:G2"/>
  </mergeCells>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7"/>
  <sheetViews>
    <sheetView workbookViewId="0">
      <selection activeCell="B2" sqref="B2:F2"/>
    </sheetView>
  </sheetViews>
  <sheetFormatPr defaultRowHeight="15" customHeight="1" x14ac:dyDescent="0.2"/>
  <cols>
    <col min="2" max="2" width="35.7109375" customWidth="1"/>
    <col min="3" max="6" width="22.42578125" customWidth="1"/>
  </cols>
  <sheetData>
    <row r="1" spans="2:7" ht="23.25" customHeight="1" thickBot="1" x14ac:dyDescent="0.25"/>
    <row r="2" spans="2:7" ht="22.5" customHeight="1" thickBot="1" x14ac:dyDescent="0.25">
      <c r="B2" s="153" t="s">
        <v>253</v>
      </c>
      <c r="C2" s="154"/>
      <c r="D2" s="154"/>
      <c r="E2" s="154"/>
      <c r="F2" s="155"/>
    </row>
    <row r="3" spans="2:7" ht="15" customHeight="1" thickBot="1" x14ac:dyDescent="0.25">
      <c r="B3" s="2"/>
      <c r="C3" s="2"/>
      <c r="D3" s="2"/>
      <c r="E3" s="2"/>
      <c r="F3" s="2"/>
    </row>
    <row r="4" spans="2:7" ht="45" x14ac:dyDescent="0.2">
      <c r="B4" s="76" t="s">
        <v>291</v>
      </c>
      <c r="C4" s="44" t="s">
        <v>302</v>
      </c>
      <c r="D4" s="44" t="s">
        <v>303</v>
      </c>
      <c r="E4" s="44" t="s">
        <v>304</v>
      </c>
      <c r="F4" s="93" t="s">
        <v>305</v>
      </c>
    </row>
    <row r="5" spans="2:7" ht="19.5" customHeight="1" x14ac:dyDescent="0.2">
      <c r="B5" s="47" t="s">
        <v>223</v>
      </c>
      <c r="C5" s="48">
        <f>SUM(C6:C33)</f>
        <v>107198</v>
      </c>
      <c r="D5" s="48">
        <f>SUM(D6:D33)</f>
        <v>106310</v>
      </c>
      <c r="E5" s="48">
        <f t="shared" ref="E5:E33" si="0">D5-C5</f>
        <v>-888</v>
      </c>
      <c r="F5" s="130">
        <f>D5/C5-1</f>
        <v>-8.2837366368775367E-3</v>
      </c>
    </row>
    <row r="6" spans="2:7" ht="15" customHeight="1" x14ac:dyDescent="0.2">
      <c r="B6" s="133" t="s">
        <v>61</v>
      </c>
      <c r="C6" s="17">
        <v>1983</v>
      </c>
      <c r="D6" s="17">
        <v>2271</v>
      </c>
      <c r="E6" s="17">
        <f t="shared" si="0"/>
        <v>288</v>
      </c>
      <c r="F6" s="72">
        <f t="shared" ref="F6:F33" si="1">D6/C6-1</f>
        <v>0.14523449319213322</v>
      </c>
      <c r="G6" s="115"/>
    </row>
    <row r="7" spans="2:7" ht="15" customHeight="1" x14ac:dyDescent="0.2">
      <c r="B7" s="133" t="s">
        <v>45</v>
      </c>
      <c r="C7" s="17">
        <v>1649</v>
      </c>
      <c r="D7" s="17">
        <v>2063</v>
      </c>
      <c r="E7" s="17">
        <f t="shared" si="0"/>
        <v>414</v>
      </c>
      <c r="F7" s="72">
        <f t="shared" si="1"/>
        <v>0.25106124924196482</v>
      </c>
    </row>
    <row r="8" spans="2:7" ht="15" customHeight="1" x14ac:dyDescent="0.2">
      <c r="B8" s="133" t="s">
        <v>6</v>
      </c>
      <c r="C8" s="17">
        <v>2910</v>
      </c>
      <c r="D8" s="17">
        <v>2926</v>
      </c>
      <c r="E8" s="17">
        <f t="shared" si="0"/>
        <v>16</v>
      </c>
      <c r="F8" s="72">
        <f t="shared" si="1"/>
        <v>5.4982817869415612E-3</v>
      </c>
    </row>
    <row r="9" spans="2:7" ht="15" customHeight="1" x14ac:dyDescent="0.2">
      <c r="B9" s="32" t="s">
        <v>29</v>
      </c>
      <c r="C9" s="17">
        <v>7624</v>
      </c>
      <c r="D9" s="17">
        <v>8540</v>
      </c>
      <c r="E9" s="17">
        <f t="shared" si="0"/>
        <v>916</v>
      </c>
      <c r="F9" s="72">
        <f t="shared" si="1"/>
        <v>0.12014690451206711</v>
      </c>
    </row>
    <row r="10" spans="2:7" ht="15" customHeight="1" x14ac:dyDescent="0.2">
      <c r="B10" s="32" t="s">
        <v>47</v>
      </c>
      <c r="C10" s="17">
        <v>17591</v>
      </c>
      <c r="D10" s="17">
        <v>20091</v>
      </c>
      <c r="E10" s="17">
        <f t="shared" si="0"/>
        <v>2500</v>
      </c>
      <c r="F10" s="72">
        <f t="shared" si="1"/>
        <v>0.14211812858848272</v>
      </c>
    </row>
    <row r="11" spans="2:7" ht="15" customHeight="1" x14ac:dyDescent="0.2">
      <c r="B11" s="133" t="s">
        <v>23</v>
      </c>
      <c r="C11" s="17">
        <v>1024</v>
      </c>
      <c r="D11" s="17">
        <v>1398</v>
      </c>
      <c r="E11" s="17">
        <f t="shared" si="0"/>
        <v>374</v>
      </c>
      <c r="F11" s="72">
        <f t="shared" si="1"/>
        <v>0.365234375</v>
      </c>
    </row>
    <row r="12" spans="2:7" ht="15" customHeight="1" x14ac:dyDescent="0.2">
      <c r="B12" s="133" t="s">
        <v>43</v>
      </c>
      <c r="C12" s="17">
        <v>3135</v>
      </c>
      <c r="D12" s="17">
        <v>3239</v>
      </c>
      <c r="E12" s="17">
        <f t="shared" si="0"/>
        <v>104</v>
      </c>
      <c r="F12" s="72">
        <f t="shared" si="1"/>
        <v>3.3173843700159411E-2</v>
      </c>
    </row>
    <row r="13" spans="2:7" ht="15" customHeight="1" x14ac:dyDescent="0.2">
      <c r="B13" s="133" t="s">
        <v>8</v>
      </c>
      <c r="C13" s="17">
        <v>2651</v>
      </c>
      <c r="D13" s="17">
        <v>2115</v>
      </c>
      <c r="E13" s="17">
        <f t="shared" si="0"/>
        <v>-536</v>
      </c>
      <c r="F13" s="72">
        <f t="shared" si="1"/>
        <v>-0.20218785364013581</v>
      </c>
    </row>
    <row r="14" spans="2:7" ht="15" customHeight="1" x14ac:dyDescent="0.2">
      <c r="B14" s="133" t="s">
        <v>26</v>
      </c>
      <c r="C14" s="17">
        <v>819</v>
      </c>
      <c r="D14" s="17">
        <v>1052</v>
      </c>
      <c r="E14" s="17">
        <f t="shared" si="0"/>
        <v>233</v>
      </c>
      <c r="F14" s="72">
        <f t="shared" si="1"/>
        <v>0.28449328449328459</v>
      </c>
    </row>
    <row r="15" spans="2:7" ht="15" customHeight="1" x14ac:dyDescent="0.2">
      <c r="B15" s="133" t="s">
        <v>36</v>
      </c>
      <c r="C15" s="17">
        <v>3608</v>
      </c>
      <c r="D15" s="17">
        <v>4926</v>
      </c>
      <c r="E15" s="17">
        <f t="shared" si="0"/>
        <v>1318</v>
      </c>
      <c r="F15" s="72">
        <f t="shared" si="1"/>
        <v>0.36529933481152987</v>
      </c>
    </row>
    <row r="16" spans="2:7" ht="15" customHeight="1" x14ac:dyDescent="0.2">
      <c r="B16" s="32" t="s">
        <v>53</v>
      </c>
      <c r="C16" s="17">
        <v>751</v>
      </c>
      <c r="D16" s="17">
        <v>944</v>
      </c>
      <c r="E16" s="17">
        <f t="shared" si="0"/>
        <v>193</v>
      </c>
      <c r="F16" s="72">
        <f t="shared" si="1"/>
        <v>0.25699067909454065</v>
      </c>
    </row>
    <row r="17" spans="2:6" ht="15" customHeight="1" x14ac:dyDescent="0.2">
      <c r="B17" s="133" t="s">
        <v>12</v>
      </c>
      <c r="C17" s="17">
        <v>6222</v>
      </c>
      <c r="D17" s="17">
        <v>5325</v>
      </c>
      <c r="E17" s="17">
        <f t="shared" si="0"/>
        <v>-897</v>
      </c>
      <c r="F17" s="72">
        <f t="shared" si="1"/>
        <v>-0.14416586306653811</v>
      </c>
    </row>
    <row r="18" spans="2:6" ht="15" customHeight="1" x14ac:dyDescent="0.2">
      <c r="B18" s="133" t="s">
        <v>258</v>
      </c>
      <c r="C18" s="17">
        <v>4603</v>
      </c>
      <c r="D18" s="17">
        <v>4790</v>
      </c>
      <c r="E18" s="17">
        <f t="shared" si="0"/>
        <v>187</v>
      </c>
      <c r="F18" s="72">
        <f t="shared" si="1"/>
        <v>4.0625678905061857E-2</v>
      </c>
    </row>
    <row r="19" spans="2:6" ht="15" customHeight="1" x14ac:dyDescent="0.2">
      <c r="B19" s="32" t="s">
        <v>49</v>
      </c>
      <c r="C19" s="17">
        <v>103</v>
      </c>
      <c r="D19" s="17">
        <v>161</v>
      </c>
      <c r="E19" s="17">
        <f t="shared" si="0"/>
        <v>58</v>
      </c>
      <c r="F19" s="72">
        <f t="shared" si="1"/>
        <v>0.56310679611650483</v>
      </c>
    </row>
    <row r="20" spans="2:6" ht="15" customHeight="1" x14ac:dyDescent="0.2">
      <c r="B20" s="32" t="s">
        <v>38</v>
      </c>
      <c r="C20" s="17">
        <v>96</v>
      </c>
      <c r="D20" s="17">
        <v>160</v>
      </c>
      <c r="E20" s="17">
        <f t="shared" si="0"/>
        <v>64</v>
      </c>
      <c r="F20" s="72">
        <f t="shared" si="1"/>
        <v>0.66666666666666674</v>
      </c>
    </row>
    <row r="21" spans="2:6" ht="15" customHeight="1" x14ac:dyDescent="0.2">
      <c r="B21" s="32" t="s">
        <v>50</v>
      </c>
      <c r="C21" s="17">
        <v>3599</v>
      </c>
      <c r="D21" s="17">
        <v>4625</v>
      </c>
      <c r="E21" s="17">
        <f t="shared" si="0"/>
        <v>1026</v>
      </c>
      <c r="F21" s="72">
        <f t="shared" si="1"/>
        <v>0.28507918866351756</v>
      </c>
    </row>
    <row r="22" spans="2:6" s="108" customFormat="1" ht="15" customHeight="1" x14ac:dyDescent="0.2">
      <c r="B22" s="133" t="s">
        <v>14</v>
      </c>
      <c r="C22" s="148">
        <v>25981</v>
      </c>
      <c r="D22" s="148">
        <v>15881</v>
      </c>
      <c r="E22" s="148">
        <f t="shared" si="0"/>
        <v>-10100</v>
      </c>
      <c r="F22" s="114">
        <f t="shared" si="1"/>
        <v>-0.3887456218005465</v>
      </c>
    </row>
    <row r="23" spans="2:6" ht="15" customHeight="1" x14ac:dyDescent="0.2">
      <c r="B23" s="133" t="s">
        <v>40</v>
      </c>
      <c r="C23" s="17">
        <v>891</v>
      </c>
      <c r="D23" s="17">
        <v>1080</v>
      </c>
      <c r="E23" s="17">
        <f t="shared" si="0"/>
        <v>189</v>
      </c>
      <c r="F23" s="72">
        <f t="shared" si="1"/>
        <v>0.21212121212121215</v>
      </c>
    </row>
    <row r="24" spans="2:6" ht="15" customHeight="1" x14ac:dyDescent="0.2">
      <c r="B24" s="32" t="s">
        <v>15</v>
      </c>
      <c r="C24" s="17">
        <v>1739</v>
      </c>
      <c r="D24" s="17">
        <v>2065</v>
      </c>
      <c r="E24" s="17">
        <f t="shared" si="0"/>
        <v>326</v>
      </c>
      <c r="F24" s="72">
        <f t="shared" si="1"/>
        <v>0.18746405980448544</v>
      </c>
    </row>
    <row r="25" spans="2:6" ht="15" customHeight="1" x14ac:dyDescent="0.2">
      <c r="B25" s="133" t="s">
        <v>34</v>
      </c>
      <c r="C25" s="17">
        <v>4465</v>
      </c>
      <c r="D25" s="17">
        <v>5347</v>
      </c>
      <c r="E25" s="17">
        <f t="shared" si="0"/>
        <v>882</v>
      </c>
      <c r="F25" s="72">
        <f t="shared" si="1"/>
        <v>0.1975363941769317</v>
      </c>
    </row>
    <row r="26" spans="2:6" ht="15" customHeight="1" x14ac:dyDescent="0.2">
      <c r="B26" s="32" t="s">
        <v>46</v>
      </c>
      <c r="C26" s="17">
        <v>5734</v>
      </c>
      <c r="D26" s="17">
        <v>6793</v>
      </c>
      <c r="E26" s="17">
        <f t="shared" si="0"/>
        <v>1059</v>
      </c>
      <c r="F26" s="72">
        <f t="shared" si="1"/>
        <v>0.18468782699686082</v>
      </c>
    </row>
    <row r="27" spans="2:6" ht="15" customHeight="1" x14ac:dyDescent="0.2">
      <c r="B27" s="133" t="s">
        <v>17</v>
      </c>
      <c r="C27" s="17">
        <v>1281</v>
      </c>
      <c r="D27" s="17">
        <v>1584</v>
      </c>
      <c r="E27" s="17">
        <f t="shared" si="0"/>
        <v>303</v>
      </c>
      <c r="F27" s="72">
        <f t="shared" si="1"/>
        <v>0.2365339578454333</v>
      </c>
    </row>
    <row r="28" spans="2:6" ht="15" customHeight="1" x14ac:dyDescent="0.2">
      <c r="B28" s="32" t="s">
        <v>42</v>
      </c>
      <c r="C28" s="17">
        <v>555</v>
      </c>
      <c r="D28" s="17">
        <v>763</v>
      </c>
      <c r="E28" s="17">
        <f t="shared" si="0"/>
        <v>208</v>
      </c>
      <c r="F28" s="72">
        <f t="shared" si="1"/>
        <v>0.37477477477477472</v>
      </c>
    </row>
    <row r="29" spans="2:6" ht="15" customHeight="1" x14ac:dyDescent="0.2">
      <c r="B29" s="32" t="s">
        <v>9</v>
      </c>
      <c r="C29" s="17">
        <v>1965</v>
      </c>
      <c r="D29" s="17">
        <v>1917</v>
      </c>
      <c r="E29" s="17">
        <f t="shared" si="0"/>
        <v>-48</v>
      </c>
      <c r="F29" s="72">
        <f t="shared" si="1"/>
        <v>-2.4427480916030531E-2</v>
      </c>
    </row>
    <row r="30" spans="2:6" ht="15" customHeight="1" x14ac:dyDescent="0.2">
      <c r="B30" s="32" t="s">
        <v>24</v>
      </c>
      <c r="C30" s="17">
        <v>891</v>
      </c>
      <c r="D30" s="17">
        <v>975</v>
      </c>
      <c r="E30" s="17">
        <f t="shared" si="0"/>
        <v>84</v>
      </c>
      <c r="F30" s="72">
        <f t="shared" si="1"/>
        <v>9.4276094276094291E-2</v>
      </c>
    </row>
    <row r="31" spans="2:6" ht="15" customHeight="1" x14ac:dyDescent="0.2">
      <c r="B31" s="32" t="s">
        <v>28</v>
      </c>
      <c r="C31" s="17">
        <v>1297</v>
      </c>
      <c r="D31" s="17">
        <v>1737</v>
      </c>
      <c r="E31" s="17">
        <f t="shared" si="0"/>
        <v>440</v>
      </c>
      <c r="F31" s="72">
        <f t="shared" si="1"/>
        <v>0.3392444101773322</v>
      </c>
    </row>
    <row r="32" spans="2:6" ht="15" customHeight="1" x14ac:dyDescent="0.2">
      <c r="B32" s="133" t="s">
        <v>7</v>
      </c>
      <c r="C32" s="17">
        <v>3631</v>
      </c>
      <c r="D32" s="17">
        <v>3119</v>
      </c>
      <c r="E32" s="17">
        <f t="shared" si="0"/>
        <v>-512</v>
      </c>
      <c r="F32" s="72">
        <f t="shared" si="1"/>
        <v>-0.14100798678050119</v>
      </c>
    </row>
    <row r="33" spans="2:6" ht="15" customHeight="1" thickBot="1" x14ac:dyDescent="0.25">
      <c r="B33" s="139" t="s">
        <v>33</v>
      </c>
      <c r="C33" s="19">
        <v>400</v>
      </c>
      <c r="D33" s="19">
        <v>423</v>
      </c>
      <c r="E33" s="19">
        <f t="shared" si="0"/>
        <v>23</v>
      </c>
      <c r="F33" s="73">
        <f t="shared" si="1"/>
        <v>5.7500000000000107E-2</v>
      </c>
    </row>
    <row r="37" spans="2:6" ht="15" customHeight="1" x14ac:dyDescent="0.2">
      <c r="B37" s="37" t="s">
        <v>212</v>
      </c>
    </row>
  </sheetData>
  <sortState ref="B7:I34">
    <sortCondition descending="1" ref="D7"/>
  </sortState>
  <mergeCells count="1">
    <mergeCell ref="B2:F2"/>
  </mergeCells>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B2" sqref="B2:G2"/>
    </sheetView>
  </sheetViews>
  <sheetFormatPr defaultRowHeight="12.75" x14ac:dyDescent="0.2"/>
  <cols>
    <col min="1" max="1" width="5.140625" customWidth="1"/>
    <col min="2" max="2" width="27.5703125" customWidth="1"/>
    <col min="3" max="7" width="21.42578125" customWidth="1"/>
  </cols>
  <sheetData>
    <row r="1" spans="1:7" ht="18" customHeight="1" thickBot="1" x14ac:dyDescent="0.25"/>
    <row r="2" spans="1:7" ht="22.5" customHeight="1" thickBot="1" x14ac:dyDescent="0.3">
      <c r="A2" s="25"/>
      <c r="B2" s="157" t="s">
        <v>253</v>
      </c>
      <c r="C2" s="158"/>
      <c r="D2" s="158"/>
      <c r="E2" s="158"/>
      <c r="F2" s="158"/>
      <c r="G2" s="159"/>
    </row>
    <row r="3" spans="1:7" ht="13.5" thickBot="1" x14ac:dyDescent="0.25"/>
    <row r="4" spans="1:7" ht="32.25" customHeight="1" x14ac:dyDescent="0.2">
      <c r="B4" s="46" t="s">
        <v>217</v>
      </c>
      <c r="C4" s="44" t="s">
        <v>306</v>
      </c>
      <c r="D4" s="44" t="s">
        <v>303</v>
      </c>
      <c r="E4" s="44" t="s">
        <v>307</v>
      </c>
      <c r="F4" s="93" t="s">
        <v>308</v>
      </c>
      <c r="G4" s="99" t="s">
        <v>226</v>
      </c>
    </row>
    <row r="5" spans="1:7" ht="17.25" customHeight="1" x14ac:dyDescent="0.2">
      <c r="B5" s="22" t="s">
        <v>219</v>
      </c>
      <c r="C5" s="17">
        <v>1008230</v>
      </c>
      <c r="D5" s="17">
        <v>946438</v>
      </c>
      <c r="E5" s="104">
        <f>D5-C5</f>
        <v>-61792</v>
      </c>
      <c r="F5" s="30">
        <f>D5/C5-1</f>
        <v>-6.1287603027087023E-2</v>
      </c>
      <c r="G5" s="74">
        <f>D5/'2024 II კვ'!D4</f>
        <v>0.61835251995975382</v>
      </c>
    </row>
    <row r="6" spans="1:7" ht="16.5" customHeight="1" x14ac:dyDescent="0.2">
      <c r="B6" s="23" t="s">
        <v>218</v>
      </c>
      <c r="C6" s="17">
        <v>444483</v>
      </c>
      <c r="D6" s="17">
        <v>574733</v>
      </c>
      <c r="E6" s="104">
        <f t="shared" ref="E6:E8" si="0">D6-C6</f>
        <v>130250</v>
      </c>
      <c r="F6" s="30">
        <f t="shared" ref="F6:F7" si="1">D6/C6-1</f>
        <v>0.29303707903339382</v>
      </c>
      <c r="G6" s="74">
        <f>D6/'2024 II კვ'!D4</f>
        <v>0.37550013720289038</v>
      </c>
    </row>
    <row r="7" spans="1:7" x14ac:dyDescent="0.2">
      <c r="B7" s="23" t="s">
        <v>220</v>
      </c>
      <c r="C7" s="17">
        <v>4627</v>
      </c>
      <c r="D7" s="17">
        <v>2260</v>
      </c>
      <c r="E7" s="104">
        <f t="shared" si="0"/>
        <v>-2367</v>
      </c>
      <c r="F7" s="30">
        <f t="shared" si="1"/>
        <v>-0.51156256753836171</v>
      </c>
      <c r="G7" s="74">
        <f>D7/'2024 II კვ'!D4</f>
        <v>1.4765644396241948E-3</v>
      </c>
    </row>
    <row r="8" spans="1:7" ht="17.25" customHeight="1" thickBot="1" x14ac:dyDescent="0.25">
      <c r="B8" s="24" t="s">
        <v>221</v>
      </c>
      <c r="C8" s="19">
        <v>6498</v>
      </c>
      <c r="D8" s="19">
        <v>7149</v>
      </c>
      <c r="E8" s="105">
        <f t="shared" si="0"/>
        <v>651</v>
      </c>
      <c r="F8" s="31">
        <f>D8/C8-1</f>
        <v>0.10018467220683291</v>
      </c>
      <c r="G8" s="75">
        <f>D8/'2024 II კვ'!D4</f>
        <v>4.670778397731579E-3</v>
      </c>
    </row>
    <row r="12" spans="1:7" x14ac:dyDescent="0.2">
      <c r="B12" s="160" t="s">
        <v>212</v>
      </c>
      <c r="C12" s="160"/>
      <c r="D12" s="160"/>
    </row>
    <row r="15" spans="1:7" x14ac:dyDescent="0.2">
      <c r="C15" s="149"/>
      <c r="D15" s="149"/>
    </row>
    <row r="16" spans="1:7" x14ac:dyDescent="0.2">
      <c r="C16" s="115"/>
      <c r="D16" s="115"/>
    </row>
    <row r="17" spans="3:4" x14ac:dyDescent="0.2">
      <c r="C17" s="115"/>
      <c r="D17" s="115"/>
    </row>
    <row r="18" spans="3:4" x14ac:dyDescent="0.2">
      <c r="C18" s="115"/>
      <c r="D18" s="115"/>
    </row>
    <row r="19" spans="3:4" x14ac:dyDescent="0.2">
      <c r="C19" s="115"/>
      <c r="D19" s="115"/>
    </row>
  </sheetData>
  <mergeCells count="2">
    <mergeCell ref="B2:G2"/>
    <mergeCell ref="B12:D1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3"/>
  <sheetViews>
    <sheetView workbookViewId="0">
      <selection activeCell="B2" sqref="B2:G2"/>
    </sheetView>
  </sheetViews>
  <sheetFormatPr defaultRowHeight="12.75" x14ac:dyDescent="0.2"/>
  <cols>
    <col min="1" max="1" width="7.28515625" customWidth="1"/>
    <col min="2" max="2" width="32.42578125" customWidth="1"/>
    <col min="3" max="7" width="20.85546875" customWidth="1"/>
  </cols>
  <sheetData>
    <row r="1" spans="2:7" ht="21.75" customHeight="1" thickBot="1" x14ac:dyDescent="0.25"/>
    <row r="2" spans="2:7" ht="22.5" customHeight="1" thickBot="1" x14ac:dyDescent="0.25">
      <c r="B2" s="157" t="s">
        <v>253</v>
      </c>
      <c r="C2" s="158"/>
      <c r="D2" s="158"/>
      <c r="E2" s="158"/>
      <c r="F2" s="158"/>
      <c r="G2" s="159"/>
    </row>
    <row r="3" spans="2:7" ht="13.5" thickBot="1" x14ac:dyDescent="0.25"/>
    <row r="4" spans="2:7" ht="36.75" customHeight="1" x14ac:dyDescent="0.2">
      <c r="B4" s="95" t="s">
        <v>222</v>
      </c>
      <c r="C4" s="44" t="s">
        <v>309</v>
      </c>
      <c r="D4" s="44" t="s">
        <v>310</v>
      </c>
      <c r="E4" s="44" t="s">
        <v>311</v>
      </c>
      <c r="F4" s="93" t="s">
        <v>294</v>
      </c>
      <c r="G4" s="45" t="s">
        <v>226</v>
      </c>
    </row>
    <row r="5" spans="2:7" x14ac:dyDescent="0.2">
      <c r="B5" s="32" t="s">
        <v>271</v>
      </c>
      <c r="C5" s="17">
        <v>275107</v>
      </c>
      <c r="D5" s="17">
        <v>397261</v>
      </c>
      <c r="E5" s="104">
        <f>D5-C5</f>
        <v>122154</v>
      </c>
      <c r="F5" s="30">
        <f>D5/C5-1</f>
        <v>0.44402359809092462</v>
      </c>
      <c r="G5" s="28">
        <f>D5/'2024 II კვ'!D$4</f>
        <v>0.25954932117236601</v>
      </c>
    </row>
    <row r="6" spans="2:7" x14ac:dyDescent="0.2">
      <c r="B6" s="32" t="s">
        <v>270</v>
      </c>
      <c r="C6" s="16">
        <v>371216</v>
      </c>
      <c r="D6" s="17">
        <v>349551</v>
      </c>
      <c r="E6" s="104">
        <f t="shared" ref="E6:E25" si="0">D6-C6</f>
        <v>-21665</v>
      </c>
      <c r="F6" s="30">
        <f t="shared" ref="F6:F23" si="1">D6/C6-1</f>
        <v>-5.8362247316925964E-2</v>
      </c>
      <c r="G6" s="28">
        <f>D6/'2024 II კვ'!D$4</f>
        <v>0.22837813116596323</v>
      </c>
    </row>
    <row r="7" spans="2:7" x14ac:dyDescent="0.2">
      <c r="B7" s="32" t="s">
        <v>272</v>
      </c>
      <c r="C7" s="16">
        <v>264624</v>
      </c>
      <c r="D7" s="17">
        <v>249460</v>
      </c>
      <c r="E7" s="104">
        <f t="shared" si="0"/>
        <v>-15164</v>
      </c>
      <c r="F7" s="30">
        <f t="shared" si="1"/>
        <v>-5.7303948243545566E-2</v>
      </c>
      <c r="G7" s="28">
        <f>D7/'2024 II კვ'!D$4</f>
        <v>0.16298396686223524</v>
      </c>
    </row>
    <row r="8" spans="2:7" x14ac:dyDescent="0.2">
      <c r="B8" s="32" t="s">
        <v>273</v>
      </c>
      <c r="C8" s="16">
        <v>209505</v>
      </c>
      <c r="D8" s="17">
        <v>175597</v>
      </c>
      <c r="E8" s="104">
        <f t="shared" si="0"/>
        <v>-33908</v>
      </c>
      <c r="F8" s="30">
        <f t="shared" si="1"/>
        <v>-0.16184816591489459</v>
      </c>
      <c r="G8" s="28">
        <f>D8/'2024 II კვ'!D$4</f>
        <v>0.11472579022331404</v>
      </c>
    </row>
    <row r="9" spans="2:7" x14ac:dyDescent="0.2">
      <c r="B9" s="32" t="s">
        <v>275</v>
      </c>
      <c r="C9" s="16">
        <v>65338</v>
      </c>
      <c r="D9" s="17">
        <v>94609</v>
      </c>
      <c r="E9" s="104">
        <f t="shared" si="0"/>
        <v>29271</v>
      </c>
      <c r="F9" s="30">
        <f t="shared" si="1"/>
        <v>0.4479935106676054</v>
      </c>
      <c r="G9" s="28">
        <f>D9/'2024 II კვ'!D$4</f>
        <v>6.1812515516993558E-2</v>
      </c>
    </row>
    <row r="10" spans="2:7" x14ac:dyDescent="0.2">
      <c r="B10" s="32" t="s">
        <v>274</v>
      </c>
      <c r="C10" s="16">
        <v>104038</v>
      </c>
      <c r="D10" s="17">
        <v>82863</v>
      </c>
      <c r="E10" s="104">
        <f t="shared" si="0"/>
        <v>-21175</v>
      </c>
      <c r="F10" s="30">
        <f t="shared" si="1"/>
        <v>-0.20353140198773523</v>
      </c>
      <c r="G10" s="28">
        <f>D10/'2024 II კვ'!D$4</f>
        <v>5.4138300513530815E-2</v>
      </c>
    </row>
    <row r="11" spans="2:7" x14ac:dyDescent="0.2">
      <c r="B11" s="32" t="s">
        <v>278</v>
      </c>
      <c r="C11" s="16">
        <v>33194</v>
      </c>
      <c r="D11" s="17">
        <v>40239</v>
      </c>
      <c r="E11" s="104">
        <f t="shared" si="0"/>
        <v>7045</v>
      </c>
      <c r="F11" s="30">
        <f t="shared" si="1"/>
        <v>0.21223715129240217</v>
      </c>
      <c r="G11" s="28">
        <f>D11/'2024 II კვ'!D$4</f>
        <v>2.6290033843379634E-2</v>
      </c>
    </row>
    <row r="12" spans="2:7" x14ac:dyDescent="0.2">
      <c r="B12" s="32" t="s">
        <v>277</v>
      </c>
      <c r="C12" s="16">
        <v>34859</v>
      </c>
      <c r="D12" s="17">
        <v>38712</v>
      </c>
      <c r="E12" s="104">
        <f t="shared" si="0"/>
        <v>3853</v>
      </c>
      <c r="F12" s="30">
        <f t="shared" si="1"/>
        <v>0.11053099629937746</v>
      </c>
      <c r="G12" s="28">
        <f>D12/'2024 II კვ'!D$4</f>
        <v>2.5292372825987536E-2</v>
      </c>
    </row>
    <row r="13" spans="2:7" x14ac:dyDescent="0.2">
      <c r="B13" s="32" t="s">
        <v>276</v>
      </c>
      <c r="C13" s="16">
        <v>41353</v>
      </c>
      <c r="D13" s="17">
        <v>34328</v>
      </c>
      <c r="E13" s="104">
        <f t="shared" si="0"/>
        <v>-7025</v>
      </c>
      <c r="F13" s="30">
        <f t="shared" si="1"/>
        <v>-0.1698788479674993</v>
      </c>
      <c r="G13" s="28">
        <f>D13/'2024 II კვ'!D$4</f>
        <v>2.2428099151955469E-2</v>
      </c>
    </row>
    <row r="14" spans="2:7" x14ac:dyDescent="0.2">
      <c r="B14" s="32" t="s">
        <v>279</v>
      </c>
      <c r="C14" s="16">
        <v>20855</v>
      </c>
      <c r="D14" s="17">
        <v>26026</v>
      </c>
      <c r="E14" s="104">
        <f t="shared" si="0"/>
        <v>5171</v>
      </c>
      <c r="F14" s="30">
        <f t="shared" si="1"/>
        <v>0.24795013186286252</v>
      </c>
      <c r="G14" s="28">
        <f>D14/'2024 II კვ'!D$4</f>
        <v>1.7004011551176677E-2</v>
      </c>
    </row>
    <row r="15" spans="2:7" x14ac:dyDescent="0.2">
      <c r="B15" s="32" t="s">
        <v>280</v>
      </c>
      <c r="C15" s="16">
        <v>17030</v>
      </c>
      <c r="D15" s="17">
        <v>17114</v>
      </c>
      <c r="E15" s="104">
        <f t="shared" si="0"/>
        <v>84</v>
      </c>
      <c r="F15" s="30">
        <f t="shared" si="1"/>
        <v>4.9324721080445943E-3</v>
      </c>
      <c r="G15" s="28">
        <f>D15/'2024 II კვ'!D$4</f>
        <v>1.1181382221118792E-2</v>
      </c>
    </row>
    <row r="16" spans="2:7" x14ac:dyDescent="0.2">
      <c r="B16" s="32" t="s">
        <v>281</v>
      </c>
      <c r="C16" s="16">
        <v>15580</v>
      </c>
      <c r="D16" s="17">
        <v>15399</v>
      </c>
      <c r="E16" s="104">
        <f t="shared" si="0"/>
        <v>-181</v>
      </c>
      <c r="F16" s="30">
        <f t="shared" si="1"/>
        <v>-1.1617458279845949E-2</v>
      </c>
      <c r="G16" s="28">
        <f>D16/'2024 II კვ'!D$4</f>
        <v>1.0060891949457069E-2</v>
      </c>
    </row>
    <row r="17" spans="2:7" x14ac:dyDescent="0.2">
      <c r="B17" s="32" t="s">
        <v>283</v>
      </c>
      <c r="C17" s="16">
        <v>3159</v>
      </c>
      <c r="D17" s="17">
        <v>3675</v>
      </c>
      <c r="E17" s="104">
        <f t="shared" si="0"/>
        <v>516</v>
      </c>
      <c r="F17" s="30">
        <f t="shared" si="1"/>
        <v>0.16334283000949679</v>
      </c>
      <c r="G17" s="28">
        <f>D17/'2024 II კვ'!D$4</f>
        <v>2.4010505821322635E-3</v>
      </c>
    </row>
    <row r="18" spans="2:7" x14ac:dyDescent="0.2">
      <c r="B18" s="32" t="s">
        <v>284</v>
      </c>
      <c r="C18" s="16">
        <v>2506</v>
      </c>
      <c r="D18" s="17">
        <v>2285</v>
      </c>
      <c r="E18" s="104">
        <f t="shared" si="0"/>
        <v>-221</v>
      </c>
      <c r="F18" s="30">
        <f t="shared" si="1"/>
        <v>-8.8188347964884284E-2</v>
      </c>
      <c r="G18" s="28">
        <f>D18/'2024 II კვ'!D$4</f>
        <v>1.4928981170536659E-3</v>
      </c>
    </row>
    <row r="19" spans="2:7" x14ac:dyDescent="0.2">
      <c r="B19" s="32" t="s">
        <v>282</v>
      </c>
      <c r="C19" s="16">
        <v>4283</v>
      </c>
      <c r="D19" s="17">
        <v>1967</v>
      </c>
      <c r="E19" s="104">
        <f t="shared" si="0"/>
        <v>-2316</v>
      </c>
      <c r="F19" s="30">
        <f t="shared" si="1"/>
        <v>-0.54074247023114641</v>
      </c>
      <c r="G19" s="28">
        <f>D19/'2024 II კვ'!D$4</f>
        <v>1.2851337401507926E-3</v>
      </c>
    </row>
    <row r="20" spans="2:7" x14ac:dyDescent="0.2">
      <c r="B20" s="32" t="s">
        <v>285</v>
      </c>
      <c r="C20" s="16">
        <v>833</v>
      </c>
      <c r="D20" s="17">
        <v>1189</v>
      </c>
      <c r="E20" s="104">
        <f t="shared" si="0"/>
        <v>356</v>
      </c>
      <c r="F20" s="30">
        <f t="shared" si="1"/>
        <v>0.42737094837935174</v>
      </c>
      <c r="G20" s="28">
        <f>D20/'2024 II კვ'!D$4</f>
        <v>7.7682969854564932E-4</v>
      </c>
    </row>
    <row r="21" spans="2:7" x14ac:dyDescent="0.2">
      <c r="B21" s="32" t="s">
        <v>286</v>
      </c>
      <c r="C21" s="16">
        <v>240</v>
      </c>
      <c r="D21" s="17">
        <v>258</v>
      </c>
      <c r="E21" s="104">
        <f t="shared" si="0"/>
        <v>18</v>
      </c>
      <c r="F21" s="30">
        <f t="shared" si="1"/>
        <v>7.4999999999999956E-2</v>
      </c>
      <c r="G21" s="28">
        <f>D21/'2024 II კვ'!D$4</f>
        <v>1.6856355107214258E-4</v>
      </c>
    </row>
    <row r="22" spans="2:7" x14ac:dyDescent="0.2">
      <c r="B22" s="32" t="s">
        <v>287</v>
      </c>
      <c r="C22" s="16">
        <v>104</v>
      </c>
      <c r="D22" s="17">
        <v>35</v>
      </c>
      <c r="E22" s="104">
        <f t="shared" si="0"/>
        <v>-69</v>
      </c>
      <c r="F22" s="30">
        <f t="shared" si="1"/>
        <v>-0.66346153846153844</v>
      </c>
      <c r="G22" s="28">
        <f>D22/'2024 II კვ'!D$4</f>
        <v>2.2867148401259654E-5</v>
      </c>
    </row>
    <row r="23" spans="2:7" x14ac:dyDescent="0.2">
      <c r="B23" s="32" t="s">
        <v>288</v>
      </c>
      <c r="C23" s="16">
        <v>14</v>
      </c>
      <c r="D23" s="17">
        <v>12</v>
      </c>
      <c r="E23" s="104">
        <f t="shared" si="0"/>
        <v>-2</v>
      </c>
      <c r="F23" s="30">
        <f t="shared" si="1"/>
        <v>-0.1428571428571429</v>
      </c>
      <c r="G23" s="28">
        <f>D23/'2024 II კვ'!D$4</f>
        <v>7.8401651661461674E-6</v>
      </c>
    </row>
    <row r="24" spans="2:7" x14ac:dyDescent="0.2">
      <c r="B24" s="32" t="s">
        <v>289</v>
      </c>
      <c r="C24" s="16">
        <v>0</v>
      </c>
      <c r="D24" s="17">
        <v>0</v>
      </c>
      <c r="E24" s="104">
        <f t="shared" si="0"/>
        <v>0</v>
      </c>
      <c r="F24" s="30"/>
      <c r="G24" s="28">
        <f>D24/'2024 II კვ'!D$4</f>
        <v>0</v>
      </c>
    </row>
    <row r="25" spans="2:7" ht="13.5" thickBot="1" x14ac:dyDescent="0.25">
      <c r="B25" s="33" t="s">
        <v>290</v>
      </c>
      <c r="C25" s="70">
        <v>0</v>
      </c>
      <c r="D25" s="19">
        <v>0</v>
      </c>
      <c r="E25" s="105">
        <f t="shared" si="0"/>
        <v>0</v>
      </c>
      <c r="F25" s="31"/>
      <c r="G25" s="29">
        <f>D25/'2024 II კვ'!D$4</f>
        <v>0</v>
      </c>
    </row>
    <row r="26" spans="2:7" x14ac:dyDescent="0.2">
      <c r="B26" s="40"/>
      <c r="C26" s="40"/>
    </row>
    <row r="27" spans="2:7" x14ac:dyDescent="0.2">
      <c r="B27" s="40"/>
      <c r="C27" s="40"/>
    </row>
    <row r="29" spans="2:7" x14ac:dyDescent="0.2">
      <c r="B29" s="37" t="s">
        <v>212</v>
      </c>
    </row>
    <row r="30" spans="2:7" x14ac:dyDescent="0.2">
      <c r="B30" s="161"/>
      <c r="C30" s="161"/>
      <c r="D30" s="161"/>
      <c r="E30" s="161"/>
      <c r="F30" s="161"/>
      <c r="G30" s="161"/>
    </row>
    <row r="33" spans="4:4" x14ac:dyDescent="0.2">
      <c r="D33" s="115"/>
    </row>
  </sheetData>
  <mergeCells count="2">
    <mergeCell ref="B30:G30"/>
    <mergeCell ref="B2:G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workbookViewId="0">
      <selection activeCell="B2" sqref="B2:H2"/>
    </sheetView>
  </sheetViews>
  <sheetFormatPr defaultRowHeight="12.75" x14ac:dyDescent="0.2"/>
  <cols>
    <col min="1" max="1" width="5.5703125" customWidth="1"/>
    <col min="2" max="2" width="19.140625" customWidth="1"/>
    <col min="3" max="3" width="18.5703125" customWidth="1"/>
    <col min="4" max="8" width="21.28515625" customWidth="1"/>
  </cols>
  <sheetData>
    <row r="1" spans="2:8" ht="21.75" customHeight="1" thickBot="1" x14ac:dyDescent="0.25"/>
    <row r="2" spans="2:8" ht="24.75" customHeight="1" thickBot="1" x14ac:dyDescent="0.25">
      <c r="B2" s="157" t="s">
        <v>253</v>
      </c>
      <c r="C2" s="158"/>
      <c r="D2" s="158"/>
      <c r="E2" s="158"/>
      <c r="F2" s="158"/>
      <c r="G2" s="158"/>
      <c r="H2" s="159"/>
    </row>
    <row r="3" spans="2:8" ht="13.5" thickBot="1" x14ac:dyDescent="0.25"/>
    <row r="4" spans="2:8" ht="36" customHeight="1" thickBot="1" x14ac:dyDescent="0.25">
      <c r="B4" s="162" t="s">
        <v>261</v>
      </c>
      <c r="C4" s="163"/>
      <c r="D4" s="98" t="s">
        <v>312</v>
      </c>
      <c r="E4" s="98" t="s">
        <v>313</v>
      </c>
      <c r="F4" s="98" t="s">
        <v>307</v>
      </c>
      <c r="G4" s="98" t="s">
        <v>308</v>
      </c>
      <c r="H4" s="99" t="s">
        <v>226</v>
      </c>
    </row>
    <row r="5" spans="2:8" x14ac:dyDescent="0.2">
      <c r="B5" s="164" t="s">
        <v>262</v>
      </c>
      <c r="C5" s="77" t="s">
        <v>263</v>
      </c>
      <c r="D5" s="16">
        <v>361927</v>
      </c>
      <c r="E5" s="17">
        <v>358100</v>
      </c>
      <c r="F5" s="104">
        <f>E5-D5</f>
        <v>-3827</v>
      </c>
      <c r="G5" s="30">
        <f>E5/D5-1</f>
        <v>-1.0573955521417266E-2</v>
      </c>
      <c r="H5" s="74">
        <f>E5/'2024 II კვ'!D4</f>
        <v>0.23396359549974519</v>
      </c>
    </row>
    <row r="6" spans="2:8" x14ac:dyDescent="0.2">
      <c r="B6" s="165"/>
      <c r="C6" s="17" t="s">
        <v>264</v>
      </c>
      <c r="D6" s="16">
        <v>716613</v>
      </c>
      <c r="E6" s="17">
        <v>732972</v>
      </c>
      <c r="F6" s="104">
        <f t="shared" ref="F6:F10" si="0">E6-D6</f>
        <v>16359</v>
      </c>
      <c r="G6" s="30">
        <f t="shared" ref="G6:G10" si="1">E6/D6-1</f>
        <v>2.2828221090044343E-2</v>
      </c>
      <c r="H6" s="74">
        <f>E6/'2024 II კვ'!D$4</f>
        <v>0.478885128513374</v>
      </c>
    </row>
    <row r="7" spans="2:8" x14ac:dyDescent="0.2">
      <c r="B7" s="165"/>
      <c r="C7" s="17" t="s">
        <v>265</v>
      </c>
      <c r="D7" s="16">
        <v>355716</v>
      </c>
      <c r="E7" s="17">
        <v>400553</v>
      </c>
      <c r="F7" s="104">
        <f t="shared" si="0"/>
        <v>44837</v>
      </c>
      <c r="G7" s="30">
        <f t="shared" si="1"/>
        <v>0.12604718370835166</v>
      </c>
      <c r="H7" s="74">
        <f>E7/'2024 II კვ'!D$4</f>
        <v>0.26170013981627882</v>
      </c>
    </row>
    <row r="8" spans="2:8" x14ac:dyDescent="0.2">
      <c r="B8" s="166"/>
      <c r="C8" s="17" t="s">
        <v>266</v>
      </c>
      <c r="D8" s="16">
        <v>29582</v>
      </c>
      <c r="E8" s="17">
        <v>38955</v>
      </c>
      <c r="F8" s="104">
        <f t="shared" si="0"/>
        <v>9373</v>
      </c>
      <c r="G8" s="30">
        <f t="shared" si="1"/>
        <v>0.31684808329389491</v>
      </c>
      <c r="H8" s="74">
        <f>E8/'2024 II კვ'!D$4</f>
        <v>2.5451136170601994E-2</v>
      </c>
    </row>
    <row r="9" spans="2:8" x14ac:dyDescent="0.2">
      <c r="B9" s="167" t="s">
        <v>267</v>
      </c>
      <c r="C9" s="17" t="s">
        <v>268</v>
      </c>
      <c r="D9" s="16">
        <v>953905</v>
      </c>
      <c r="E9" s="17">
        <v>967700</v>
      </c>
      <c r="F9" s="104">
        <f t="shared" si="0"/>
        <v>13795</v>
      </c>
      <c r="G9" s="30">
        <f t="shared" si="1"/>
        <v>1.4461607812098709E-2</v>
      </c>
      <c r="H9" s="74">
        <f>E9/'2024 II კვ'!D$4</f>
        <v>0.63224398593997044</v>
      </c>
    </row>
    <row r="10" spans="2:8" ht="13.5" thickBot="1" x14ac:dyDescent="0.25">
      <c r="B10" s="168"/>
      <c r="C10" s="19" t="s">
        <v>269</v>
      </c>
      <c r="D10" s="70">
        <v>509933</v>
      </c>
      <c r="E10" s="19">
        <v>562880</v>
      </c>
      <c r="F10" s="105">
        <f t="shared" si="0"/>
        <v>52947</v>
      </c>
      <c r="G10" s="31">
        <f t="shared" si="1"/>
        <v>0.10383128763974869</v>
      </c>
      <c r="H10" s="75">
        <f>E10/'2024 II კვ'!D$4</f>
        <v>0.36775601406002956</v>
      </c>
    </row>
    <row r="14" spans="2:8" x14ac:dyDescent="0.2">
      <c r="B14" s="37" t="s">
        <v>212</v>
      </c>
    </row>
  </sheetData>
  <mergeCells count="4">
    <mergeCell ref="B4:C4"/>
    <mergeCell ref="B5:B8"/>
    <mergeCell ref="B9:B10"/>
    <mergeCell ref="B2:H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
  <sheetViews>
    <sheetView workbookViewId="0">
      <selection activeCell="B2" sqref="B2"/>
    </sheetView>
  </sheetViews>
  <sheetFormatPr defaultRowHeight="12.75" x14ac:dyDescent="0.2"/>
  <cols>
    <col min="2" max="2" width="35.85546875" customWidth="1"/>
    <col min="3" max="3" width="68.7109375" customWidth="1"/>
  </cols>
  <sheetData>
    <row r="1" spans="2:3" ht="13.5" thickBot="1" x14ac:dyDescent="0.25"/>
    <row r="2" spans="2:3" ht="29.25" customHeight="1" x14ac:dyDescent="0.2">
      <c r="B2" s="98" t="s">
        <v>242</v>
      </c>
      <c r="C2" s="98" t="s">
        <v>243</v>
      </c>
    </row>
    <row r="3" spans="2:3" ht="66" customHeight="1" x14ac:dyDescent="0.2">
      <c r="B3" s="60" t="s">
        <v>254</v>
      </c>
      <c r="C3" s="61" t="s">
        <v>249</v>
      </c>
    </row>
    <row r="4" spans="2:3" ht="74.25" customHeight="1" x14ac:dyDescent="0.2">
      <c r="B4" s="60" t="s">
        <v>257</v>
      </c>
      <c r="C4" s="61" t="s">
        <v>248</v>
      </c>
    </row>
    <row r="5" spans="2:3" ht="20.25" customHeight="1" x14ac:dyDescent="0.2">
      <c r="B5" s="62" t="s">
        <v>244</v>
      </c>
      <c r="C5" s="66" t="s">
        <v>247</v>
      </c>
    </row>
    <row r="6" spans="2:3" ht="24.75" customHeight="1" x14ac:dyDescent="0.2">
      <c r="B6" s="62" t="s">
        <v>245</v>
      </c>
      <c r="C6" s="63" t="s">
        <v>250</v>
      </c>
    </row>
    <row r="7" spans="2:3" ht="56.25" customHeight="1" x14ac:dyDescent="0.2">
      <c r="B7" s="64" t="s">
        <v>246</v>
      </c>
      <c r="C7" s="65" t="s">
        <v>256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2024 II კვ</vt:lpstr>
      <vt:lpstr>ტოპ 15</vt:lpstr>
      <vt:lpstr>ვიზიტის ტიპები</vt:lpstr>
      <vt:lpstr>რეგიონები</vt:lpstr>
      <vt:lpstr>ევროკავშირის ქვეყნები</vt:lpstr>
      <vt:lpstr>საზღვრის ტიპი</vt:lpstr>
      <vt:lpstr>საზღვარი</vt:lpstr>
      <vt:lpstr>დემოგრაფია</vt:lpstr>
      <vt:lpstr>ტერმინები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Ana Arabuli</cp:lastModifiedBy>
  <cp:lastPrinted>2022-08-03T08:32:50Z</cp:lastPrinted>
  <dcterms:created xsi:type="dcterms:W3CDTF">2012-06-01T06:45:51Z</dcterms:created>
  <dcterms:modified xsi:type="dcterms:W3CDTF">2024-10-22T08:13:05Z</dcterms:modified>
</cp:coreProperties>
</file>