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rabuli\Downloads\"/>
    </mc:Choice>
  </mc:AlternateContent>
  <bookViews>
    <workbookView xWindow="0" yWindow="0" windowWidth="28800" windowHeight="12300" tabRatio="746"/>
  </bookViews>
  <sheets>
    <sheet name="2024 I-Q" sheetId="19" r:id="rId1"/>
    <sheet name="Top 15" sheetId="2" r:id="rId2"/>
    <sheet name="Trip Types" sheetId="12" r:id="rId3"/>
    <sheet name="Region" sheetId="3" r:id="rId4"/>
    <sheet name="EU" sheetId="16" r:id="rId5"/>
    <sheet name="Border Type" sheetId="10" r:id="rId6"/>
    <sheet name="Border" sheetId="11" r:id="rId7"/>
    <sheet name="Gender end Age" sheetId="18" r:id="rId8"/>
    <sheet name="Definitions" sheetId="14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J9" i="12" l="1"/>
  <c r="J8" i="12"/>
  <c r="J7" i="12"/>
  <c r="J6" i="12"/>
  <c r="H5" i="10" l="1"/>
  <c r="J6" i="10"/>
  <c r="J7" i="10"/>
  <c r="J8" i="10"/>
  <c r="J5" i="10"/>
  <c r="K10" i="18" l="1"/>
  <c r="J10" i="18"/>
  <c r="I10" i="18"/>
  <c r="H10" i="18"/>
  <c r="G10" i="18"/>
  <c r="K9" i="18"/>
  <c r="J9" i="18"/>
  <c r="I9" i="18"/>
  <c r="H9" i="18"/>
  <c r="G9" i="18"/>
  <c r="K8" i="18"/>
  <c r="J8" i="18"/>
  <c r="I8" i="18"/>
  <c r="H8" i="18"/>
  <c r="G8" i="18"/>
  <c r="K7" i="18"/>
  <c r="J7" i="18"/>
  <c r="I7" i="18"/>
  <c r="H7" i="18"/>
  <c r="G7" i="18"/>
  <c r="K6" i="18"/>
  <c r="J6" i="18"/>
  <c r="I6" i="18"/>
  <c r="H6" i="18"/>
  <c r="G6" i="18"/>
  <c r="K5" i="18"/>
  <c r="J5" i="18"/>
  <c r="I5" i="18"/>
  <c r="H5" i="18"/>
  <c r="G5" i="18"/>
  <c r="J25" i="11"/>
  <c r="H25" i="11"/>
  <c r="G25" i="11"/>
  <c r="F25" i="11"/>
  <c r="J24" i="11"/>
  <c r="H24" i="11"/>
  <c r="G24" i="11"/>
  <c r="F24" i="11"/>
  <c r="J23" i="11"/>
  <c r="I23" i="11"/>
  <c r="H23" i="11"/>
  <c r="G23" i="11"/>
  <c r="F23" i="11"/>
  <c r="J22" i="11"/>
  <c r="I22" i="11"/>
  <c r="H22" i="11"/>
  <c r="G22" i="11"/>
  <c r="F22" i="11"/>
  <c r="J18" i="11"/>
  <c r="I18" i="11"/>
  <c r="H18" i="11"/>
  <c r="G18" i="11"/>
  <c r="F18" i="11"/>
  <c r="J21" i="11"/>
  <c r="I21" i="11"/>
  <c r="H21" i="11"/>
  <c r="G21" i="11"/>
  <c r="F21" i="11"/>
  <c r="J20" i="11"/>
  <c r="I20" i="11"/>
  <c r="H20" i="11"/>
  <c r="G20" i="11"/>
  <c r="F20" i="11"/>
  <c r="J19" i="11"/>
  <c r="I19" i="11"/>
  <c r="H19" i="11"/>
  <c r="G19" i="11"/>
  <c r="F19" i="11"/>
  <c r="J17" i="11"/>
  <c r="I17" i="11"/>
  <c r="H17" i="11"/>
  <c r="G17" i="11"/>
  <c r="F17" i="11"/>
  <c r="J15" i="11"/>
  <c r="I15" i="11"/>
  <c r="H15" i="11"/>
  <c r="G15" i="11"/>
  <c r="F15" i="11"/>
  <c r="J16" i="11"/>
  <c r="I16" i="11"/>
  <c r="H16" i="11"/>
  <c r="G16" i="11"/>
  <c r="F16" i="11"/>
  <c r="J14" i="11"/>
  <c r="I14" i="11"/>
  <c r="H14" i="11"/>
  <c r="G14" i="11"/>
  <c r="F14" i="11"/>
  <c r="J13" i="11"/>
  <c r="I13" i="11"/>
  <c r="H13" i="11"/>
  <c r="G13" i="11"/>
  <c r="F13" i="11"/>
  <c r="J12" i="11"/>
  <c r="I12" i="11"/>
  <c r="H12" i="11"/>
  <c r="G12" i="11"/>
  <c r="F12" i="11"/>
  <c r="J11" i="11"/>
  <c r="I11" i="11"/>
  <c r="H11" i="11"/>
  <c r="G11" i="11"/>
  <c r="F11" i="11"/>
  <c r="J10" i="11"/>
  <c r="I10" i="11"/>
  <c r="H10" i="11"/>
  <c r="G10" i="11"/>
  <c r="F10" i="11"/>
  <c r="J9" i="11"/>
  <c r="I9" i="11"/>
  <c r="H9" i="11"/>
  <c r="G9" i="11"/>
  <c r="F9" i="11"/>
  <c r="J8" i="11"/>
  <c r="I8" i="11"/>
  <c r="H8" i="11"/>
  <c r="G8" i="11"/>
  <c r="F8" i="11"/>
  <c r="J7" i="11"/>
  <c r="I7" i="11"/>
  <c r="H7" i="11"/>
  <c r="G7" i="11"/>
  <c r="F7" i="11"/>
  <c r="J6" i="11"/>
  <c r="I6" i="11"/>
  <c r="H6" i="11"/>
  <c r="G6" i="11"/>
  <c r="F6" i="11"/>
  <c r="J5" i="11"/>
  <c r="I5" i="11"/>
  <c r="H5" i="11"/>
  <c r="G5" i="11"/>
  <c r="F5" i="11"/>
  <c r="I8" i="10"/>
  <c r="H8" i="10"/>
  <c r="G8" i="10"/>
  <c r="F8" i="10"/>
  <c r="I7" i="10"/>
  <c r="H7" i="10"/>
  <c r="G7" i="10"/>
  <c r="F7" i="10"/>
  <c r="I6" i="10"/>
  <c r="H6" i="10"/>
  <c r="G6" i="10"/>
  <c r="F6" i="10"/>
  <c r="I5" i="10"/>
  <c r="G5" i="10"/>
  <c r="F5" i="10"/>
  <c r="I33" i="16"/>
  <c r="H33" i="16"/>
  <c r="G33" i="16"/>
  <c r="F33" i="16"/>
  <c r="I32" i="16"/>
  <c r="H32" i="16"/>
  <c r="G32" i="16"/>
  <c r="F32" i="16"/>
  <c r="I31" i="16"/>
  <c r="H31" i="16"/>
  <c r="G31" i="16"/>
  <c r="F31" i="16"/>
  <c r="I30" i="16"/>
  <c r="H30" i="16"/>
  <c r="G30" i="16"/>
  <c r="F30" i="16"/>
  <c r="I29" i="16"/>
  <c r="H29" i="16"/>
  <c r="G29" i="16"/>
  <c r="F29" i="16"/>
  <c r="I28" i="16"/>
  <c r="H28" i="16"/>
  <c r="G28" i="16"/>
  <c r="F28" i="16"/>
  <c r="I27" i="16"/>
  <c r="H27" i="16"/>
  <c r="G27" i="16"/>
  <c r="F27" i="16"/>
  <c r="I26" i="16"/>
  <c r="H26" i="16"/>
  <c r="G26" i="16"/>
  <c r="F26" i="16"/>
  <c r="I25" i="16"/>
  <c r="H25" i="16"/>
  <c r="G25" i="16"/>
  <c r="F25" i="16"/>
  <c r="I24" i="16"/>
  <c r="H24" i="16"/>
  <c r="G24" i="16"/>
  <c r="F24" i="16"/>
  <c r="I23" i="16"/>
  <c r="H23" i="16"/>
  <c r="G23" i="16"/>
  <c r="F23" i="16"/>
  <c r="I22" i="16"/>
  <c r="H22" i="16"/>
  <c r="G22" i="16"/>
  <c r="F22" i="16"/>
  <c r="I21" i="16"/>
  <c r="H21" i="16"/>
  <c r="G21" i="16"/>
  <c r="F21" i="16"/>
  <c r="I20" i="16"/>
  <c r="H20" i="16"/>
  <c r="G20" i="16"/>
  <c r="F20" i="16"/>
  <c r="I19" i="16"/>
  <c r="H19" i="16"/>
  <c r="G19" i="16"/>
  <c r="F19" i="16"/>
  <c r="I18" i="16"/>
  <c r="H18" i="16"/>
  <c r="G18" i="16"/>
  <c r="F18" i="16"/>
  <c r="I17" i="16"/>
  <c r="H17" i="16"/>
  <c r="G17" i="16"/>
  <c r="F17" i="16"/>
  <c r="I16" i="16"/>
  <c r="H16" i="16"/>
  <c r="G16" i="16"/>
  <c r="F16" i="16"/>
  <c r="I15" i="16"/>
  <c r="H15" i="16"/>
  <c r="G15" i="16"/>
  <c r="F15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E5" i="16"/>
  <c r="D5" i="16"/>
  <c r="I5" i="16" s="1"/>
  <c r="C5" i="16"/>
  <c r="I10" i="3"/>
  <c r="E10" i="3"/>
  <c r="D10" i="3"/>
  <c r="C10" i="3"/>
  <c r="E9" i="3"/>
  <c r="D9" i="3"/>
  <c r="C9" i="3"/>
  <c r="H9" i="3" s="1"/>
  <c r="E8" i="3"/>
  <c r="D8" i="3"/>
  <c r="C8" i="3"/>
  <c r="E7" i="3"/>
  <c r="J7" i="3" s="1"/>
  <c r="D7" i="3"/>
  <c r="C7" i="3"/>
  <c r="E6" i="3"/>
  <c r="D6" i="3"/>
  <c r="C6" i="3"/>
  <c r="E5" i="3"/>
  <c r="G5" i="3" s="1"/>
  <c r="D5" i="3"/>
  <c r="C5" i="3"/>
  <c r="E9" i="12"/>
  <c r="D9" i="12"/>
  <c r="C9" i="12"/>
  <c r="I8" i="12"/>
  <c r="H8" i="12"/>
  <c r="G8" i="12"/>
  <c r="F8" i="12"/>
  <c r="I7" i="12"/>
  <c r="H7" i="12"/>
  <c r="G7" i="12"/>
  <c r="F7" i="12"/>
  <c r="I6" i="12"/>
  <c r="H6" i="12"/>
  <c r="G6" i="12"/>
  <c r="F6" i="12"/>
  <c r="I5" i="12"/>
  <c r="H5" i="12"/>
  <c r="G5" i="12"/>
  <c r="F5" i="12"/>
  <c r="J19" i="2"/>
  <c r="I19" i="2"/>
  <c r="H19" i="2"/>
  <c r="G19" i="2"/>
  <c r="J18" i="2"/>
  <c r="I18" i="2"/>
  <c r="H18" i="2"/>
  <c r="G18" i="2"/>
  <c r="J17" i="2"/>
  <c r="I17" i="2"/>
  <c r="H17" i="2"/>
  <c r="G17" i="2"/>
  <c r="J16" i="2"/>
  <c r="I16" i="2"/>
  <c r="H16" i="2"/>
  <c r="G16" i="2"/>
  <c r="J15" i="2"/>
  <c r="I15" i="2"/>
  <c r="H15" i="2"/>
  <c r="G15" i="2"/>
  <c r="J14" i="2"/>
  <c r="I14" i="2"/>
  <c r="H14" i="2"/>
  <c r="G14" i="2"/>
  <c r="J13" i="2"/>
  <c r="I13" i="2"/>
  <c r="H13" i="2"/>
  <c r="G13" i="2"/>
  <c r="J12" i="2"/>
  <c r="I12" i="2"/>
  <c r="H12" i="2"/>
  <c r="G12" i="2"/>
  <c r="J11" i="2"/>
  <c r="I11" i="2"/>
  <c r="H11" i="2"/>
  <c r="G11" i="2"/>
  <c r="J10" i="2"/>
  <c r="I10" i="2"/>
  <c r="H10" i="2"/>
  <c r="G10" i="2"/>
  <c r="J9" i="2"/>
  <c r="I9" i="2"/>
  <c r="H9" i="2"/>
  <c r="G9" i="2"/>
  <c r="J8" i="2"/>
  <c r="I8" i="2"/>
  <c r="H8" i="2"/>
  <c r="G8" i="2"/>
  <c r="J7" i="2"/>
  <c r="I7" i="2"/>
  <c r="H7" i="2"/>
  <c r="G7" i="2"/>
  <c r="J6" i="2"/>
  <c r="I6" i="2"/>
  <c r="H6" i="2"/>
  <c r="G6" i="2"/>
  <c r="J5" i="2"/>
  <c r="I5" i="2"/>
  <c r="H5" i="2"/>
  <c r="G5" i="2"/>
  <c r="I235" i="19"/>
  <c r="H235" i="19"/>
  <c r="G235" i="19"/>
  <c r="F235" i="19"/>
  <c r="I234" i="19"/>
  <c r="H234" i="19"/>
  <c r="G234" i="19"/>
  <c r="F234" i="19"/>
  <c r="I233" i="19"/>
  <c r="H233" i="19"/>
  <c r="G233" i="19"/>
  <c r="F233" i="19"/>
  <c r="I232" i="19"/>
  <c r="H232" i="19"/>
  <c r="G232" i="19"/>
  <c r="F232" i="19"/>
  <c r="G231" i="19"/>
  <c r="F231" i="19"/>
  <c r="I230" i="19"/>
  <c r="H230" i="19"/>
  <c r="G230" i="19"/>
  <c r="F230" i="19"/>
  <c r="I229" i="19"/>
  <c r="H229" i="19"/>
  <c r="G229" i="19"/>
  <c r="F229" i="19"/>
  <c r="I228" i="19"/>
  <c r="H228" i="19"/>
  <c r="G228" i="19"/>
  <c r="F228" i="19"/>
  <c r="I227" i="19"/>
  <c r="G227" i="19"/>
  <c r="F227" i="19"/>
  <c r="I226" i="19"/>
  <c r="H226" i="19"/>
  <c r="G226" i="19"/>
  <c r="F226" i="19"/>
  <c r="I225" i="19"/>
  <c r="H225" i="19"/>
  <c r="G225" i="19"/>
  <c r="F225" i="19"/>
  <c r="I224" i="19"/>
  <c r="H224" i="19"/>
  <c r="G224" i="19"/>
  <c r="F224" i="19"/>
  <c r="I223" i="19"/>
  <c r="H223" i="19"/>
  <c r="G223" i="19"/>
  <c r="F223" i="19"/>
  <c r="I222" i="19"/>
  <c r="H222" i="19"/>
  <c r="G222" i="19"/>
  <c r="F222" i="19"/>
  <c r="I221" i="19"/>
  <c r="H221" i="19"/>
  <c r="G221" i="19"/>
  <c r="F221" i="19"/>
  <c r="I220" i="19"/>
  <c r="H220" i="19"/>
  <c r="G220" i="19"/>
  <c r="F220" i="19"/>
  <c r="I219" i="19"/>
  <c r="H219" i="19"/>
  <c r="G219" i="19"/>
  <c r="F219" i="19"/>
  <c r="H218" i="19"/>
  <c r="G218" i="19"/>
  <c r="F218" i="19"/>
  <c r="I217" i="19"/>
  <c r="H217" i="19"/>
  <c r="G217" i="19"/>
  <c r="F217" i="19"/>
  <c r="I216" i="19"/>
  <c r="H216" i="19"/>
  <c r="G216" i="19"/>
  <c r="F216" i="19"/>
  <c r="I215" i="19"/>
  <c r="G215" i="19"/>
  <c r="F215" i="19"/>
  <c r="H214" i="19"/>
  <c r="G214" i="19"/>
  <c r="F214" i="19"/>
  <c r="I213" i="19"/>
  <c r="H213" i="19"/>
  <c r="G213" i="19"/>
  <c r="F213" i="19"/>
  <c r="I212" i="19"/>
  <c r="H212" i="19"/>
  <c r="G212" i="19"/>
  <c r="F212" i="19"/>
  <c r="I211" i="19"/>
  <c r="H211" i="19"/>
  <c r="G211" i="19"/>
  <c r="F211" i="19"/>
  <c r="I210" i="19"/>
  <c r="H210" i="19"/>
  <c r="G210" i="19"/>
  <c r="F210" i="19"/>
  <c r="I209" i="19"/>
  <c r="H209" i="19"/>
  <c r="G209" i="19"/>
  <c r="F209" i="19"/>
  <c r="I208" i="19"/>
  <c r="H208" i="19"/>
  <c r="G208" i="19"/>
  <c r="F208" i="19"/>
  <c r="I207" i="19"/>
  <c r="H207" i="19"/>
  <c r="G207" i="19"/>
  <c r="F207" i="19"/>
  <c r="I206" i="19"/>
  <c r="H206" i="19"/>
  <c r="G206" i="19"/>
  <c r="F206" i="19"/>
  <c r="I205" i="19"/>
  <c r="H205" i="19"/>
  <c r="G205" i="19"/>
  <c r="F205" i="19"/>
  <c r="I204" i="19"/>
  <c r="G204" i="19"/>
  <c r="F204" i="19"/>
  <c r="I203" i="19"/>
  <c r="H203" i="19"/>
  <c r="G203" i="19"/>
  <c r="F203" i="19"/>
  <c r="I202" i="19"/>
  <c r="H202" i="19"/>
  <c r="G202" i="19"/>
  <c r="F202" i="19"/>
  <c r="I201" i="19"/>
  <c r="H201" i="19"/>
  <c r="G201" i="19"/>
  <c r="F201" i="19"/>
  <c r="I200" i="19"/>
  <c r="H200" i="19"/>
  <c r="G200" i="19"/>
  <c r="F200" i="19"/>
  <c r="H199" i="19"/>
  <c r="G199" i="19"/>
  <c r="F199" i="19"/>
  <c r="I198" i="19"/>
  <c r="H198" i="19"/>
  <c r="G198" i="19"/>
  <c r="F198" i="19"/>
  <c r="I197" i="19"/>
  <c r="G197" i="19"/>
  <c r="F197" i="19"/>
  <c r="I196" i="19"/>
  <c r="H196" i="19"/>
  <c r="G196" i="19"/>
  <c r="F196" i="19"/>
  <c r="I195" i="19"/>
  <c r="H195" i="19"/>
  <c r="G195" i="19"/>
  <c r="F195" i="19"/>
  <c r="I194" i="19"/>
  <c r="G194" i="19"/>
  <c r="F194" i="19"/>
  <c r="I193" i="19"/>
  <c r="H193" i="19"/>
  <c r="G193" i="19"/>
  <c r="F193" i="19"/>
  <c r="I192" i="19"/>
  <c r="H192" i="19"/>
  <c r="G192" i="19"/>
  <c r="F192" i="19"/>
  <c r="I191" i="19"/>
  <c r="H191" i="19"/>
  <c r="G191" i="19"/>
  <c r="F191" i="19"/>
  <c r="H190" i="19"/>
  <c r="G190" i="19"/>
  <c r="F190" i="19"/>
  <c r="I189" i="19"/>
  <c r="H189" i="19"/>
  <c r="G189" i="19"/>
  <c r="F189" i="19"/>
  <c r="G188" i="19"/>
  <c r="F188" i="19"/>
  <c r="I187" i="19"/>
  <c r="H187" i="19"/>
  <c r="G187" i="19"/>
  <c r="F187" i="19"/>
  <c r="G186" i="19"/>
  <c r="F186" i="19"/>
  <c r="I185" i="19"/>
  <c r="H185" i="19"/>
  <c r="G185" i="19"/>
  <c r="F185" i="19"/>
  <c r="I184" i="19"/>
  <c r="H184" i="19"/>
  <c r="G184" i="19"/>
  <c r="F184" i="19"/>
  <c r="I183" i="19"/>
  <c r="H183" i="19"/>
  <c r="G183" i="19"/>
  <c r="F183" i="19"/>
  <c r="I182" i="19"/>
  <c r="H182" i="19"/>
  <c r="G182" i="19"/>
  <c r="F182" i="19"/>
  <c r="I181" i="19"/>
  <c r="H181" i="19"/>
  <c r="G181" i="19"/>
  <c r="F181" i="19"/>
  <c r="I180" i="19"/>
  <c r="H180" i="19"/>
  <c r="G180" i="19"/>
  <c r="F180" i="19"/>
  <c r="I179" i="19"/>
  <c r="G179" i="19"/>
  <c r="F179" i="19"/>
  <c r="I178" i="19"/>
  <c r="H178" i="19"/>
  <c r="G178" i="19"/>
  <c r="F178" i="19"/>
  <c r="H177" i="19"/>
  <c r="G177" i="19"/>
  <c r="F177" i="19"/>
  <c r="I176" i="19"/>
  <c r="H176" i="19"/>
  <c r="G176" i="19"/>
  <c r="F176" i="19"/>
  <c r="I175" i="19"/>
  <c r="H175" i="19"/>
  <c r="G175" i="19"/>
  <c r="F175" i="19"/>
  <c r="I174" i="19"/>
  <c r="H174" i="19"/>
  <c r="G174" i="19"/>
  <c r="F174" i="19"/>
  <c r="I173" i="19"/>
  <c r="H173" i="19"/>
  <c r="G173" i="19"/>
  <c r="F173" i="19"/>
  <c r="I172" i="19"/>
  <c r="H172" i="19"/>
  <c r="G172" i="19"/>
  <c r="F172" i="19"/>
  <c r="I171" i="19"/>
  <c r="H171" i="19"/>
  <c r="G171" i="19"/>
  <c r="F171" i="19"/>
  <c r="I170" i="19"/>
  <c r="H170" i="19"/>
  <c r="G170" i="19"/>
  <c r="F170" i="19"/>
  <c r="I169" i="19"/>
  <c r="H169" i="19"/>
  <c r="G169" i="19"/>
  <c r="F169" i="19"/>
  <c r="I168" i="19"/>
  <c r="H168" i="19"/>
  <c r="G168" i="19"/>
  <c r="F168" i="19"/>
  <c r="I167" i="19"/>
  <c r="H167" i="19"/>
  <c r="G167" i="19"/>
  <c r="F167" i="19"/>
  <c r="I166" i="19"/>
  <c r="H166" i="19"/>
  <c r="G166" i="19"/>
  <c r="F166" i="19"/>
  <c r="I165" i="19"/>
  <c r="H165" i="19"/>
  <c r="G165" i="19"/>
  <c r="F165" i="19"/>
  <c r="I164" i="19"/>
  <c r="H164" i="19"/>
  <c r="G164" i="19"/>
  <c r="F164" i="19"/>
  <c r="I163" i="19"/>
  <c r="H163" i="19"/>
  <c r="G163" i="19"/>
  <c r="F163" i="19"/>
  <c r="I162" i="19"/>
  <c r="H162" i="19"/>
  <c r="G162" i="19"/>
  <c r="F162" i="19"/>
  <c r="M161" i="19"/>
  <c r="N162" i="19" s="1"/>
  <c r="L161" i="19"/>
  <c r="K161" i="19"/>
  <c r="I161" i="19"/>
  <c r="H161" i="19"/>
  <c r="G161" i="19"/>
  <c r="F161" i="19"/>
  <c r="I160" i="19"/>
  <c r="H160" i="19"/>
  <c r="G160" i="19"/>
  <c r="F160" i="19"/>
  <c r="I159" i="19"/>
  <c r="H159" i="19"/>
  <c r="G159" i="19"/>
  <c r="F159" i="19"/>
  <c r="I158" i="19"/>
  <c r="H158" i="19"/>
  <c r="G158" i="19"/>
  <c r="F158" i="19"/>
  <c r="I157" i="19"/>
  <c r="H157" i="19"/>
  <c r="G157" i="19"/>
  <c r="F157" i="19"/>
  <c r="I156" i="19"/>
  <c r="H156" i="19"/>
  <c r="G156" i="19"/>
  <c r="F156" i="19"/>
  <c r="I155" i="19"/>
  <c r="H155" i="19"/>
  <c r="G155" i="19"/>
  <c r="F155" i="19"/>
  <c r="I154" i="19"/>
  <c r="H154" i="19"/>
  <c r="G154" i="19"/>
  <c r="F154" i="19"/>
  <c r="I153" i="19"/>
  <c r="G153" i="19"/>
  <c r="F153" i="19"/>
  <c r="I152" i="19"/>
  <c r="H152" i="19"/>
  <c r="G152" i="19"/>
  <c r="F152" i="19"/>
  <c r="I151" i="19"/>
  <c r="H151" i="19"/>
  <c r="G151" i="19"/>
  <c r="F151" i="19"/>
  <c r="G150" i="19"/>
  <c r="F150" i="19"/>
  <c r="I149" i="19"/>
  <c r="H149" i="19"/>
  <c r="G149" i="19"/>
  <c r="F149" i="19"/>
  <c r="I148" i="19"/>
  <c r="H148" i="19"/>
  <c r="G148" i="19"/>
  <c r="F148" i="19"/>
  <c r="I147" i="19"/>
  <c r="H147" i="19"/>
  <c r="G147" i="19"/>
  <c r="F147" i="19"/>
  <c r="I146" i="19"/>
  <c r="H146" i="19"/>
  <c r="G146" i="19"/>
  <c r="F146" i="19"/>
  <c r="I145" i="19"/>
  <c r="H145" i="19"/>
  <c r="G145" i="19"/>
  <c r="F145" i="19"/>
  <c r="I144" i="19"/>
  <c r="H144" i="19"/>
  <c r="G144" i="19"/>
  <c r="F144" i="19"/>
  <c r="I143" i="19"/>
  <c r="H143" i="19"/>
  <c r="G143" i="19"/>
  <c r="F143" i="19"/>
  <c r="I142" i="19"/>
  <c r="H142" i="19"/>
  <c r="G142" i="19"/>
  <c r="F142" i="19"/>
  <c r="I141" i="19"/>
  <c r="H141" i="19"/>
  <c r="G141" i="19"/>
  <c r="F141" i="19"/>
  <c r="I140" i="19"/>
  <c r="H140" i="19"/>
  <c r="G140" i="19"/>
  <c r="F140" i="19"/>
  <c r="I139" i="19"/>
  <c r="H139" i="19"/>
  <c r="G139" i="19"/>
  <c r="F139" i="19"/>
  <c r="G138" i="19"/>
  <c r="F138" i="19"/>
  <c r="I137" i="19"/>
  <c r="H137" i="19"/>
  <c r="G137" i="19"/>
  <c r="F137" i="19"/>
  <c r="H136" i="19"/>
  <c r="G136" i="19"/>
  <c r="F136" i="19"/>
  <c r="I135" i="19"/>
  <c r="H135" i="19"/>
  <c r="G135" i="19"/>
  <c r="F135" i="19"/>
  <c r="G134" i="19"/>
  <c r="F134" i="19"/>
  <c r="G133" i="19"/>
  <c r="F133" i="19"/>
  <c r="H132" i="19"/>
  <c r="G132" i="19"/>
  <c r="F132" i="19"/>
  <c r="G131" i="19"/>
  <c r="F131" i="19"/>
  <c r="I130" i="19"/>
  <c r="H130" i="19"/>
  <c r="G130" i="19"/>
  <c r="F130" i="19"/>
  <c r="G129" i="19"/>
  <c r="F129" i="19"/>
  <c r="G128" i="19"/>
  <c r="F128" i="19"/>
  <c r="G127" i="19"/>
  <c r="F127" i="19"/>
  <c r="I126" i="19"/>
  <c r="H126" i="19"/>
  <c r="G126" i="19"/>
  <c r="F126" i="19"/>
  <c r="I125" i="19"/>
  <c r="H125" i="19"/>
  <c r="G125" i="19"/>
  <c r="F125" i="19"/>
  <c r="G124" i="19"/>
  <c r="F124" i="19"/>
  <c r="I123" i="19"/>
  <c r="H123" i="19"/>
  <c r="G123" i="19"/>
  <c r="F123" i="19"/>
  <c r="I122" i="19"/>
  <c r="H122" i="19"/>
  <c r="G122" i="19"/>
  <c r="F122" i="19"/>
  <c r="I121" i="19"/>
  <c r="H121" i="19"/>
  <c r="G121" i="19"/>
  <c r="F121" i="19"/>
  <c r="H120" i="19"/>
  <c r="G120" i="19"/>
  <c r="F120" i="19"/>
  <c r="I119" i="19"/>
  <c r="H119" i="19"/>
  <c r="G119" i="19"/>
  <c r="F119" i="19"/>
  <c r="H118" i="19"/>
  <c r="G118" i="19"/>
  <c r="F118" i="19"/>
  <c r="I117" i="19"/>
  <c r="H117" i="19"/>
  <c r="G117" i="19"/>
  <c r="F117" i="19"/>
  <c r="I116" i="19"/>
  <c r="H116" i="19"/>
  <c r="G116" i="19"/>
  <c r="F116" i="19"/>
  <c r="I115" i="19"/>
  <c r="H115" i="19"/>
  <c r="G115" i="19"/>
  <c r="F115" i="19"/>
  <c r="I114" i="19"/>
  <c r="H114" i="19"/>
  <c r="G114" i="19"/>
  <c r="F114" i="19"/>
  <c r="I113" i="19"/>
  <c r="H113" i="19"/>
  <c r="G113" i="19"/>
  <c r="F113" i="19"/>
  <c r="I112" i="19"/>
  <c r="H112" i="19"/>
  <c r="G112" i="19"/>
  <c r="F112" i="19"/>
  <c r="I111" i="19"/>
  <c r="H111" i="19"/>
  <c r="G111" i="19"/>
  <c r="F111" i="19"/>
  <c r="I110" i="19"/>
  <c r="H110" i="19"/>
  <c r="G110" i="19"/>
  <c r="F110" i="19"/>
  <c r="I109" i="19"/>
  <c r="H109" i="19"/>
  <c r="G109" i="19"/>
  <c r="F109" i="19"/>
  <c r="G108" i="19"/>
  <c r="F108" i="19"/>
  <c r="G107" i="19"/>
  <c r="F107" i="19"/>
  <c r="I106" i="19"/>
  <c r="H106" i="19"/>
  <c r="G106" i="19"/>
  <c r="F106" i="19"/>
  <c r="I105" i="19"/>
  <c r="H105" i="19"/>
  <c r="G105" i="19"/>
  <c r="F105" i="19"/>
  <c r="I104" i="19"/>
  <c r="H104" i="19"/>
  <c r="G104" i="19"/>
  <c r="F104" i="19"/>
  <c r="I103" i="19"/>
  <c r="H103" i="19"/>
  <c r="G103" i="19"/>
  <c r="F103" i="19"/>
  <c r="I102" i="19"/>
  <c r="H102" i="19"/>
  <c r="G102" i="19"/>
  <c r="F102" i="19"/>
  <c r="I101" i="19"/>
  <c r="H101" i="19"/>
  <c r="G101" i="19"/>
  <c r="F101" i="19"/>
  <c r="I100" i="19"/>
  <c r="H100" i="19"/>
  <c r="G100" i="19"/>
  <c r="F100" i="19"/>
  <c r="I99" i="19"/>
  <c r="H99" i="19"/>
  <c r="G99" i="19"/>
  <c r="F99" i="19"/>
  <c r="I98" i="19"/>
  <c r="H98" i="19"/>
  <c r="G98" i="19"/>
  <c r="F98" i="19"/>
  <c r="I97" i="19"/>
  <c r="H97" i="19"/>
  <c r="G97" i="19"/>
  <c r="F97" i="19"/>
  <c r="I96" i="19"/>
  <c r="H96" i="19"/>
  <c r="G96" i="19"/>
  <c r="F96" i="19"/>
  <c r="I95" i="19"/>
  <c r="H95" i="19"/>
  <c r="G95" i="19"/>
  <c r="F95" i="19"/>
  <c r="I94" i="19"/>
  <c r="G94" i="19"/>
  <c r="F94" i="19"/>
  <c r="I93" i="19"/>
  <c r="H93" i="19"/>
  <c r="G93" i="19"/>
  <c r="F93" i="19"/>
  <c r="I92" i="19"/>
  <c r="H92" i="19"/>
  <c r="G92" i="19"/>
  <c r="F92" i="19"/>
  <c r="I91" i="19"/>
  <c r="H91" i="19"/>
  <c r="G91" i="19"/>
  <c r="F91" i="19"/>
  <c r="I90" i="19"/>
  <c r="H90" i="19"/>
  <c r="G90" i="19"/>
  <c r="F90" i="19"/>
  <c r="I89" i="19"/>
  <c r="H89" i="19"/>
  <c r="G89" i="19"/>
  <c r="F89" i="19"/>
  <c r="I88" i="19"/>
  <c r="H88" i="19"/>
  <c r="G88" i="19"/>
  <c r="F88" i="19"/>
  <c r="G87" i="19"/>
  <c r="F87" i="19"/>
  <c r="H86" i="19"/>
  <c r="G86" i="19"/>
  <c r="F86" i="19"/>
  <c r="I85" i="19"/>
  <c r="H85" i="19"/>
  <c r="G85" i="19"/>
  <c r="F85" i="19"/>
  <c r="G84" i="19"/>
  <c r="F84" i="19"/>
  <c r="I83" i="19"/>
  <c r="H83" i="19"/>
  <c r="G83" i="19"/>
  <c r="F83" i="19"/>
  <c r="G82" i="19"/>
  <c r="F82" i="19"/>
  <c r="G81" i="19"/>
  <c r="F81" i="19"/>
  <c r="I80" i="19"/>
  <c r="H80" i="19"/>
  <c r="G80" i="19"/>
  <c r="F80" i="19"/>
  <c r="I79" i="19"/>
  <c r="G79" i="19"/>
  <c r="F79" i="19"/>
  <c r="I78" i="19"/>
  <c r="G78" i="19"/>
  <c r="F78" i="19"/>
  <c r="I77" i="19"/>
  <c r="H77" i="19"/>
  <c r="G77" i="19"/>
  <c r="F77" i="19"/>
  <c r="I76" i="19"/>
  <c r="H76" i="19"/>
  <c r="G76" i="19"/>
  <c r="F76" i="19"/>
  <c r="I75" i="19"/>
  <c r="H75" i="19"/>
  <c r="G75" i="19"/>
  <c r="F75" i="19"/>
  <c r="I74" i="19"/>
  <c r="H74" i="19"/>
  <c r="G74" i="19"/>
  <c r="F74" i="19"/>
  <c r="G73" i="19"/>
  <c r="F73" i="19"/>
  <c r="G72" i="19"/>
  <c r="F72" i="19"/>
  <c r="I71" i="19"/>
  <c r="G71" i="19"/>
  <c r="F71" i="19"/>
  <c r="I70" i="19"/>
  <c r="H70" i="19"/>
  <c r="G70" i="19"/>
  <c r="F70" i="19"/>
  <c r="I69" i="19"/>
  <c r="H69" i="19"/>
  <c r="G69" i="19"/>
  <c r="F69" i="19"/>
  <c r="G68" i="19"/>
  <c r="F68" i="19"/>
  <c r="I67" i="19"/>
  <c r="H67" i="19"/>
  <c r="G67" i="19"/>
  <c r="F67" i="19"/>
  <c r="I66" i="19"/>
  <c r="H66" i="19"/>
  <c r="G66" i="19"/>
  <c r="F66" i="19"/>
  <c r="I65" i="19"/>
  <c r="H65" i="19"/>
  <c r="G65" i="19"/>
  <c r="F65" i="19"/>
  <c r="I64" i="19"/>
  <c r="H64" i="19"/>
  <c r="G64" i="19"/>
  <c r="F64" i="19"/>
  <c r="I63" i="19"/>
  <c r="H63" i="19"/>
  <c r="G63" i="19"/>
  <c r="F63" i="19"/>
  <c r="I62" i="19"/>
  <c r="H62" i="19"/>
  <c r="G62" i="19"/>
  <c r="F62" i="19"/>
  <c r="I61" i="19"/>
  <c r="H61" i="19"/>
  <c r="G61" i="19"/>
  <c r="F61" i="19"/>
  <c r="I60" i="19"/>
  <c r="H60" i="19"/>
  <c r="G60" i="19"/>
  <c r="F60" i="19"/>
  <c r="I59" i="19"/>
  <c r="H59" i="19"/>
  <c r="G59" i="19"/>
  <c r="F59" i="19"/>
  <c r="I58" i="19"/>
  <c r="H58" i="19"/>
  <c r="G58" i="19"/>
  <c r="F58" i="19"/>
  <c r="I57" i="19"/>
  <c r="H57" i="19"/>
  <c r="G57" i="19"/>
  <c r="F57" i="19"/>
  <c r="I56" i="19"/>
  <c r="H56" i="19"/>
  <c r="G56" i="19"/>
  <c r="F56" i="19"/>
  <c r="I55" i="19"/>
  <c r="H55" i="19"/>
  <c r="G55" i="19"/>
  <c r="F55" i="19"/>
  <c r="I54" i="19"/>
  <c r="H54" i="19"/>
  <c r="G54" i="19"/>
  <c r="F54" i="19"/>
  <c r="I53" i="19"/>
  <c r="H53" i="19"/>
  <c r="G53" i="19"/>
  <c r="F53" i="19"/>
  <c r="I52" i="19"/>
  <c r="H52" i="19"/>
  <c r="G52" i="19"/>
  <c r="F52" i="19"/>
  <c r="I51" i="19"/>
  <c r="H51" i="19"/>
  <c r="G51" i="19"/>
  <c r="F51" i="19"/>
  <c r="I50" i="19"/>
  <c r="H50" i="19"/>
  <c r="G50" i="19"/>
  <c r="F50" i="19"/>
  <c r="I49" i="19"/>
  <c r="H49" i="19"/>
  <c r="G49" i="19"/>
  <c r="F49" i="19"/>
  <c r="I48" i="19"/>
  <c r="H48" i="19"/>
  <c r="G48" i="19"/>
  <c r="F48" i="19"/>
  <c r="I47" i="19"/>
  <c r="H47" i="19"/>
  <c r="G47" i="19"/>
  <c r="F47" i="19"/>
  <c r="I46" i="19"/>
  <c r="H46" i="19"/>
  <c r="G46" i="19"/>
  <c r="F46" i="19"/>
  <c r="I45" i="19"/>
  <c r="H45" i="19"/>
  <c r="G45" i="19"/>
  <c r="F45" i="19"/>
  <c r="I44" i="19"/>
  <c r="H44" i="19"/>
  <c r="G44" i="19"/>
  <c r="F44" i="19"/>
  <c r="I43" i="19"/>
  <c r="H43" i="19"/>
  <c r="G43" i="19"/>
  <c r="F43" i="19"/>
  <c r="I42" i="19"/>
  <c r="G42" i="19"/>
  <c r="F42" i="19"/>
  <c r="I41" i="19"/>
  <c r="H41" i="19"/>
  <c r="G41" i="19"/>
  <c r="F41" i="19"/>
  <c r="I40" i="19"/>
  <c r="H40" i="19"/>
  <c r="G40" i="19"/>
  <c r="F40" i="19"/>
  <c r="I39" i="19"/>
  <c r="H39" i="19"/>
  <c r="G39" i="19"/>
  <c r="F39" i="19"/>
  <c r="I38" i="19"/>
  <c r="H38" i="19"/>
  <c r="G38" i="19"/>
  <c r="F38" i="19"/>
  <c r="I37" i="19"/>
  <c r="H37" i="19"/>
  <c r="G37" i="19"/>
  <c r="F37" i="19"/>
  <c r="I36" i="19"/>
  <c r="H36" i="19"/>
  <c r="G36" i="19"/>
  <c r="F36" i="19"/>
  <c r="I35" i="19"/>
  <c r="H35" i="19"/>
  <c r="G35" i="19"/>
  <c r="F35" i="19"/>
  <c r="I34" i="19"/>
  <c r="H34" i="19"/>
  <c r="G34" i="19"/>
  <c r="F34" i="19"/>
  <c r="I33" i="19"/>
  <c r="H33" i="19"/>
  <c r="G33" i="19"/>
  <c r="F33" i="19"/>
  <c r="I32" i="19"/>
  <c r="H32" i="19"/>
  <c r="G32" i="19"/>
  <c r="F32" i="19"/>
  <c r="I31" i="19"/>
  <c r="H31" i="19"/>
  <c r="G31" i="19"/>
  <c r="F31" i="19"/>
  <c r="I30" i="19"/>
  <c r="H30" i="19"/>
  <c r="G30" i="19"/>
  <c r="F30" i="19"/>
  <c r="I29" i="19"/>
  <c r="H29" i="19"/>
  <c r="G29" i="19"/>
  <c r="F29" i="19"/>
  <c r="I28" i="19"/>
  <c r="H28" i="19"/>
  <c r="G28" i="19"/>
  <c r="F28" i="19"/>
  <c r="I27" i="19"/>
  <c r="H27" i="19"/>
  <c r="G27" i="19"/>
  <c r="F27" i="19"/>
  <c r="I26" i="19"/>
  <c r="H26" i="19"/>
  <c r="G26" i="19"/>
  <c r="F26" i="19"/>
  <c r="I25" i="19"/>
  <c r="H25" i="19"/>
  <c r="G25" i="19"/>
  <c r="F25" i="19"/>
  <c r="I24" i="19"/>
  <c r="H24" i="19"/>
  <c r="G24" i="19"/>
  <c r="F24" i="19"/>
  <c r="I23" i="19"/>
  <c r="H23" i="19"/>
  <c r="G23" i="19"/>
  <c r="F23" i="19"/>
  <c r="I22" i="19"/>
  <c r="H22" i="19"/>
  <c r="G22" i="19"/>
  <c r="F22" i="19"/>
  <c r="I21" i="19"/>
  <c r="H21" i="19"/>
  <c r="G21" i="19"/>
  <c r="F21" i="19"/>
  <c r="I20" i="19"/>
  <c r="H20" i="19"/>
  <c r="G20" i="19"/>
  <c r="F20" i="19"/>
  <c r="I19" i="19"/>
  <c r="H19" i="19"/>
  <c r="G19" i="19"/>
  <c r="F19" i="19"/>
  <c r="I18" i="19"/>
  <c r="H18" i="19"/>
  <c r="G18" i="19"/>
  <c r="F18" i="19"/>
  <c r="I17" i="19"/>
  <c r="H17" i="19"/>
  <c r="G17" i="19"/>
  <c r="F17" i="19"/>
  <c r="I16" i="19"/>
  <c r="H16" i="19"/>
  <c r="G16" i="19"/>
  <c r="F16" i="19"/>
  <c r="I15" i="19"/>
  <c r="H15" i="19"/>
  <c r="G15" i="19"/>
  <c r="F15" i="19"/>
  <c r="I14" i="19"/>
  <c r="H14" i="19"/>
  <c r="G14" i="19"/>
  <c r="F14" i="19"/>
  <c r="I13" i="19"/>
  <c r="H13" i="19"/>
  <c r="G13" i="19"/>
  <c r="F13" i="19"/>
  <c r="I12" i="19"/>
  <c r="H12" i="19"/>
  <c r="G12" i="19"/>
  <c r="F12" i="19"/>
  <c r="I11" i="19"/>
  <c r="H11" i="19"/>
  <c r="G11" i="19"/>
  <c r="F11" i="19"/>
  <c r="I10" i="19"/>
  <c r="H10" i="19"/>
  <c r="G10" i="19"/>
  <c r="F10" i="19"/>
  <c r="I9" i="19"/>
  <c r="H9" i="19"/>
  <c r="G9" i="19"/>
  <c r="F9" i="19"/>
  <c r="I8" i="19"/>
  <c r="H8" i="19"/>
  <c r="G8" i="19"/>
  <c r="F8" i="19"/>
  <c r="I7" i="19"/>
  <c r="H7" i="19"/>
  <c r="G7" i="19"/>
  <c r="F7" i="19"/>
  <c r="I6" i="19"/>
  <c r="H6" i="19"/>
  <c r="G6" i="19"/>
  <c r="F6" i="19"/>
  <c r="I4" i="19"/>
  <c r="H4" i="19"/>
  <c r="G4" i="19"/>
  <c r="F4" i="19"/>
  <c r="I3" i="19"/>
  <c r="H3" i="19"/>
  <c r="G3" i="19"/>
  <c r="F3" i="19"/>
  <c r="I2" i="19"/>
  <c r="H2" i="19"/>
  <c r="G2" i="19"/>
  <c r="F2" i="19"/>
  <c r="I9" i="12" l="1"/>
  <c r="I7" i="3"/>
  <c r="N161" i="19"/>
  <c r="G9" i="12"/>
  <c r="H5" i="16"/>
  <c r="J8" i="3"/>
  <c r="F9" i="3"/>
  <c r="F6" i="3"/>
  <c r="H6" i="3"/>
  <c r="H9" i="12"/>
  <c r="J10" i="3"/>
  <c r="F5" i="16"/>
  <c r="G5" i="16"/>
  <c r="G6" i="3"/>
  <c r="G9" i="3"/>
  <c r="I6" i="3"/>
  <c r="I9" i="3"/>
  <c r="F5" i="3"/>
  <c r="J6" i="3"/>
  <c r="F8" i="3"/>
  <c r="J9" i="3"/>
  <c r="H5" i="3"/>
  <c r="H8" i="3"/>
  <c r="G8" i="3"/>
  <c r="I5" i="3"/>
  <c r="I8" i="3"/>
  <c r="J5" i="3"/>
  <c r="F7" i="3"/>
  <c r="F10" i="3"/>
  <c r="G7" i="3"/>
  <c r="G10" i="3"/>
  <c r="H7" i="3"/>
  <c r="H10" i="3"/>
  <c r="F9" i="12"/>
</calcChain>
</file>

<file path=xl/sharedStrings.xml><?xml version="1.0" encoding="utf-8"?>
<sst xmlns="http://schemas.openxmlformats.org/spreadsheetml/2006/main" count="418" uniqueCount="305">
  <si>
    <t>15-30</t>
  </si>
  <si>
    <t>31-50</t>
  </si>
  <si>
    <t>51-70</t>
  </si>
  <si>
    <t>71+</t>
  </si>
  <si>
    <t>Top 15 Countries by International Visitor Trips</t>
  </si>
  <si>
    <t>Country</t>
  </si>
  <si>
    <t>Source : Information Centre, Information and Analytical Department, Ministry of Internal Affairs of Georgia</t>
  </si>
  <si>
    <t>International Travel Classification</t>
  </si>
  <si>
    <t>Trip Types</t>
  </si>
  <si>
    <t>International Traveller Trips</t>
  </si>
  <si>
    <t>International Visitor Trips</t>
  </si>
  <si>
    <t>Tourist (Overnight) Trips</t>
  </si>
  <si>
    <t>Same Day Trips</t>
  </si>
  <si>
    <t>Other  (non-tourism)</t>
  </si>
  <si>
    <t>Region</t>
  </si>
  <si>
    <t>Total</t>
  </si>
  <si>
    <t>Europe</t>
  </si>
  <si>
    <t>AMERICAS</t>
  </si>
  <si>
    <t>EAST ASIA/PACIFIC</t>
  </si>
  <si>
    <t>AFRICA</t>
  </si>
  <si>
    <t>MIDDLE EAST</t>
  </si>
  <si>
    <t>Share %</t>
  </si>
  <si>
    <t>EU member countries</t>
  </si>
  <si>
    <t>Austria</t>
  </si>
  <si>
    <t>Belgium</t>
  </si>
  <si>
    <t>Bulgaria</t>
  </si>
  <si>
    <t>United Kingdom</t>
  </si>
  <si>
    <t>Germany</t>
  </si>
  <si>
    <t>Denmark</t>
  </si>
  <si>
    <t>Spain</t>
  </si>
  <si>
    <t>Estonia</t>
  </si>
  <si>
    <t>Ireland</t>
  </si>
  <si>
    <t>Italy</t>
  </si>
  <si>
    <t>Cyprus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</si>
  <si>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</si>
  <si>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</si>
  <si>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</si>
  <si>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</si>
  <si>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</si>
  <si>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</si>
  <si>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</si>
  <si>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</si>
  <si>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Greece</t>
  </si>
  <si>
    <t>France</t>
  </si>
  <si>
    <t>Slovakia</t>
  </si>
  <si>
    <t>Slovenia</t>
  </si>
  <si>
    <t>Hungary</t>
  </si>
  <si>
    <t>Finland</t>
  </si>
  <si>
    <t>Sweden</t>
  </si>
  <si>
    <t>Czechia</t>
  </si>
  <si>
    <t>Croatia</t>
  </si>
  <si>
    <t>International Visitor Trips/EU</t>
  </si>
  <si>
    <t>Type</t>
  </si>
  <si>
    <t>Land</t>
  </si>
  <si>
    <t>Air</t>
  </si>
  <si>
    <t>Sea</t>
  </si>
  <si>
    <t>Railway</t>
  </si>
  <si>
    <t>Border</t>
  </si>
  <si>
    <t>Airport Tbilisi</t>
  </si>
  <si>
    <t>Sarpi</t>
  </si>
  <si>
    <t>Sadakhlo</t>
  </si>
  <si>
    <t>Airport Kutaisi</t>
  </si>
  <si>
    <t>Airport Batumi</t>
  </si>
  <si>
    <t>Tsiteli Khidi</t>
  </si>
  <si>
    <t xml:space="preserve"> Kartsakhi </t>
  </si>
  <si>
    <t>Ninotsminda</t>
  </si>
  <si>
    <t>Guguti</t>
  </si>
  <si>
    <t>Vale</t>
  </si>
  <si>
    <t>Tsodna</t>
  </si>
  <si>
    <t>Railway Sadakhlo</t>
  </si>
  <si>
    <t>Port Batumi</t>
  </si>
  <si>
    <t>Port Poti</t>
  </si>
  <si>
    <t>Railway Gardabani</t>
  </si>
  <si>
    <t>Railway  Kartsakhi</t>
  </si>
  <si>
    <t>Port Kulevi</t>
  </si>
  <si>
    <t>Akhkerpi</t>
  </si>
  <si>
    <t>Vakhtangisi</t>
  </si>
  <si>
    <t>Samtatskaro</t>
  </si>
  <si>
    <t>Kazbegi</t>
  </si>
  <si>
    <t>Categorry</t>
  </si>
  <si>
    <t>Age</t>
  </si>
  <si>
    <t>Gender</t>
  </si>
  <si>
    <t>Male</t>
  </si>
  <si>
    <t>Female</t>
  </si>
  <si>
    <t>Visitors Gender and Age</t>
  </si>
  <si>
    <t>International Traveler Trips</t>
  </si>
  <si>
    <t>Including:</t>
  </si>
  <si>
    <t>Concept</t>
  </si>
  <si>
    <t>Definition</t>
  </si>
  <si>
    <t>International Traveler*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</si>
  <si>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</si>
  <si>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Visitor* Trips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</si>
  <si>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</si>
  <si>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t>Tourist (Overnight) Trips*</t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</si>
  <si>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</si>
  <si>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t>Same Day Trips*</t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</si>
  <si>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</si>
  <si>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Other  (non-tourism)*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</si>
  <si>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</si>
  <si>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</si>
  <si>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</si>
  <si>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</si>
  <si>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</si>
  <si>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</si>
  <si>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</si>
  <si>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</si>
  <si>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</si>
  <si>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</si>
  <si>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</si>
  <si>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Kyrgyzstan</t>
  </si>
  <si>
    <t>Czech Republic</t>
  </si>
  <si>
    <t>Northern Europe</t>
  </si>
  <si>
    <t>Iceland</t>
  </si>
  <si>
    <t>Norway</t>
  </si>
  <si>
    <t>Southern Europe</t>
  </si>
  <si>
    <t>Albania</t>
  </si>
  <si>
    <t>Andorra</t>
  </si>
  <si>
    <t>Bosnia and Herzegovina</t>
  </si>
  <si>
    <t>Holy See</t>
  </si>
  <si>
    <t>Montenegro</t>
  </si>
  <si>
    <t>San Marino</t>
  </si>
  <si>
    <t>Serbia</t>
  </si>
  <si>
    <t>Western Europe</t>
  </si>
  <si>
    <t>Liechtenstein</t>
  </si>
  <si>
    <t>Monaco</t>
  </si>
  <si>
    <t>Switzerland</t>
  </si>
  <si>
    <t>East/Med Europe</t>
  </si>
  <si>
    <t>Israel</t>
  </si>
  <si>
    <t>Caribbean</t>
  </si>
  <si>
    <t>Anguilla</t>
  </si>
  <si>
    <t>Antigua and Barbuda</t>
  </si>
  <si>
    <t>Barbados</t>
  </si>
  <si>
    <t>Bahamas</t>
  </si>
  <si>
    <t>Grenada</t>
  </si>
  <si>
    <t>Dominica</t>
  </si>
  <si>
    <t>Dominican Republic</t>
  </si>
  <si>
    <t>US Virgin Islands</t>
  </si>
  <si>
    <t>British Virgin Islands</t>
  </si>
  <si>
    <t>Jamaica</t>
  </si>
  <si>
    <t>Cayman Islands</t>
  </si>
  <si>
    <t>Cuba</t>
  </si>
  <si>
    <t>Netherlands Antilles</t>
  </si>
  <si>
    <t>Puerto Rico</t>
  </si>
  <si>
    <t>Saint Vincent and the Grenadines</t>
  </si>
  <si>
    <t>Federation of Saint Kitts and Nevis</t>
  </si>
  <si>
    <t>Saint Lucia</t>
  </si>
  <si>
    <t>Turks and Caicos Islands</t>
  </si>
  <si>
    <t>Trinidad and Tobago</t>
  </si>
  <si>
    <t>Haiti</t>
  </si>
  <si>
    <t>Central Amer.</t>
  </si>
  <si>
    <t>Belize</t>
  </si>
  <si>
    <t>Guatemala</t>
  </si>
  <si>
    <t>Costa-Rica</t>
  </si>
  <si>
    <t>Nicaragua</t>
  </si>
  <si>
    <t>Panama</t>
  </si>
  <si>
    <t>El Salvador</t>
  </si>
  <si>
    <t>Honduras</t>
  </si>
  <si>
    <t>North Amer.</t>
  </si>
  <si>
    <t>United States of America</t>
  </si>
  <si>
    <t>Canada</t>
  </si>
  <si>
    <t>Mexico</t>
  </si>
  <si>
    <t>South Amer.</t>
  </si>
  <si>
    <t>Argentina</t>
  </si>
  <si>
    <t>Bolivia</t>
  </si>
  <si>
    <t>Brazil</t>
  </si>
  <si>
    <t>Guyana</t>
  </si>
  <si>
    <t>Ecuador</t>
  </si>
  <si>
    <t>Venezuela</t>
  </si>
  <si>
    <t>Colombia</t>
  </si>
  <si>
    <t>Paraguay</t>
  </si>
  <si>
    <t>Peru</t>
  </si>
  <si>
    <t>French Guiana</t>
  </si>
  <si>
    <t>Suriname</t>
  </si>
  <si>
    <t>Uruguay</t>
  </si>
  <si>
    <t>Chile</t>
  </si>
  <si>
    <t>North-East Asia</t>
  </si>
  <si>
    <t>Japan</t>
  </si>
  <si>
    <t>Republic of Korea</t>
  </si>
  <si>
    <t>Mongolia</t>
  </si>
  <si>
    <t>Taiwan (Province of China)</t>
  </si>
  <si>
    <t>China</t>
  </si>
  <si>
    <t>North Korea</t>
  </si>
  <si>
    <t>Hong Kong (China)</t>
  </si>
  <si>
    <t>Oceania</t>
  </si>
  <si>
    <t>Australia</t>
  </si>
  <si>
    <t>American Samoa</t>
  </si>
  <si>
    <t>New Zealand</t>
  </si>
  <si>
    <t>Vanuatu</t>
  </si>
  <si>
    <t>Wallis and Futuna</t>
  </si>
  <si>
    <t>Marshall Islands</t>
  </si>
  <si>
    <t>Nauru</t>
  </si>
  <si>
    <t>Palau</t>
  </si>
  <si>
    <t>Papua New Guinea</t>
  </si>
  <si>
    <t>Samoa</t>
  </si>
  <si>
    <t>French Polynesia</t>
  </si>
  <si>
    <t>Solomon Islands</t>
  </si>
  <si>
    <t>Tonga</t>
  </si>
  <si>
    <t>Tuvalu</t>
  </si>
  <si>
    <t>Fiji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</si>
  <si>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</si>
  <si>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</si>
  <si>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</si>
  <si>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</si>
  <si>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</si>
  <si>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</si>
  <si>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</si>
  <si>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</si>
  <si>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</si>
  <si>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</si>
  <si>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South-East Asia</t>
  </si>
  <si>
    <t>Brunei Darussalam</t>
  </si>
  <si>
    <t>Vietnam</t>
  </si>
  <si>
    <t>Indonesia</t>
  </si>
  <si>
    <t>Cambodia</t>
  </si>
  <si>
    <t>Laos</t>
  </si>
  <si>
    <t>Malaysia</t>
  </si>
  <si>
    <t>Myanmar</t>
  </si>
  <si>
    <t>Singapore</t>
  </si>
  <si>
    <t>Thailand</t>
  </si>
  <si>
    <t>Philippines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</si>
  <si>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</si>
  <si>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</si>
  <si>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</si>
  <si>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</si>
  <si>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</si>
  <si>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</si>
  <si>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</si>
  <si>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</si>
  <si>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</si>
  <si>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</si>
  <si>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</si>
  <si>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</si>
  <si>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</si>
  <si>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</si>
  <si>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East Africa</t>
  </si>
  <si>
    <t>Burundi</t>
  </si>
  <si>
    <t>Ethiopia</t>
  </si>
  <si>
    <t>Eritrea</t>
  </si>
  <si>
    <t>Zambia</t>
  </si>
  <si>
    <t>Zimbabwe</t>
  </si>
  <si>
    <t>Kenya</t>
  </si>
  <si>
    <t>Comoros Islands</t>
  </si>
  <si>
    <t>Madagascar</t>
  </si>
  <si>
    <t>Mauritius</t>
  </si>
  <si>
    <t>Mayotte</t>
  </si>
  <si>
    <t>Malawi</t>
  </si>
  <si>
    <t>Mozambique</t>
  </si>
  <si>
    <t>Reunion</t>
  </si>
  <si>
    <t>Rwanda</t>
  </si>
  <si>
    <t>Seychelles</t>
  </si>
  <si>
    <t>Somalia</t>
  </si>
  <si>
    <t>Tanzania</t>
  </si>
  <si>
    <t>Uganda</t>
  </si>
  <si>
    <t>Djibouti</t>
  </si>
  <si>
    <t>West Africa</t>
  </si>
  <si>
    <t>Benin</t>
  </si>
  <si>
    <t>Burkina Faso</t>
  </si>
  <si>
    <t>Gambia</t>
  </si>
  <si>
    <t>Ghana</t>
  </si>
  <si>
    <t>Guinea</t>
  </si>
  <si>
    <t>Guinea-Bissau</t>
  </si>
  <si>
    <t>Cape Verde</t>
  </si>
  <si>
    <t>Cote d'lvoire</t>
  </si>
  <si>
    <t>Liberia</t>
  </si>
  <si>
    <t>Mauritania</t>
  </si>
  <si>
    <t>Mali</t>
  </si>
  <si>
    <t>Niger</t>
  </si>
  <si>
    <t>Nigeria</t>
  </si>
  <si>
    <t>Senegal</t>
  </si>
  <si>
    <t>Sierra Leone</t>
  </si>
  <si>
    <t>Togo</t>
  </si>
  <si>
    <t>South Africa</t>
  </si>
  <si>
    <t>Botswana</t>
  </si>
  <si>
    <t>Lesotho</t>
  </si>
  <si>
    <t>Namibia</t>
  </si>
  <si>
    <t>Swaziland</t>
  </si>
  <si>
    <t>North Africa</t>
  </si>
  <si>
    <t>Algeria</t>
  </si>
  <si>
    <t>Morocco</t>
  </si>
  <si>
    <t>Sudan</t>
  </si>
  <si>
    <t>Tunisia</t>
  </si>
  <si>
    <t>Central Africa</t>
  </si>
  <si>
    <t>Angola</t>
  </si>
  <si>
    <t>Gabon</t>
  </si>
  <si>
    <t>Cameroon</t>
  </si>
  <si>
    <t>Congo</t>
  </si>
  <si>
    <t>Sao Tome and Principe</t>
  </si>
  <si>
    <t>Chad</t>
  </si>
  <si>
    <t>Central African Republic</t>
  </si>
  <si>
    <t>OTHER</t>
  </si>
  <si>
    <t>UN</t>
  </si>
  <si>
    <t>Georgia (Nonresident)</t>
  </si>
  <si>
    <t>Other</t>
  </si>
  <si>
    <t xml:space="preserve">EUROPE </t>
  </si>
  <si>
    <t>Central and Eastern Europe</t>
  </si>
  <si>
    <t>2019:                            I-Quarter</t>
  </si>
  <si>
    <t>2023:                            I-Quarter</t>
  </si>
  <si>
    <t>2024:                            I-Quarter</t>
  </si>
  <si>
    <t>Change    2019/2024</t>
  </si>
  <si>
    <t>Change     2023/2024</t>
  </si>
  <si>
    <t>Change     2019/2024 %</t>
  </si>
  <si>
    <t>Change    2023/2024 %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</si>
  <si>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</si>
  <si>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Republic of North Macedonia</t>
  </si>
  <si>
    <t>Türkiye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</si>
</sst>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11"/>
      <name val="Calibri"/>
      <family val="2"/>
      <scheme val="minor"/>
    </font>
    <font>
      <i/>
      <sz val="9"/>
      <color indexed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164" fontId="8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4" borderId="11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</cellStyleXfs>
  <cellXfs count="187">
    <xf numFmtId="0" fontId="0" fillId="0" borderId="0" xfId="0">
      <alignment vertical="center"/>
    </xf>
    <xf numFmtId="0" fontId="5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Alignment="1"/>
    <xf numFmtId="0" fontId="0" fillId="0" borderId="0" xfId="0" applyAlignment="1"/>
    <xf numFmtId="3" fontId="13" fillId="0" borderId="8" xfId="2" applyNumberFormat="1" applyFont="1" applyFill="1" applyBorder="1" applyAlignment="1">
      <alignment horizont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NumberFormat="1" applyFont="1" applyFill="1" applyAlignment="1"/>
    <xf numFmtId="3" fontId="11" fillId="0" borderId="1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165" fontId="11" fillId="2" borderId="13" xfId="3" applyNumberFormat="1" applyFont="1" applyFill="1" applyBorder="1" applyAlignment="1">
      <alignment horizontal="center" vertical="center"/>
    </xf>
    <xf numFmtId="165" fontId="11" fillId="2" borderId="14" xfId="3" applyNumberFormat="1" applyFont="1" applyFill="1" applyBorder="1" applyAlignment="1">
      <alignment horizontal="center" vertical="center"/>
    </xf>
    <xf numFmtId="165" fontId="10" fillId="0" borderId="15" xfId="3" applyNumberFormat="1" applyFont="1" applyFill="1" applyBorder="1" applyAlignment="1">
      <alignment horizontal="center" vertical="center"/>
    </xf>
    <xf numFmtId="165" fontId="10" fillId="0" borderId="16" xfId="3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165" fontId="14" fillId="0" borderId="1" xfId="3" applyNumberFormat="1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4" fillId="0" borderId="19" xfId="2" applyFont="1" applyBorder="1" applyAlignment="1">
      <alignment horizontal="center"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8" fillId="8" borderId="17" xfId="7" applyNumberFormat="1" applyFill="1" applyBorder="1" applyAlignment="1">
      <alignment horizontal="center" vertical="center" wrapText="1"/>
    </xf>
    <xf numFmtId="0" fontId="23" fillId="8" borderId="18" xfId="7" applyNumberFormat="1" applyFont="1" applyFill="1" applyBorder="1" applyAlignment="1">
      <alignment horizontal="center" vertical="center" wrapText="1"/>
    </xf>
    <xf numFmtId="0" fontId="23" fillId="8" borderId="21" xfId="7" applyNumberFormat="1" applyFont="1" applyFill="1" applyBorder="1" applyAlignment="1">
      <alignment horizontal="center" vertical="center" wrapText="1"/>
    </xf>
    <xf numFmtId="0" fontId="23" fillId="8" borderId="7" xfId="7" applyNumberFormat="1" applyFont="1" applyFill="1" applyBorder="1" applyAlignment="1">
      <alignment horizontal="center" vertical="center" wrapText="1"/>
    </xf>
    <xf numFmtId="0" fontId="22" fillId="9" borderId="12" xfId="6" applyNumberFormat="1" applyFont="1" applyFill="1" applyBorder="1" applyAlignment="1">
      <alignment horizontal="center" vertical="center"/>
    </xf>
    <xf numFmtId="3" fontId="22" fillId="9" borderId="11" xfId="6" applyNumberFormat="1" applyFont="1" applyFill="1" applyBorder="1" applyAlignment="1">
      <alignment horizontal="center" vertical="center"/>
    </xf>
    <xf numFmtId="3" fontId="22" fillId="9" borderId="20" xfId="6" applyNumberFormat="1" applyFont="1" applyFill="1" applyBorder="1" applyAlignment="1">
      <alignment horizontal="center" vertical="center"/>
    </xf>
    <xf numFmtId="3" fontId="18" fillId="10" borderId="20" xfId="8" applyNumberFormat="1" applyFill="1" applyBorder="1" applyAlignment="1">
      <alignment horizontal="center" vertical="center" wrapText="1"/>
    </xf>
    <xf numFmtId="3" fontId="22" fillId="10" borderId="20" xfId="6" applyNumberFormat="1" applyFont="1" applyFill="1" applyBorder="1" applyAlignment="1">
      <alignment horizontal="center" vertical="center"/>
    </xf>
    <xf numFmtId="3" fontId="24" fillId="10" borderId="20" xfId="0" applyNumberFormat="1" applyFont="1" applyFill="1" applyBorder="1" applyAlignment="1">
      <alignment horizontal="center" vertical="center"/>
    </xf>
    <xf numFmtId="3" fontId="25" fillId="11" borderId="20" xfId="9" applyNumberFormat="1" applyFont="1" applyFill="1" applyBorder="1" applyAlignment="1">
      <alignment horizontal="center" vertical="center"/>
    </xf>
    <xf numFmtId="3" fontId="18" fillId="10" borderId="20" xfId="8" applyNumberFormat="1" applyFill="1" applyBorder="1" applyAlignment="1">
      <alignment horizontal="center" vertical="center"/>
    </xf>
    <xf numFmtId="3" fontId="25" fillId="11" borderId="20" xfId="0" applyNumberFormat="1" applyFont="1" applyFill="1" applyBorder="1" applyAlignment="1">
      <alignment horizontal="center" vertical="center"/>
    </xf>
    <xf numFmtId="165" fontId="22" fillId="10" borderId="20" xfId="3" applyNumberFormat="1" applyFont="1" applyFill="1" applyBorder="1" applyAlignment="1">
      <alignment horizontal="center" vertical="center"/>
    </xf>
    <xf numFmtId="165" fontId="24" fillId="10" borderId="20" xfId="3" applyNumberFormat="1" applyFont="1" applyFill="1" applyBorder="1" applyAlignment="1">
      <alignment horizontal="center" vertical="center"/>
    </xf>
    <xf numFmtId="3" fontId="23" fillId="8" borderId="20" xfId="7" applyNumberFormat="1" applyFont="1" applyFill="1" applyBorder="1" applyAlignment="1">
      <alignment horizontal="center" vertical="center" wrapText="1"/>
    </xf>
    <xf numFmtId="165" fontId="23" fillId="8" borderId="20" xfId="3" applyNumberFormat="1" applyFont="1" applyFill="1" applyBorder="1" applyAlignment="1">
      <alignment horizontal="center" vertical="center" wrapText="1"/>
    </xf>
    <xf numFmtId="3" fontId="23" fillId="12" borderId="20" xfId="7" applyNumberFormat="1" applyFont="1" applyFill="1" applyBorder="1" applyAlignment="1">
      <alignment horizontal="center" vertical="center" wrapText="1"/>
    </xf>
    <xf numFmtId="0" fontId="27" fillId="9" borderId="20" xfId="0" applyFont="1" applyFill="1" applyBorder="1" applyAlignment="1">
      <alignment horizontal="center" vertical="center"/>
    </xf>
    <xf numFmtId="3" fontId="26" fillId="0" borderId="20" xfId="2" applyNumberFormat="1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top" wrapText="1"/>
    </xf>
    <xf numFmtId="3" fontId="14" fillId="0" borderId="20" xfId="2" applyNumberFormat="1" applyFont="1" applyBorder="1" applyAlignment="1">
      <alignment horizontal="center" vertical="center"/>
    </xf>
    <xf numFmtId="3" fontId="26" fillId="0" borderId="20" xfId="2" applyNumberFormat="1" applyFont="1" applyBorder="1" applyAlignment="1">
      <alignment horizontal="left" vertical="center"/>
    </xf>
    <xf numFmtId="0" fontId="29" fillId="0" borderId="20" xfId="0" applyFont="1" applyBorder="1" applyAlignment="1">
      <alignment horizontal="justify" vertical="center"/>
    </xf>
    <xf numFmtId="165" fontId="10" fillId="0" borderId="0" xfId="3" applyNumberFormat="1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16" fillId="2" borderId="20" xfId="3" applyNumberFormat="1" applyFont="1" applyFill="1" applyBorder="1" applyAlignment="1">
      <alignment horizontal="center" vertical="center"/>
    </xf>
    <xf numFmtId="3" fontId="14" fillId="0" borderId="22" xfId="4" applyNumberFormat="1" applyFont="1" applyBorder="1" applyAlignment="1">
      <alignment horizontal="center" vertical="center"/>
    </xf>
    <xf numFmtId="165" fontId="14" fillId="0" borderId="5" xfId="3" applyNumberFormat="1" applyFont="1" applyBorder="1" applyAlignment="1">
      <alignment horizontal="center" vertical="center"/>
    </xf>
    <xf numFmtId="165" fontId="14" fillId="0" borderId="4" xfId="3" applyNumberFormat="1" applyFont="1" applyBorder="1" applyAlignment="1">
      <alignment horizontal="center" vertical="center"/>
    </xf>
    <xf numFmtId="165" fontId="14" fillId="0" borderId="6" xfId="3" applyNumberFormat="1" applyFont="1" applyBorder="1" applyAlignment="1">
      <alignment horizontal="center" vertical="center"/>
    </xf>
    <xf numFmtId="165" fontId="10" fillId="0" borderId="5" xfId="3" applyNumberFormat="1" applyFont="1" applyFill="1" applyBorder="1" applyAlignment="1">
      <alignment horizontal="center" vertical="center"/>
    </xf>
    <xf numFmtId="165" fontId="10" fillId="0" borderId="6" xfId="3" applyNumberFormat="1" applyFont="1" applyFill="1" applyBorder="1" applyAlignment="1">
      <alignment horizontal="center" vertical="center"/>
    </xf>
    <xf numFmtId="0" fontId="23" fillId="8" borderId="27" xfId="7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3" fontId="22" fillId="9" borderId="33" xfId="6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/>
    </xf>
    <xf numFmtId="0" fontId="10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4" xfId="0" applyNumberFormat="1" applyFont="1" applyFill="1" applyBorder="1" applyAlignment="1">
      <alignment horizontal="center" vertical="center"/>
    </xf>
    <xf numFmtId="165" fontId="23" fillId="8" borderId="28" xfId="3" applyNumberFormat="1" applyFont="1" applyFill="1" applyBorder="1" applyAlignment="1">
      <alignment horizontal="center" vertical="center" wrapText="1"/>
    </xf>
    <xf numFmtId="165" fontId="16" fillId="2" borderId="34" xfId="3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23" fillId="8" borderId="35" xfId="7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23" fillId="8" borderId="36" xfId="7" applyNumberFormat="1" applyFont="1" applyFill="1" applyBorder="1" applyAlignment="1">
      <alignment horizontal="center" vertical="center" wrapText="1"/>
    </xf>
    <xf numFmtId="0" fontId="23" fillId="8" borderId="37" xfId="7" applyNumberFormat="1" applyFont="1" applyFill="1" applyBorder="1" applyAlignment="1">
      <alignment horizontal="center" vertical="center" wrapText="1"/>
    </xf>
    <xf numFmtId="3" fontId="26" fillId="0" borderId="2" xfId="4" applyNumberFormat="1" applyFont="1" applyBorder="1" applyAlignment="1">
      <alignment horizontal="left" vertical="center"/>
    </xf>
    <xf numFmtId="3" fontId="26" fillId="0" borderId="2" xfId="4" applyNumberFormat="1" applyFont="1" applyBorder="1" applyAlignment="1">
      <alignment horizontal="left" vertical="center" wrapText="1"/>
    </xf>
    <xf numFmtId="3" fontId="14" fillId="0" borderId="2" xfId="4" applyNumberFormat="1" applyFont="1" applyBorder="1" applyAlignment="1">
      <alignment horizontal="center" vertical="center"/>
    </xf>
    <xf numFmtId="3" fontId="26" fillId="0" borderId="3" xfId="4" applyNumberFormat="1" applyFont="1" applyBorder="1" applyAlignment="1">
      <alignment horizontal="left" vertical="center"/>
    </xf>
    <xf numFmtId="3" fontId="11" fillId="0" borderId="38" xfId="0" applyNumberFormat="1" applyFont="1" applyFill="1" applyBorder="1" applyAlignment="1">
      <alignment horizontal="center" vertical="center"/>
    </xf>
    <xf numFmtId="3" fontId="11" fillId="0" borderId="3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Fill="1">
      <alignment vertical="center"/>
    </xf>
    <xf numFmtId="0" fontId="0" fillId="0" borderId="0" xfId="0" applyAlignment="1">
      <alignment horizontal="left" vertical="center"/>
    </xf>
    <xf numFmtId="9" fontId="0" fillId="0" borderId="0" xfId="3" applyNumberFormat="1" applyFont="1" applyAlignment="1">
      <alignment horizontal="left" vertical="center"/>
    </xf>
    <xf numFmtId="3" fontId="14" fillId="0" borderId="1" xfId="4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165" fontId="0" fillId="0" borderId="0" xfId="3" applyNumberFormat="1" applyFont="1" applyFill="1">
      <alignment vertical="center"/>
    </xf>
    <xf numFmtId="0" fontId="14" fillId="0" borderId="9" xfId="2" applyFont="1" applyFill="1" applyBorder="1" applyAlignment="1">
      <alignment horizontal="center" vertical="center"/>
    </xf>
    <xf numFmtId="165" fontId="14" fillId="0" borderId="5" xfId="3" applyNumberFormat="1" applyFont="1" applyFill="1" applyBorder="1" applyAlignment="1">
      <alignment horizontal="center" vertical="center"/>
    </xf>
    <xf numFmtId="165" fontId="0" fillId="0" borderId="0" xfId="3" applyNumberFormat="1" applyFont="1">
      <alignment vertical="center"/>
    </xf>
    <xf numFmtId="3" fontId="12" fillId="0" borderId="0" xfId="0" applyNumberFormat="1" applyFont="1">
      <alignment vertical="center"/>
    </xf>
    <xf numFmtId="165" fontId="0" fillId="0" borderId="0" xfId="3" applyNumberFormat="1" applyFont="1" applyAlignment="1">
      <alignment vertical="center"/>
    </xf>
    <xf numFmtId="165" fontId="23" fillId="12" borderId="20" xfId="3" applyNumberFormat="1" applyFont="1" applyFill="1" applyBorder="1" applyAlignment="1">
      <alignment horizontal="center" vertical="center" wrapText="1"/>
    </xf>
    <xf numFmtId="165" fontId="22" fillId="9" borderId="20" xfId="3" applyNumberFormat="1" applyFont="1" applyFill="1" applyBorder="1" applyAlignment="1">
      <alignment horizontal="center" vertical="center"/>
    </xf>
    <xf numFmtId="165" fontId="23" fillId="8" borderId="40" xfId="3" applyNumberFormat="1" applyFont="1" applyFill="1" applyBorder="1" applyAlignment="1">
      <alignment horizontal="center" vertical="center" wrapText="1"/>
    </xf>
    <xf numFmtId="165" fontId="23" fillId="12" borderId="40" xfId="3" applyNumberFormat="1" applyFont="1" applyFill="1" applyBorder="1" applyAlignment="1">
      <alignment horizontal="center" vertical="center" wrapText="1"/>
    </xf>
    <xf numFmtId="165" fontId="22" fillId="9" borderId="40" xfId="3" applyNumberFormat="1" applyFont="1" applyFill="1" applyBorder="1" applyAlignment="1">
      <alignment horizontal="center" vertical="center"/>
    </xf>
    <xf numFmtId="165" fontId="22" fillId="10" borderId="40" xfId="3" applyNumberFormat="1" applyFont="1" applyFill="1" applyBorder="1" applyAlignment="1">
      <alignment horizontal="center" vertical="center"/>
    </xf>
    <xf numFmtId="165" fontId="16" fillId="2" borderId="40" xfId="3" applyNumberFormat="1" applyFont="1" applyFill="1" applyBorder="1" applyAlignment="1">
      <alignment horizontal="center" vertical="center"/>
    </xf>
    <xf numFmtId="165" fontId="24" fillId="10" borderId="40" xfId="3" applyNumberFormat="1" applyFont="1" applyFill="1" applyBorder="1" applyAlignment="1">
      <alignment horizontal="center" vertical="center"/>
    </xf>
    <xf numFmtId="165" fontId="16" fillId="2" borderId="41" xfId="3" applyNumberFormat="1" applyFont="1" applyFill="1" applyBorder="1" applyAlignment="1">
      <alignment horizontal="center" vertical="center"/>
    </xf>
    <xf numFmtId="165" fontId="14" fillId="0" borderId="6" xfId="3" applyNumberFormat="1" applyFont="1" applyFill="1" applyBorder="1" applyAlignment="1">
      <alignment horizontal="center" vertical="center"/>
    </xf>
    <xf numFmtId="165" fontId="22" fillId="9" borderId="11" xfId="3" applyNumberFormat="1" applyFont="1" applyFill="1" applyBorder="1" applyAlignment="1">
      <alignment horizontal="center" vertical="center"/>
    </xf>
    <xf numFmtId="165" fontId="11" fillId="0" borderId="1" xfId="3" applyNumberFormat="1" applyFont="1" applyFill="1" applyBorder="1" applyAlignment="1">
      <alignment horizontal="center" vertical="center"/>
    </xf>
    <xf numFmtId="165" fontId="11" fillId="0" borderId="4" xfId="3" applyNumberFormat="1" applyFont="1" applyFill="1" applyBorder="1" applyAlignment="1">
      <alignment horizontal="center" vertical="center"/>
    </xf>
    <xf numFmtId="165" fontId="22" fillId="9" borderId="26" xfId="3" applyNumberFormat="1" applyFont="1" applyFill="1" applyBorder="1" applyAlignment="1">
      <alignment horizontal="center" vertical="center"/>
    </xf>
    <xf numFmtId="165" fontId="11" fillId="0" borderId="5" xfId="3" applyNumberFormat="1" applyFont="1" applyFill="1" applyBorder="1" applyAlignment="1">
      <alignment horizontal="center" vertical="center"/>
    </xf>
    <xf numFmtId="165" fontId="11" fillId="0" borderId="6" xfId="3" applyNumberFormat="1" applyFont="1" applyFill="1" applyBorder="1" applyAlignment="1">
      <alignment horizontal="center" vertical="center"/>
    </xf>
    <xf numFmtId="165" fontId="11" fillId="0" borderId="38" xfId="3" applyNumberFormat="1" applyFont="1" applyFill="1" applyBorder="1" applyAlignment="1">
      <alignment horizontal="center" vertical="center"/>
    </xf>
    <xf numFmtId="165" fontId="11" fillId="0" borderId="39" xfId="3" applyNumberFormat="1" applyFont="1" applyFill="1" applyBorder="1" applyAlignment="1">
      <alignment horizontal="center" vertical="center"/>
    </xf>
    <xf numFmtId="3" fontId="14" fillId="0" borderId="22" xfId="2" applyNumberFormat="1" applyFont="1" applyBorder="1" applyAlignment="1">
      <alignment horizontal="center" vertical="center"/>
    </xf>
    <xf numFmtId="0" fontId="23" fillId="8" borderId="20" xfId="7" applyNumberFormat="1" applyFont="1" applyFill="1" applyBorder="1" applyAlignment="1">
      <alignment horizontal="center" vertical="center" wrapText="1"/>
    </xf>
    <xf numFmtId="0" fontId="23" fillId="8" borderId="33" xfId="7" applyNumberFormat="1" applyFont="1" applyFill="1" applyBorder="1" applyAlignment="1">
      <alignment horizontal="center" vertical="center" wrapText="1"/>
    </xf>
    <xf numFmtId="3" fontId="23" fillId="12" borderId="33" xfId="7" applyNumberFormat="1" applyFont="1" applyFill="1" applyBorder="1" applyAlignment="1">
      <alignment horizontal="center" vertical="center" wrapText="1"/>
    </xf>
    <xf numFmtId="3" fontId="22" fillId="9" borderId="33" xfId="6" applyNumberFormat="1" applyFont="1" applyFill="1" applyBorder="1" applyAlignment="1">
      <alignment horizontal="center" vertical="center"/>
    </xf>
    <xf numFmtId="0" fontId="29" fillId="0" borderId="20" xfId="0" applyFont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8" fillId="10" borderId="12" xfId="8" applyNumberFormat="1" applyFill="1" applyBorder="1" applyAlignment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11" borderId="2" xfId="10" applyNumberFormat="1" applyFont="1" applyFill="1" applyBorder="1" applyAlignment="1">
      <alignment horizontal="center" vertical="center"/>
    </xf>
    <xf numFmtId="3" fontId="1" fillId="11" borderId="20" xfId="9" applyNumberFormat="1" applyFont="1" applyFill="1" applyBorder="1" applyAlignment="1">
      <alignment horizontal="center" vertical="center"/>
    </xf>
    <xf numFmtId="165" fontId="1" fillId="11" borderId="20" xfId="3" applyNumberFormat="1" applyFont="1" applyFill="1" applyBorder="1" applyAlignment="1">
      <alignment horizontal="center" vertical="center"/>
    </xf>
    <xf numFmtId="165" fontId="1" fillId="11" borderId="40" xfId="3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16" fillId="0" borderId="40" xfId="3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5" fontId="10" fillId="0" borderId="0" xfId="3" applyNumberFormat="1" applyFont="1" applyFill="1" applyAlignment="1">
      <alignment horizontal="center" vertical="center"/>
    </xf>
    <xf numFmtId="0" fontId="1" fillId="11" borderId="2" xfId="10" applyNumberFormat="1" applyFont="1" applyFill="1" applyBorder="1" applyAlignment="1">
      <alignment horizontal="center" vertical="center"/>
    </xf>
    <xf numFmtId="0" fontId="1" fillId="11" borderId="20" xfId="9" applyNumberFormat="1" applyFont="1" applyFill="1" applyBorder="1" applyAlignment="1">
      <alignment horizontal="center" vertical="center"/>
    </xf>
    <xf numFmtId="3" fontId="14" fillId="0" borderId="1" xfId="4" applyNumberFormat="1" applyFont="1" applyFill="1" applyBorder="1" applyAlignment="1">
      <alignment horizontal="center" vertical="center" wrapText="1"/>
    </xf>
    <xf numFmtId="165" fontId="14" fillId="0" borderId="1" xfId="3" applyNumberFormat="1" applyFont="1" applyFill="1" applyBorder="1" applyAlignment="1">
      <alignment horizontal="center" vertical="center" wrapText="1"/>
    </xf>
    <xf numFmtId="165" fontId="14" fillId="0" borderId="38" xfId="3" applyNumberFormat="1" applyFont="1" applyFill="1" applyBorder="1" applyAlignment="1">
      <alignment horizontal="center" vertical="center" wrapText="1"/>
    </xf>
    <xf numFmtId="165" fontId="14" fillId="0" borderId="5" xfId="3" applyNumberFormat="1" applyFont="1" applyFill="1" applyBorder="1" applyAlignment="1">
      <alignment horizontal="center" vertical="center" wrapText="1"/>
    </xf>
    <xf numFmtId="3" fontId="14" fillId="0" borderId="4" xfId="4" applyNumberFormat="1" applyFont="1" applyFill="1" applyBorder="1" applyAlignment="1">
      <alignment horizontal="center" vertical="center" wrapText="1"/>
    </xf>
    <xf numFmtId="165" fontId="14" fillId="0" borderId="4" xfId="3" applyNumberFormat="1" applyFont="1" applyFill="1" applyBorder="1" applyAlignment="1">
      <alignment horizontal="center" vertical="center" wrapText="1"/>
    </xf>
    <xf numFmtId="165" fontId="14" fillId="0" borderId="39" xfId="3" applyNumberFormat="1" applyFont="1" applyFill="1" applyBorder="1" applyAlignment="1">
      <alignment horizontal="center" vertical="center" wrapText="1"/>
    </xf>
    <xf numFmtId="3" fontId="14" fillId="2" borderId="1" xfId="2" applyNumberFormat="1" applyFont="1" applyFill="1" applyBorder="1" applyAlignment="1">
      <alignment horizontal="center" vertical="center"/>
    </xf>
    <xf numFmtId="165" fontId="14" fillId="2" borderId="1" xfId="3" applyNumberFormat="1" applyFont="1" applyFill="1" applyBorder="1" applyAlignment="1">
      <alignment horizontal="center" vertical="center"/>
    </xf>
    <xf numFmtId="165" fontId="14" fillId="2" borderId="5" xfId="3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165" fontId="11" fillId="0" borderId="20" xfId="3" applyNumberFormat="1" applyFont="1" applyFill="1" applyBorder="1" applyAlignment="1">
      <alignment horizontal="center" vertical="center"/>
    </xf>
    <xf numFmtId="165" fontId="10" fillId="0" borderId="20" xfId="3" applyNumberFormat="1" applyFont="1" applyFill="1" applyBorder="1" applyAlignment="1">
      <alignment horizontal="center" vertical="center"/>
    </xf>
    <xf numFmtId="165" fontId="23" fillId="8" borderId="21" xfId="3" applyNumberFormat="1" applyFont="1" applyFill="1" applyBorder="1" applyAlignment="1">
      <alignment horizontal="center" vertical="center" wrapText="1"/>
    </xf>
    <xf numFmtId="0" fontId="23" fillId="8" borderId="28" xfId="7" applyNumberFormat="1" applyFont="1" applyFill="1" applyBorder="1" applyAlignment="1">
      <alignment horizontal="center" vertical="center" wrapText="1"/>
    </xf>
    <xf numFmtId="165" fontId="10" fillId="0" borderId="40" xfId="3" applyNumberFormat="1" applyFont="1" applyFill="1" applyBorder="1" applyAlignment="1">
      <alignment horizontal="center" vertical="center"/>
    </xf>
    <xf numFmtId="0" fontId="10" fillId="0" borderId="44" xfId="0" applyNumberFormat="1" applyFont="1" applyFill="1" applyBorder="1" applyAlignment="1">
      <alignment horizontal="center" vertical="center" wrapText="1"/>
    </xf>
    <xf numFmtId="3" fontId="14" fillId="0" borderId="34" xfId="2" applyNumberFormat="1" applyFont="1" applyBorder="1" applyAlignment="1">
      <alignment horizontal="center" vertical="center"/>
    </xf>
    <xf numFmtId="3" fontId="11" fillId="0" borderId="34" xfId="0" applyNumberFormat="1" applyFont="1" applyFill="1" applyBorder="1" applyAlignment="1">
      <alignment horizontal="center" vertical="center"/>
    </xf>
    <xf numFmtId="165" fontId="11" fillId="0" borderId="34" xfId="3" applyNumberFormat="1" applyFont="1" applyFill="1" applyBorder="1" applyAlignment="1">
      <alignment horizontal="center" vertical="center"/>
    </xf>
    <xf numFmtId="165" fontId="10" fillId="0" borderId="34" xfId="3" applyNumberFormat="1" applyFont="1" applyFill="1" applyBorder="1" applyAlignment="1">
      <alignment horizontal="center" vertical="center"/>
    </xf>
    <xf numFmtId="165" fontId="10" fillId="0" borderId="41" xfId="3" applyNumberFormat="1" applyFont="1" applyFill="1" applyBorder="1" applyAlignment="1">
      <alignment horizontal="center" vertical="center"/>
    </xf>
    <xf numFmtId="0" fontId="31" fillId="0" borderId="0" xfId="0" applyNumberFormat="1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5" fillId="0" borderId="0" xfId="0" applyNumberFormat="1" applyFont="1" applyFill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3" fillId="8" borderId="42" xfId="7" applyNumberFormat="1" applyFont="1" applyFill="1" applyBorder="1" applyAlignment="1">
      <alignment horizontal="center" vertical="center" wrapText="1"/>
    </xf>
    <xf numFmtId="0" fontId="23" fillId="8" borderId="43" xfId="7" applyNumberFormat="1" applyFont="1" applyFill="1" applyBorder="1" applyAlignment="1">
      <alignment horizontal="center" vertical="center" wrapText="1"/>
    </xf>
    <xf numFmtId="3" fontId="14" fillId="0" borderId="30" xfId="2" applyNumberFormat="1" applyFont="1" applyBorder="1" applyAlignment="1">
      <alignment horizontal="center" vertical="center"/>
    </xf>
    <xf numFmtId="3" fontId="14" fillId="0" borderId="29" xfId="2" applyNumberFormat="1" applyFont="1" applyBorder="1" applyAlignment="1">
      <alignment horizontal="center" vertical="center"/>
    </xf>
    <xf numFmtId="3" fontId="14" fillId="0" borderId="31" xfId="2" applyNumberFormat="1" applyFont="1" applyBorder="1" applyAlignment="1">
      <alignment horizontal="center" vertical="center"/>
    </xf>
    <xf numFmtId="3" fontId="14" fillId="0" borderId="32" xfId="2" applyNumberFormat="1" applyFont="1" applyBorder="1" applyAlignment="1">
      <alignment horizontal="center" vertical="center"/>
    </xf>
  </cellXfs>
  <cellStyles count="11">
    <cellStyle name="20% - Accent6" xfId="9" builtinId="50"/>
    <cellStyle name="20% - Accent6 3" xfId="1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4</xdr:row>
      <xdr:rowOff>95250</xdr:rowOff>
    </xdr:from>
    <xdr:to>
      <xdr:col>2</xdr:col>
      <xdr:colOff>666750</xdr:colOff>
      <xdr:row>4</xdr:row>
      <xdr:rowOff>266700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85762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457200</xdr:colOff>
      <xdr:row>4</xdr:row>
      <xdr:rowOff>104775</xdr:rowOff>
    </xdr:from>
    <xdr:to>
      <xdr:col>3</xdr:col>
      <xdr:colOff>647700</xdr:colOff>
      <xdr:row>4</xdr:row>
      <xdr:rowOff>276225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981575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495300</xdr:colOff>
      <xdr:row>4</xdr:row>
      <xdr:rowOff>95250</xdr:rowOff>
    </xdr:from>
    <xdr:to>
      <xdr:col>4</xdr:col>
      <xdr:colOff>685800</xdr:colOff>
      <xdr:row>4</xdr:row>
      <xdr:rowOff>266700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61626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447675</xdr:colOff>
      <xdr:row>4</xdr:row>
      <xdr:rowOff>95250</xdr:rowOff>
    </xdr:from>
    <xdr:to>
      <xdr:col>5</xdr:col>
      <xdr:colOff>638175</xdr:colOff>
      <xdr:row>4</xdr:row>
      <xdr:rowOff>266700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7258050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95250</xdr:rowOff>
    </xdr:from>
    <xdr:to>
      <xdr:col>6</xdr:col>
      <xdr:colOff>647700</xdr:colOff>
      <xdr:row>4</xdr:row>
      <xdr:rowOff>266700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84105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457200</xdr:colOff>
      <xdr:row>4</xdr:row>
      <xdr:rowOff>85725</xdr:rowOff>
    </xdr:from>
    <xdr:to>
      <xdr:col>7</xdr:col>
      <xdr:colOff>647700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95535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466725</xdr:colOff>
      <xdr:row>4</xdr:row>
      <xdr:rowOff>76200</xdr:rowOff>
    </xdr:from>
    <xdr:to>
      <xdr:col>8</xdr:col>
      <xdr:colOff>657225</xdr:colOff>
      <xdr:row>4</xdr:row>
      <xdr:rowOff>247650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10706100" y="15621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kavelashvili/Downloads/2024-%20I%20&#4313;&#4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I კვ"/>
      <sheetName val="ტოპ 15"/>
      <sheetName val="ვიზიტის ტიპები"/>
      <sheetName val="რეგიონები"/>
      <sheetName val="ევროკავშირის ქვეყნები"/>
      <sheetName val="საზღვრის ტიპი"/>
      <sheetName val="საზღვარი"/>
      <sheetName val="დემოგრაფია"/>
      <sheetName val="ტერმინები"/>
    </sheetNames>
    <sheetDataSet>
      <sheetData sheetId="0" refreshError="1">
        <row r="3">
          <cell r="E3">
            <v>143204</v>
          </cell>
        </row>
        <row r="4">
          <cell r="C4">
            <v>1333500</v>
          </cell>
          <cell r="D4">
            <v>1065679</v>
          </cell>
          <cell r="E4">
            <v>1157347</v>
          </cell>
        </row>
        <row r="6">
          <cell r="C6">
            <v>1123764</v>
          </cell>
          <cell r="D6">
            <v>885886</v>
          </cell>
          <cell r="E6">
            <v>930296</v>
          </cell>
        </row>
        <row r="66">
          <cell r="C66">
            <v>8063</v>
          </cell>
          <cell r="D66">
            <v>9237</v>
          </cell>
          <cell r="E66">
            <v>11554</v>
          </cell>
        </row>
        <row r="114">
          <cell r="C114">
            <v>63799</v>
          </cell>
          <cell r="D114">
            <v>58897</v>
          </cell>
          <cell r="E114">
            <v>84133</v>
          </cell>
        </row>
        <row r="160">
          <cell r="C160">
            <v>17047</v>
          </cell>
          <cell r="D160">
            <v>20808</v>
          </cell>
          <cell r="E160">
            <v>25734</v>
          </cell>
        </row>
        <row r="175">
          <cell r="C175">
            <v>1971</v>
          </cell>
          <cell r="D175">
            <v>2981</v>
          </cell>
          <cell r="E175">
            <v>3854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"/>
  <sheetViews>
    <sheetView tabSelected="1" workbookViewId="0">
      <selection activeCell="B1" sqref="B1"/>
    </sheetView>
  </sheetViews>
  <sheetFormatPr defaultRowHeight="15" customHeight="1" x14ac:dyDescent="0.2"/>
  <cols>
    <col min="1" max="1" width="6.7109375" style="17" customWidth="1"/>
    <col min="2" max="2" width="44" style="17" customWidth="1"/>
    <col min="3" max="7" width="17.140625" style="17" customWidth="1"/>
    <col min="8" max="8" width="17.140625" style="72" customWidth="1"/>
    <col min="9" max="9" width="17.140625" style="60" customWidth="1"/>
    <col min="10" max="12" width="9.140625" style="17"/>
    <col min="13" max="13" width="19.85546875" style="17" customWidth="1"/>
    <col min="14" max="16384" width="9.140625" style="17"/>
  </cols>
  <sheetData>
    <row r="1" spans="2:11" ht="35.25" customHeight="1" x14ac:dyDescent="0.2">
      <c r="B1" s="122" t="s">
        <v>5</v>
      </c>
      <c r="C1" s="38" t="s">
        <v>295</v>
      </c>
      <c r="D1" s="38" t="s">
        <v>296</v>
      </c>
      <c r="E1" s="38" t="s">
        <v>297</v>
      </c>
      <c r="F1" s="38" t="s">
        <v>298</v>
      </c>
      <c r="G1" s="38" t="s">
        <v>299</v>
      </c>
      <c r="H1" s="38" t="s">
        <v>300</v>
      </c>
      <c r="I1" s="78" t="s">
        <v>301</v>
      </c>
    </row>
    <row r="2" spans="2:11" ht="31.5" customHeight="1" x14ac:dyDescent="0.2">
      <c r="B2" s="123" t="s">
        <v>85</v>
      </c>
      <c r="C2" s="51">
        <v>1617548</v>
      </c>
      <c r="D2" s="51">
        <v>1208462</v>
      </c>
      <c r="E2" s="51">
        <v>1300551</v>
      </c>
      <c r="F2" s="51">
        <f>E2-C2</f>
        <v>-316997</v>
      </c>
      <c r="G2" s="51">
        <f>E2-D2</f>
        <v>92089</v>
      </c>
      <c r="H2" s="52">
        <f>E2/C2-1</f>
        <v>-0.19597378253999265</v>
      </c>
      <c r="I2" s="105">
        <f>E2/D2-1</f>
        <v>7.6203471850997406E-2</v>
      </c>
    </row>
    <row r="3" spans="2:11" ht="19.5" customHeight="1" x14ac:dyDescent="0.2">
      <c r="B3" s="124" t="s">
        <v>13</v>
      </c>
      <c r="C3" s="53">
        <v>284048</v>
      </c>
      <c r="D3" s="53">
        <v>142783</v>
      </c>
      <c r="E3" s="53">
        <v>143204</v>
      </c>
      <c r="F3" s="53">
        <f t="shared" ref="F3:F4" si="0">E3-C3</f>
        <v>-140844</v>
      </c>
      <c r="G3" s="53">
        <f t="shared" ref="G3:G4" si="1">E3-D3</f>
        <v>421</v>
      </c>
      <c r="H3" s="103">
        <f t="shared" ref="H3:H4" si="2">E3/C3-1</f>
        <v>-0.49584577254548523</v>
      </c>
      <c r="I3" s="106">
        <f t="shared" ref="I3:I4" si="3">E3/D3-1</f>
        <v>2.9485302872189756E-3</v>
      </c>
    </row>
    <row r="4" spans="2:11" ht="30.75" customHeight="1" x14ac:dyDescent="0.2">
      <c r="B4" s="125" t="s">
        <v>10</v>
      </c>
      <c r="C4" s="42">
        <v>1333500</v>
      </c>
      <c r="D4" s="42">
        <v>1065679</v>
      </c>
      <c r="E4" s="42">
        <v>1157347</v>
      </c>
      <c r="F4" s="42">
        <f t="shared" si="0"/>
        <v>-176153</v>
      </c>
      <c r="G4" s="42">
        <f t="shared" si="1"/>
        <v>91668</v>
      </c>
      <c r="H4" s="104">
        <f t="shared" si="2"/>
        <v>-0.13209823772028495</v>
      </c>
      <c r="I4" s="107">
        <f t="shared" si="3"/>
        <v>8.6018397660083457E-2</v>
      </c>
    </row>
    <row r="5" spans="2:11" ht="30.75" customHeight="1" x14ac:dyDescent="0.2">
      <c r="B5" s="73" t="s">
        <v>86</v>
      </c>
      <c r="C5" s="42"/>
      <c r="D5" s="42"/>
      <c r="E5" s="42"/>
      <c r="F5" s="42"/>
      <c r="G5" s="42"/>
      <c r="H5" s="104"/>
      <c r="I5" s="107"/>
      <c r="J5" s="80"/>
    </row>
    <row r="6" spans="2:11" ht="15" customHeight="1" x14ac:dyDescent="0.2">
      <c r="B6" s="128" t="s">
        <v>293</v>
      </c>
      <c r="C6" s="43">
        <v>1123764</v>
      </c>
      <c r="D6" s="43">
        <v>885886</v>
      </c>
      <c r="E6" s="44">
        <v>930296</v>
      </c>
      <c r="F6" s="44">
        <f t="shared" ref="F6:F27" si="4">E6-C6</f>
        <v>-193468</v>
      </c>
      <c r="G6" s="44">
        <f>E6-D6</f>
        <v>44410</v>
      </c>
      <c r="H6" s="49">
        <f>E6/C6-1</f>
        <v>-0.17216070278101092</v>
      </c>
      <c r="I6" s="108">
        <f>E6/D6-1</f>
        <v>5.0130603711989963E-2</v>
      </c>
      <c r="K6" s="80"/>
    </row>
    <row r="7" spans="2:11" x14ac:dyDescent="0.2">
      <c r="B7" s="136" t="s">
        <v>294</v>
      </c>
      <c r="C7" s="137">
        <v>863947</v>
      </c>
      <c r="D7" s="137">
        <v>591585</v>
      </c>
      <c r="E7" s="137">
        <v>578670</v>
      </c>
      <c r="F7" s="137">
        <f t="shared" si="4"/>
        <v>-285277</v>
      </c>
      <c r="G7" s="137">
        <f t="shared" ref="G7:G67" si="5">E7-D7</f>
        <v>-12915</v>
      </c>
      <c r="H7" s="138">
        <f t="shared" ref="H7:H36" si="6">E7/C7-1</f>
        <v>-0.33020196840778426</v>
      </c>
      <c r="I7" s="139">
        <f t="shared" ref="I7" si="7">E7/D7-1</f>
        <v>-2.1831182332209265E-2</v>
      </c>
      <c r="K7" s="80"/>
    </row>
    <row r="8" spans="2:11" ht="14.25" customHeight="1" x14ac:dyDescent="0.2">
      <c r="B8" s="75" t="s">
        <v>104</v>
      </c>
      <c r="C8" s="33">
        <v>232449</v>
      </c>
      <c r="D8" s="33">
        <v>182543</v>
      </c>
      <c r="E8" s="33">
        <v>191830</v>
      </c>
      <c r="F8" s="33">
        <f t="shared" si="4"/>
        <v>-40619</v>
      </c>
      <c r="G8" s="33">
        <f t="shared" ref="G8:G27" si="8">E8-D8</f>
        <v>9287</v>
      </c>
      <c r="H8" s="64">
        <f t="shared" ref="H8:H27" si="9">E8/C8-1</f>
        <v>-0.17474370722179922</v>
      </c>
      <c r="I8" s="109">
        <f t="shared" ref="I8:I27" si="10">E8/D8-1</f>
        <v>5.0875684085393669E-2</v>
      </c>
    </row>
    <row r="9" spans="2:11" ht="12" x14ac:dyDescent="0.2">
      <c r="B9" s="74" t="s">
        <v>99</v>
      </c>
      <c r="C9" s="33">
        <v>292902</v>
      </c>
      <c r="D9" s="33">
        <v>40353</v>
      </c>
      <c r="E9" s="33">
        <v>51466</v>
      </c>
      <c r="F9" s="33">
        <f t="shared" si="4"/>
        <v>-241436</v>
      </c>
      <c r="G9" s="33">
        <f t="shared" si="8"/>
        <v>11113</v>
      </c>
      <c r="H9" s="64">
        <f t="shared" si="9"/>
        <v>-0.82428935275279791</v>
      </c>
      <c r="I9" s="109">
        <f t="shared" si="10"/>
        <v>0.2753946422818625</v>
      </c>
    </row>
    <row r="10" spans="2:11" ht="12" x14ac:dyDescent="0.2">
      <c r="B10" s="74" t="s">
        <v>100</v>
      </c>
      <c r="C10" s="33">
        <v>6547</v>
      </c>
      <c r="D10" s="33">
        <v>18400</v>
      </c>
      <c r="E10" s="33">
        <v>17236</v>
      </c>
      <c r="F10" s="33">
        <f t="shared" si="4"/>
        <v>10689</v>
      </c>
      <c r="G10" s="33">
        <f t="shared" si="8"/>
        <v>-1164</v>
      </c>
      <c r="H10" s="64">
        <f t="shared" si="9"/>
        <v>1.6326561784023217</v>
      </c>
      <c r="I10" s="109">
        <f t="shared" si="10"/>
        <v>-6.326086956521737E-2</v>
      </c>
    </row>
    <row r="11" spans="2:11" ht="15" customHeight="1" x14ac:dyDescent="0.2">
      <c r="B11" s="74" t="s">
        <v>25</v>
      </c>
      <c r="C11" s="33">
        <v>1884</v>
      </c>
      <c r="D11" s="33">
        <v>1881</v>
      </c>
      <c r="E11" s="33">
        <v>1948</v>
      </c>
      <c r="F11" s="33">
        <f t="shared" si="4"/>
        <v>64</v>
      </c>
      <c r="G11" s="33">
        <f t="shared" si="8"/>
        <v>67</v>
      </c>
      <c r="H11" s="64">
        <f t="shared" si="9"/>
        <v>3.3970276008492561E-2</v>
      </c>
      <c r="I11" s="109">
        <f t="shared" si="10"/>
        <v>3.5619351408824995E-2</v>
      </c>
    </row>
    <row r="12" spans="2:11" ht="15" customHeight="1" x14ac:dyDescent="0.2">
      <c r="B12" s="132" t="s">
        <v>110</v>
      </c>
      <c r="C12" s="33">
        <v>2117</v>
      </c>
      <c r="D12" s="33">
        <v>1827</v>
      </c>
      <c r="E12" s="33">
        <v>1932</v>
      </c>
      <c r="F12" s="33">
        <f t="shared" si="4"/>
        <v>-185</v>
      </c>
      <c r="G12" s="33">
        <f t="shared" si="8"/>
        <v>105</v>
      </c>
      <c r="H12" s="64">
        <f t="shared" si="9"/>
        <v>-8.7387812942843701E-2</v>
      </c>
      <c r="I12" s="109">
        <f t="shared" si="10"/>
        <v>5.7471264367816133E-2</v>
      </c>
    </row>
    <row r="13" spans="2:11" ht="15" customHeight="1" x14ac:dyDescent="0.2">
      <c r="B13" s="75" t="s">
        <v>30</v>
      </c>
      <c r="C13" s="33">
        <v>1237</v>
      </c>
      <c r="D13" s="33">
        <v>1407</v>
      </c>
      <c r="E13" s="33">
        <v>1621</v>
      </c>
      <c r="F13" s="33">
        <f t="shared" si="4"/>
        <v>384</v>
      </c>
      <c r="G13" s="33">
        <f t="shared" si="8"/>
        <v>214</v>
      </c>
      <c r="H13" s="64">
        <f t="shared" si="9"/>
        <v>0.31042845594179469</v>
      </c>
      <c r="I13" s="109">
        <f t="shared" si="10"/>
        <v>0.15209665955934604</v>
      </c>
    </row>
    <row r="14" spans="2:11" ht="15" customHeight="1" x14ac:dyDescent="0.2">
      <c r="B14" s="74" t="s">
        <v>46</v>
      </c>
      <c r="C14" s="33">
        <v>1024</v>
      </c>
      <c r="D14" s="33">
        <v>599</v>
      </c>
      <c r="E14" s="33">
        <v>1275</v>
      </c>
      <c r="F14" s="33">
        <f t="shared" si="4"/>
        <v>251</v>
      </c>
      <c r="G14" s="33">
        <f t="shared" si="8"/>
        <v>676</v>
      </c>
      <c r="H14" s="64">
        <f t="shared" si="9"/>
        <v>0.2451171875</v>
      </c>
      <c r="I14" s="109">
        <f t="shared" si="10"/>
        <v>1.1285475792988313</v>
      </c>
    </row>
    <row r="15" spans="2:11" ht="15" customHeight="1" x14ac:dyDescent="0.2">
      <c r="B15" s="75" t="s">
        <v>108</v>
      </c>
      <c r="C15" s="140">
        <v>10757</v>
      </c>
      <c r="D15" s="140">
        <v>19918</v>
      </c>
      <c r="E15" s="140">
        <v>27874</v>
      </c>
      <c r="F15" s="140">
        <f t="shared" si="4"/>
        <v>17117</v>
      </c>
      <c r="G15" s="140">
        <f t="shared" si="8"/>
        <v>7956</v>
      </c>
      <c r="H15" s="141">
        <f t="shared" si="9"/>
        <v>1.5912429115924516</v>
      </c>
      <c r="I15" s="142">
        <f t="shared" si="10"/>
        <v>0.39943769454764544</v>
      </c>
    </row>
    <row r="16" spans="2:11" ht="15" customHeight="1" x14ac:dyDescent="0.2">
      <c r="B16" s="74" t="s">
        <v>109</v>
      </c>
      <c r="C16" s="33">
        <v>2020</v>
      </c>
      <c r="D16" s="33">
        <v>3432</v>
      </c>
      <c r="E16" s="33">
        <v>3376</v>
      </c>
      <c r="F16" s="33">
        <f t="shared" si="4"/>
        <v>1356</v>
      </c>
      <c r="G16" s="33">
        <f t="shared" si="8"/>
        <v>-56</v>
      </c>
      <c r="H16" s="64">
        <f t="shared" si="9"/>
        <v>0.67128712871287122</v>
      </c>
      <c r="I16" s="109">
        <f t="shared" si="10"/>
        <v>-1.631701631701632E-2</v>
      </c>
    </row>
    <row r="17" spans="2:11" ht="15" customHeight="1" x14ac:dyDescent="0.2">
      <c r="B17" s="75" t="s">
        <v>34</v>
      </c>
      <c r="C17" s="33">
        <v>3234</v>
      </c>
      <c r="D17" s="33">
        <v>3219</v>
      </c>
      <c r="E17" s="33">
        <v>3965</v>
      </c>
      <c r="F17" s="33">
        <f t="shared" si="4"/>
        <v>731</v>
      </c>
      <c r="G17" s="33">
        <f t="shared" si="8"/>
        <v>746</v>
      </c>
      <c r="H17" s="64">
        <f t="shared" si="9"/>
        <v>0.22603586889301175</v>
      </c>
      <c r="I17" s="109">
        <f t="shared" si="10"/>
        <v>0.23174899036968011</v>
      </c>
    </row>
    <row r="18" spans="2:11" ht="15" customHeight="1" x14ac:dyDescent="0.2">
      <c r="B18" s="75" t="s">
        <v>35</v>
      </c>
      <c r="C18" s="33">
        <v>3714</v>
      </c>
      <c r="D18" s="33">
        <v>3259</v>
      </c>
      <c r="E18" s="33">
        <v>4859</v>
      </c>
      <c r="F18" s="33">
        <f t="shared" si="4"/>
        <v>1145</v>
      </c>
      <c r="G18" s="33">
        <f t="shared" si="8"/>
        <v>1600</v>
      </c>
      <c r="H18" s="64">
        <f t="shared" si="9"/>
        <v>0.30829294561120091</v>
      </c>
      <c r="I18" s="109">
        <f t="shared" si="10"/>
        <v>0.49094814360233197</v>
      </c>
    </row>
    <row r="19" spans="2:11" ht="15" customHeight="1" x14ac:dyDescent="0.2">
      <c r="B19" s="74" t="s">
        <v>102</v>
      </c>
      <c r="C19" s="33">
        <v>1145</v>
      </c>
      <c r="D19" s="33">
        <v>2479</v>
      </c>
      <c r="E19" s="33">
        <v>2619</v>
      </c>
      <c r="F19" s="33">
        <f t="shared" si="4"/>
        <v>1474</v>
      </c>
      <c r="G19" s="33">
        <f t="shared" si="8"/>
        <v>140</v>
      </c>
      <c r="H19" s="64">
        <f t="shared" si="9"/>
        <v>1.2873362445414847</v>
      </c>
      <c r="I19" s="109">
        <f t="shared" si="10"/>
        <v>5.6474384832593705E-2</v>
      </c>
    </row>
    <row r="20" spans="2:11" ht="15" customHeight="1" x14ac:dyDescent="0.2">
      <c r="B20" s="74" t="s">
        <v>39</v>
      </c>
      <c r="C20" s="33">
        <v>7022</v>
      </c>
      <c r="D20" s="33">
        <v>10122</v>
      </c>
      <c r="E20" s="33">
        <v>11734</v>
      </c>
      <c r="F20" s="33">
        <f t="shared" si="4"/>
        <v>4712</v>
      </c>
      <c r="G20" s="33">
        <f t="shared" si="8"/>
        <v>1612</v>
      </c>
      <c r="H20" s="64">
        <f t="shared" si="9"/>
        <v>0.67103389347764164</v>
      </c>
      <c r="I20" s="109">
        <f t="shared" si="10"/>
        <v>0.15925706382137927</v>
      </c>
    </row>
    <row r="21" spans="2:11" ht="15" customHeight="1" x14ac:dyDescent="0.2">
      <c r="B21" s="75" t="s">
        <v>41</v>
      </c>
      <c r="C21" s="33">
        <v>823</v>
      </c>
      <c r="D21" s="33">
        <v>924</v>
      </c>
      <c r="E21" s="33">
        <v>1552</v>
      </c>
      <c r="F21" s="33">
        <f t="shared" si="4"/>
        <v>729</v>
      </c>
      <c r="G21" s="33">
        <f t="shared" si="8"/>
        <v>628</v>
      </c>
      <c r="H21" s="64">
        <f t="shared" si="9"/>
        <v>0.88578371810449585</v>
      </c>
      <c r="I21" s="109">
        <f t="shared" si="10"/>
        <v>0.67965367965367962</v>
      </c>
    </row>
    <row r="22" spans="2:11" ht="15" customHeight="1" x14ac:dyDescent="0.2">
      <c r="B22" s="75" t="s">
        <v>103</v>
      </c>
      <c r="C22" s="33">
        <v>254077</v>
      </c>
      <c r="D22" s="33">
        <v>256787</v>
      </c>
      <c r="E22" s="33">
        <v>215468</v>
      </c>
      <c r="F22" s="33">
        <f t="shared" si="4"/>
        <v>-38609</v>
      </c>
      <c r="G22" s="33">
        <f t="shared" si="8"/>
        <v>-41319</v>
      </c>
      <c r="H22" s="64">
        <f t="shared" si="9"/>
        <v>-0.15195787103909442</v>
      </c>
      <c r="I22" s="109">
        <f t="shared" si="10"/>
        <v>-0.16090767834820296</v>
      </c>
    </row>
    <row r="23" spans="2:11" ht="15" customHeight="1" x14ac:dyDescent="0.2">
      <c r="B23" s="61" t="s">
        <v>44</v>
      </c>
      <c r="C23" s="33">
        <v>1222</v>
      </c>
      <c r="D23" s="33">
        <v>646</v>
      </c>
      <c r="E23" s="33">
        <v>1034</v>
      </c>
      <c r="F23" s="33">
        <f t="shared" si="4"/>
        <v>-188</v>
      </c>
      <c r="G23" s="33">
        <f t="shared" si="8"/>
        <v>388</v>
      </c>
      <c r="H23" s="64">
        <f t="shared" si="9"/>
        <v>-0.15384615384615385</v>
      </c>
      <c r="I23" s="109">
        <f t="shared" si="10"/>
        <v>0.60061919504643968</v>
      </c>
    </row>
    <row r="24" spans="2:11" ht="15" customHeight="1" x14ac:dyDescent="0.2">
      <c r="B24" s="75" t="s">
        <v>105</v>
      </c>
      <c r="C24" s="33">
        <v>1129</v>
      </c>
      <c r="D24" s="33">
        <v>1660</v>
      </c>
      <c r="E24" s="33">
        <v>1067</v>
      </c>
      <c r="F24" s="33">
        <f t="shared" si="4"/>
        <v>-62</v>
      </c>
      <c r="G24" s="33">
        <f t="shared" si="8"/>
        <v>-593</v>
      </c>
      <c r="H24" s="64">
        <f t="shared" si="9"/>
        <v>-5.491585473870686E-2</v>
      </c>
      <c r="I24" s="109">
        <f t="shared" si="10"/>
        <v>-0.35722891566265058</v>
      </c>
    </row>
    <row r="25" spans="2:11" s="143" customFormat="1" ht="15" customHeight="1" x14ac:dyDescent="0.2">
      <c r="B25" s="75" t="s">
        <v>101</v>
      </c>
      <c r="C25" s="33">
        <v>2439</v>
      </c>
      <c r="D25" s="33">
        <v>2361</v>
      </c>
      <c r="E25" s="33">
        <v>3413</v>
      </c>
      <c r="F25" s="33">
        <f t="shared" si="4"/>
        <v>974</v>
      </c>
      <c r="G25" s="33">
        <f t="shared" si="8"/>
        <v>1052</v>
      </c>
      <c r="H25" s="64">
        <f t="shared" si="9"/>
        <v>0.39934399343993432</v>
      </c>
      <c r="I25" s="109">
        <f t="shared" si="10"/>
        <v>0.4455739093604405</v>
      </c>
      <c r="K25" s="144"/>
    </row>
    <row r="26" spans="2:11" ht="15" customHeight="1" x14ac:dyDescent="0.2">
      <c r="B26" s="75" t="s">
        <v>107</v>
      </c>
      <c r="C26" s="33">
        <v>33645</v>
      </c>
      <c r="D26" s="33">
        <v>31689</v>
      </c>
      <c r="E26" s="33">
        <v>24538</v>
      </c>
      <c r="F26" s="33">
        <f t="shared" si="4"/>
        <v>-9107</v>
      </c>
      <c r="G26" s="33">
        <f t="shared" si="8"/>
        <v>-7151</v>
      </c>
      <c r="H26" s="64">
        <f t="shared" si="9"/>
        <v>-0.27067914994798636</v>
      </c>
      <c r="I26" s="109">
        <f t="shared" si="10"/>
        <v>-0.22566190160623556</v>
      </c>
    </row>
    <row r="27" spans="2:11" ht="15" customHeight="1" x14ac:dyDescent="0.2">
      <c r="B27" s="74" t="s">
        <v>106</v>
      </c>
      <c r="C27" s="33">
        <v>4560</v>
      </c>
      <c r="D27" s="33">
        <v>8079</v>
      </c>
      <c r="E27" s="33">
        <v>9863</v>
      </c>
      <c r="F27" s="33">
        <f t="shared" si="4"/>
        <v>5303</v>
      </c>
      <c r="G27" s="33">
        <f t="shared" si="8"/>
        <v>1784</v>
      </c>
      <c r="H27" s="64">
        <f t="shared" si="9"/>
        <v>1.162938596491228</v>
      </c>
      <c r="I27" s="109">
        <f t="shared" si="10"/>
        <v>0.22081940834261671</v>
      </c>
    </row>
    <row r="28" spans="2:11" ht="15" customHeight="1" x14ac:dyDescent="0.2">
      <c r="B28" s="145" t="s">
        <v>111</v>
      </c>
      <c r="C28" s="137">
        <v>8543</v>
      </c>
      <c r="D28" s="137">
        <v>8417</v>
      </c>
      <c r="E28" s="137">
        <v>11012</v>
      </c>
      <c r="F28" s="137">
        <f t="shared" ref="F28:F67" si="11">E28-C28</f>
        <v>2469</v>
      </c>
      <c r="G28" s="137">
        <f t="shared" si="5"/>
        <v>2595</v>
      </c>
      <c r="H28" s="138">
        <f t="shared" si="6"/>
        <v>0.28900854500760853</v>
      </c>
      <c r="I28" s="139">
        <f t="shared" ref="I28:I67" si="12">E28/D28-1</f>
        <v>0.30830462159914451</v>
      </c>
    </row>
    <row r="29" spans="2:11" ht="15" customHeight="1" x14ac:dyDescent="0.2">
      <c r="B29" s="75" t="s">
        <v>28</v>
      </c>
      <c r="C29" s="33">
        <v>565</v>
      </c>
      <c r="D29" s="33">
        <v>396</v>
      </c>
      <c r="E29" s="33">
        <v>1053</v>
      </c>
      <c r="F29" s="33">
        <f t="shared" ref="F29:F35" si="13">E29-C29</f>
        <v>488</v>
      </c>
      <c r="G29" s="33">
        <f t="shared" ref="G29:G35" si="14">E29-D29</f>
        <v>657</v>
      </c>
      <c r="H29" s="64">
        <f t="shared" ref="H29:H35" si="15">E29/C29-1</f>
        <v>0.86371681415929213</v>
      </c>
      <c r="I29" s="109">
        <f t="shared" ref="I29:I35" si="16">E29/D29-1</f>
        <v>1.6590909090909092</v>
      </c>
    </row>
    <row r="30" spans="2:11" ht="15" customHeight="1" x14ac:dyDescent="0.2">
      <c r="B30" s="75" t="s">
        <v>47</v>
      </c>
      <c r="C30" s="33">
        <v>722</v>
      </c>
      <c r="D30" s="33">
        <v>561</v>
      </c>
      <c r="E30" s="33">
        <v>623</v>
      </c>
      <c r="F30" s="33">
        <f t="shared" si="13"/>
        <v>-99</v>
      </c>
      <c r="G30" s="33">
        <f t="shared" si="14"/>
        <v>62</v>
      </c>
      <c r="H30" s="64">
        <f t="shared" si="15"/>
        <v>-0.13711911357340723</v>
      </c>
      <c r="I30" s="109">
        <f t="shared" si="16"/>
        <v>0.11051693404634588</v>
      </c>
    </row>
    <row r="31" spans="2:11" ht="15" customHeight="1" x14ac:dyDescent="0.2">
      <c r="B31" s="75" t="s">
        <v>112</v>
      </c>
      <c r="C31" s="33">
        <v>33</v>
      </c>
      <c r="D31" s="33">
        <v>57</v>
      </c>
      <c r="E31" s="33">
        <v>55</v>
      </c>
      <c r="F31" s="33">
        <f t="shared" si="13"/>
        <v>22</v>
      </c>
      <c r="G31" s="33">
        <f t="shared" si="14"/>
        <v>-2</v>
      </c>
      <c r="H31" s="64">
        <f t="shared" si="15"/>
        <v>0.66666666666666674</v>
      </c>
      <c r="I31" s="109">
        <f t="shared" si="16"/>
        <v>-3.5087719298245612E-2</v>
      </c>
    </row>
    <row r="32" spans="2:11" ht="15" customHeight="1" x14ac:dyDescent="0.2">
      <c r="B32" s="75" t="s">
        <v>31</v>
      </c>
      <c r="C32" s="33">
        <v>521</v>
      </c>
      <c r="D32" s="33">
        <v>683</v>
      </c>
      <c r="E32" s="33">
        <v>887</v>
      </c>
      <c r="F32" s="33">
        <f t="shared" si="13"/>
        <v>366</v>
      </c>
      <c r="G32" s="33">
        <f t="shared" si="14"/>
        <v>204</v>
      </c>
      <c r="H32" s="64">
        <f t="shared" si="15"/>
        <v>0.7024952015355086</v>
      </c>
      <c r="I32" s="109">
        <f t="shared" si="16"/>
        <v>0.2986822840409955</v>
      </c>
    </row>
    <row r="33" spans="2:9" ht="15" customHeight="1" x14ac:dyDescent="0.2">
      <c r="B33" s="75" t="s">
        <v>113</v>
      </c>
      <c r="C33" s="33">
        <v>458</v>
      </c>
      <c r="D33" s="33">
        <v>603</v>
      </c>
      <c r="E33" s="33">
        <v>562</v>
      </c>
      <c r="F33" s="33">
        <f t="shared" si="13"/>
        <v>104</v>
      </c>
      <c r="G33" s="33">
        <f t="shared" si="14"/>
        <v>-41</v>
      </c>
      <c r="H33" s="64">
        <f t="shared" si="15"/>
        <v>0.22707423580786035</v>
      </c>
      <c r="I33" s="109">
        <f t="shared" si="16"/>
        <v>-6.7993366500829211E-2</v>
      </c>
    </row>
    <row r="34" spans="2:9" ht="15" customHeight="1" x14ac:dyDescent="0.2">
      <c r="B34" s="74" t="s">
        <v>48</v>
      </c>
      <c r="C34" s="33">
        <v>1137</v>
      </c>
      <c r="D34" s="33">
        <v>819</v>
      </c>
      <c r="E34" s="33">
        <v>1348</v>
      </c>
      <c r="F34" s="33">
        <f t="shared" si="13"/>
        <v>211</v>
      </c>
      <c r="G34" s="33">
        <f t="shared" si="14"/>
        <v>529</v>
      </c>
      <c r="H34" s="64">
        <f t="shared" si="15"/>
        <v>0.18557607739665793</v>
      </c>
      <c r="I34" s="109">
        <f t="shared" si="16"/>
        <v>0.64590964590964584</v>
      </c>
    </row>
    <row r="35" spans="2:9" ht="15" customHeight="1" x14ac:dyDescent="0.2">
      <c r="B35" s="74" t="s">
        <v>26</v>
      </c>
      <c r="C35" s="33">
        <v>5107</v>
      </c>
      <c r="D35" s="33">
        <v>5298</v>
      </c>
      <c r="E35" s="33">
        <v>6484</v>
      </c>
      <c r="F35" s="33">
        <f t="shared" si="13"/>
        <v>1377</v>
      </c>
      <c r="G35" s="33">
        <f t="shared" si="14"/>
        <v>1186</v>
      </c>
      <c r="H35" s="64">
        <f t="shared" si="15"/>
        <v>0.26962991971803407</v>
      </c>
      <c r="I35" s="109">
        <f t="shared" si="16"/>
        <v>0.22385805964514915</v>
      </c>
    </row>
    <row r="36" spans="2:9" ht="15" customHeight="1" x14ac:dyDescent="0.2">
      <c r="B36" s="145" t="s">
        <v>114</v>
      </c>
      <c r="C36" s="137">
        <v>9042</v>
      </c>
      <c r="D36" s="137">
        <v>9007</v>
      </c>
      <c r="E36" s="137">
        <v>15227</v>
      </c>
      <c r="F36" s="137">
        <f t="shared" si="11"/>
        <v>6185</v>
      </c>
      <c r="G36" s="137">
        <f t="shared" si="5"/>
        <v>6220</v>
      </c>
      <c r="H36" s="138">
        <f t="shared" si="6"/>
        <v>0.6840300818403009</v>
      </c>
      <c r="I36" s="139">
        <f t="shared" si="12"/>
        <v>0.69057399800155439</v>
      </c>
    </row>
    <row r="37" spans="2:9" ht="15" customHeight="1" x14ac:dyDescent="0.2">
      <c r="B37" s="127" t="s">
        <v>115</v>
      </c>
      <c r="C37" s="33">
        <v>97</v>
      </c>
      <c r="D37" s="33">
        <v>87</v>
      </c>
      <c r="E37" s="33">
        <v>161</v>
      </c>
      <c r="F37" s="33">
        <f t="shared" ref="F37:F51" si="17">E37-C37</f>
        <v>64</v>
      </c>
      <c r="G37" s="33">
        <f t="shared" ref="G37:G51" si="18">E37-D37</f>
        <v>74</v>
      </c>
      <c r="H37" s="64">
        <f>E37/C37-1</f>
        <v>0.65979381443298979</v>
      </c>
      <c r="I37" s="109">
        <f t="shared" ref="I37:I51" si="19">E37/D37-1</f>
        <v>0.85057471264367823</v>
      </c>
    </row>
    <row r="38" spans="2:9" ht="15" customHeight="1" x14ac:dyDescent="0.2">
      <c r="B38" s="127" t="s">
        <v>116</v>
      </c>
      <c r="C38" s="33">
        <v>5</v>
      </c>
      <c r="D38" s="33">
        <v>1</v>
      </c>
      <c r="E38" s="33">
        <v>2</v>
      </c>
      <c r="F38" s="33">
        <f t="shared" si="17"/>
        <v>-3</v>
      </c>
      <c r="G38" s="33">
        <f t="shared" si="18"/>
        <v>1</v>
      </c>
      <c r="H38" s="64">
        <f>E38/C38-1</f>
        <v>-0.6</v>
      </c>
      <c r="I38" s="109">
        <f t="shared" si="19"/>
        <v>1</v>
      </c>
    </row>
    <row r="39" spans="2:9" ht="12" x14ac:dyDescent="0.2">
      <c r="B39" s="127" t="s">
        <v>117</v>
      </c>
      <c r="C39" s="33">
        <v>136</v>
      </c>
      <c r="D39" s="33">
        <v>68</v>
      </c>
      <c r="E39" s="33">
        <v>178</v>
      </c>
      <c r="F39" s="33">
        <f t="shared" si="17"/>
        <v>42</v>
      </c>
      <c r="G39" s="33">
        <f t="shared" si="18"/>
        <v>110</v>
      </c>
      <c r="H39" s="64">
        <f>E39/C39-1</f>
        <v>0.30882352941176472</v>
      </c>
      <c r="I39" s="109">
        <f t="shared" si="19"/>
        <v>1.6176470588235294</v>
      </c>
    </row>
    <row r="40" spans="2:9" ht="15" customHeight="1" x14ac:dyDescent="0.2">
      <c r="B40" s="74" t="s">
        <v>50</v>
      </c>
      <c r="C40" s="33">
        <v>253</v>
      </c>
      <c r="D40" s="33">
        <v>184</v>
      </c>
      <c r="E40" s="33">
        <v>382</v>
      </c>
      <c r="F40" s="33">
        <f t="shared" si="17"/>
        <v>129</v>
      </c>
      <c r="G40" s="33">
        <f t="shared" si="18"/>
        <v>198</v>
      </c>
      <c r="H40" s="64">
        <f>E40/C40-1</f>
        <v>0.50988142292490113</v>
      </c>
      <c r="I40" s="109">
        <f t="shared" si="19"/>
        <v>1.0760869565217392</v>
      </c>
    </row>
    <row r="41" spans="2:9" ht="15" customHeight="1" x14ac:dyDescent="0.2">
      <c r="B41" s="74" t="s">
        <v>42</v>
      </c>
      <c r="C41" s="33">
        <v>3345</v>
      </c>
      <c r="D41" s="33">
        <v>3142</v>
      </c>
      <c r="E41" s="33">
        <v>5309</v>
      </c>
      <c r="F41" s="33">
        <f t="shared" si="17"/>
        <v>1964</v>
      </c>
      <c r="G41" s="33">
        <f t="shared" si="18"/>
        <v>2167</v>
      </c>
      <c r="H41" s="64">
        <f>E41/C41-1</f>
        <v>0.58714499252615848</v>
      </c>
      <c r="I41" s="109">
        <f t="shared" si="19"/>
        <v>0.68968809675366005</v>
      </c>
    </row>
    <row r="42" spans="2:9" ht="15" customHeight="1" x14ac:dyDescent="0.2">
      <c r="B42" s="74" t="s">
        <v>118</v>
      </c>
      <c r="C42" s="33">
        <v>0</v>
      </c>
      <c r="D42" s="33">
        <v>3</v>
      </c>
      <c r="E42" s="33">
        <v>0</v>
      </c>
      <c r="F42" s="33">
        <f t="shared" si="17"/>
        <v>0</v>
      </c>
      <c r="G42" s="33">
        <f t="shared" si="18"/>
        <v>-3</v>
      </c>
      <c r="H42" s="64"/>
      <c r="I42" s="109">
        <f t="shared" si="19"/>
        <v>-1</v>
      </c>
    </row>
    <row r="43" spans="2:9" ht="15" customHeight="1" x14ac:dyDescent="0.2">
      <c r="B43" s="61" t="s">
        <v>32</v>
      </c>
      <c r="C43" s="33">
        <v>2469</v>
      </c>
      <c r="D43" s="33">
        <v>2598</v>
      </c>
      <c r="E43" s="33">
        <v>3788</v>
      </c>
      <c r="F43" s="33">
        <f t="shared" si="17"/>
        <v>1319</v>
      </c>
      <c r="G43" s="33">
        <f t="shared" si="18"/>
        <v>1190</v>
      </c>
      <c r="H43" s="64">
        <f t="shared" ref="H43:H51" si="20">E43/C43-1</f>
        <v>0.53422438234102865</v>
      </c>
      <c r="I43" s="109">
        <f t="shared" si="19"/>
        <v>0.45804464973056191</v>
      </c>
    </row>
    <row r="44" spans="2:9" ht="15" customHeight="1" x14ac:dyDescent="0.2">
      <c r="B44" s="61" t="s">
        <v>303</v>
      </c>
      <c r="C44" s="33">
        <v>81</v>
      </c>
      <c r="D44" s="33">
        <v>122</v>
      </c>
      <c r="E44" s="33">
        <v>205</v>
      </c>
      <c r="F44" s="33">
        <f t="shared" si="17"/>
        <v>124</v>
      </c>
      <c r="G44" s="33">
        <f t="shared" si="18"/>
        <v>83</v>
      </c>
      <c r="H44" s="64">
        <f t="shared" si="20"/>
        <v>1.5308641975308643</v>
      </c>
      <c r="I44" s="109">
        <f t="shared" si="19"/>
        <v>0.68032786885245899</v>
      </c>
    </row>
    <row r="45" spans="2:9" ht="12" x14ac:dyDescent="0.2">
      <c r="B45" s="61" t="s">
        <v>37</v>
      </c>
      <c r="C45" s="33">
        <v>71</v>
      </c>
      <c r="D45" s="33">
        <v>64</v>
      </c>
      <c r="E45" s="33">
        <v>100</v>
      </c>
      <c r="F45" s="33">
        <f t="shared" si="17"/>
        <v>29</v>
      </c>
      <c r="G45" s="33">
        <f t="shared" si="18"/>
        <v>36</v>
      </c>
      <c r="H45" s="64">
        <f t="shared" si="20"/>
        <v>0.40845070422535201</v>
      </c>
      <c r="I45" s="109">
        <f t="shared" si="19"/>
        <v>0.5625</v>
      </c>
    </row>
    <row r="46" spans="2:9" ht="12" x14ac:dyDescent="0.2">
      <c r="B46" s="74" t="s">
        <v>119</v>
      </c>
      <c r="C46" s="33">
        <v>50</v>
      </c>
      <c r="D46" s="33">
        <v>50</v>
      </c>
      <c r="E46" s="33">
        <v>100</v>
      </c>
      <c r="F46" s="33">
        <f t="shared" si="17"/>
        <v>50</v>
      </c>
      <c r="G46" s="33">
        <f t="shared" si="18"/>
        <v>50</v>
      </c>
      <c r="H46" s="64">
        <f t="shared" si="20"/>
        <v>1</v>
      </c>
      <c r="I46" s="109">
        <f t="shared" si="19"/>
        <v>1</v>
      </c>
    </row>
    <row r="47" spans="2:9" ht="12" x14ac:dyDescent="0.2">
      <c r="B47" s="61" t="s">
        <v>40</v>
      </c>
      <c r="C47" s="33">
        <v>401</v>
      </c>
      <c r="D47" s="33">
        <v>512</v>
      </c>
      <c r="E47" s="33">
        <v>797</v>
      </c>
      <c r="F47" s="33">
        <f t="shared" si="17"/>
        <v>396</v>
      </c>
      <c r="G47" s="33">
        <f t="shared" si="18"/>
        <v>285</v>
      </c>
      <c r="H47" s="64">
        <f t="shared" si="20"/>
        <v>0.98753117206982544</v>
      </c>
      <c r="I47" s="109">
        <f t="shared" si="19"/>
        <v>0.556640625</v>
      </c>
    </row>
    <row r="48" spans="2:9" ht="12" x14ac:dyDescent="0.2">
      <c r="B48" s="61" t="s">
        <v>120</v>
      </c>
      <c r="C48" s="33">
        <v>4</v>
      </c>
      <c r="D48" s="33">
        <v>3</v>
      </c>
      <c r="E48" s="33">
        <v>1</v>
      </c>
      <c r="F48" s="33">
        <f t="shared" si="17"/>
        <v>-3</v>
      </c>
      <c r="G48" s="33">
        <f t="shared" si="18"/>
        <v>-2</v>
      </c>
      <c r="H48" s="64">
        <f t="shared" si="20"/>
        <v>-0.75</v>
      </c>
      <c r="I48" s="109">
        <f t="shared" si="19"/>
        <v>-0.66666666666666674</v>
      </c>
    </row>
    <row r="49" spans="1:11" ht="15" customHeight="1" x14ac:dyDescent="0.2">
      <c r="B49" s="61" t="s">
        <v>121</v>
      </c>
      <c r="C49" s="33">
        <v>374</v>
      </c>
      <c r="D49" s="33">
        <v>500</v>
      </c>
      <c r="E49" s="33">
        <v>762</v>
      </c>
      <c r="F49" s="33">
        <f t="shared" si="17"/>
        <v>388</v>
      </c>
      <c r="G49" s="33">
        <f t="shared" si="18"/>
        <v>262</v>
      </c>
      <c r="H49" s="64">
        <f t="shared" si="20"/>
        <v>1.0374331550802141</v>
      </c>
      <c r="I49" s="109">
        <f t="shared" si="19"/>
        <v>0.52400000000000002</v>
      </c>
    </row>
    <row r="50" spans="1:11" ht="15" customHeight="1" x14ac:dyDescent="0.2">
      <c r="B50" s="61" t="s">
        <v>45</v>
      </c>
      <c r="C50" s="33">
        <v>307</v>
      </c>
      <c r="D50" s="33">
        <v>270</v>
      </c>
      <c r="E50" s="33">
        <v>365</v>
      </c>
      <c r="F50" s="33">
        <f t="shared" si="17"/>
        <v>58</v>
      </c>
      <c r="G50" s="33">
        <f t="shared" si="18"/>
        <v>95</v>
      </c>
      <c r="H50" s="64">
        <f t="shared" si="20"/>
        <v>0.18892508143322484</v>
      </c>
      <c r="I50" s="109">
        <f t="shared" si="19"/>
        <v>0.35185185185185186</v>
      </c>
    </row>
    <row r="51" spans="1:11" ht="15" customHeight="1" x14ac:dyDescent="0.2">
      <c r="B51" s="74" t="s">
        <v>29</v>
      </c>
      <c r="C51" s="33">
        <v>1449</v>
      </c>
      <c r="D51" s="33">
        <v>1403</v>
      </c>
      <c r="E51" s="33">
        <v>3077</v>
      </c>
      <c r="F51" s="33">
        <f t="shared" si="17"/>
        <v>1628</v>
      </c>
      <c r="G51" s="33">
        <f t="shared" si="18"/>
        <v>1674</v>
      </c>
      <c r="H51" s="64">
        <f t="shared" si="20"/>
        <v>1.1235334713595582</v>
      </c>
      <c r="I51" s="109">
        <f t="shared" si="19"/>
        <v>1.1931575196008555</v>
      </c>
    </row>
    <row r="52" spans="1:11" ht="15" customHeight="1" x14ac:dyDescent="0.2">
      <c r="B52" s="145" t="s">
        <v>122</v>
      </c>
      <c r="C52" s="137">
        <v>15694</v>
      </c>
      <c r="D52" s="137">
        <v>15195</v>
      </c>
      <c r="E52" s="137">
        <v>22754</v>
      </c>
      <c r="F52" s="137">
        <f t="shared" si="11"/>
        <v>7060</v>
      </c>
      <c r="G52" s="137">
        <f t="shared" si="5"/>
        <v>7559</v>
      </c>
      <c r="H52" s="138">
        <f t="shared" ref="H52:H100" si="21">E52/C52-1</f>
        <v>0.44985344717726528</v>
      </c>
      <c r="I52" s="139">
        <f t="shared" si="12"/>
        <v>0.49746627179993408</v>
      </c>
    </row>
    <row r="53" spans="1:11" ht="15" customHeight="1" x14ac:dyDescent="0.2">
      <c r="A53" s="8"/>
      <c r="B53" s="127" t="s">
        <v>23</v>
      </c>
      <c r="C53" s="33">
        <v>1353</v>
      </c>
      <c r="D53" s="33">
        <v>1099</v>
      </c>
      <c r="E53" s="33">
        <v>1605</v>
      </c>
      <c r="F53" s="33">
        <f t="shared" ref="F53:F61" si="22">E53-C53</f>
        <v>252</v>
      </c>
      <c r="G53" s="33">
        <f t="shared" ref="G53:G61" si="23">E53-D53</f>
        <v>506</v>
      </c>
      <c r="H53" s="64">
        <f t="shared" ref="H53:H61" si="24">E53/C53-1</f>
        <v>0.1862527716186253</v>
      </c>
      <c r="I53" s="109">
        <f t="shared" ref="I53:I61" si="25">E53/D53-1</f>
        <v>0.46041856232939038</v>
      </c>
    </row>
    <row r="54" spans="1:11" ht="15" customHeight="1" x14ac:dyDescent="0.2">
      <c r="A54" s="8"/>
      <c r="B54" s="127" t="s">
        <v>24</v>
      </c>
      <c r="C54" s="33">
        <v>691</v>
      </c>
      <c r="D54" s="33">
        <v>747</v>
      </c>
      <c r="E54" s="33">
        <v>1301</v>
      </c>
      <c r="F54" s="33">
        <f t="shared" si="22"/>
        <v>610</v>
      </c>
      <c r="G54" s="33">
        <f t="shared" si="23"/>
        <v>554</v>
      </c>
      <c r="H54" s="64">
        <f t="shared" si="24"/>
        <v>0.88277858176555712</v>
      </c>
      <c r="I54" s="109">
        <f t="shared" si="25"/>
        <v>0.74163319946452466</v>
      </c>
    </row>
    <row r="55" spans="1:11" ht="15" customHeight="1" x14ac:dyDescent="0.2">
      <c r="A55" s="8"/>
      <c r="B55" s="61" t="s">
        <v>43</v>
      </c>
      <c r="C55" s="33">
        <v>3166</v>
      </c>
      <c r="D55" s="33">
        <v>3425</v>
      </c>
      <c r="E55" s="33">
        <v>5138</v>
      </c>
      <c r="F55" s="33">
        <f t="shared" si="22"/>
        <v>1972</v>
      </c>
      <c r="G55" s="33">
        <f t="shared" si="23"/>
        <v>1713</v>
      </c>
      <c r="H55" s="64">
        <f t="shared" si="24"/>
        <v>0.6228679722046746</v>
      </c>
      <c r="I55" s="109">
        <f t="shared" si="25"/>
        <v>0.50014598540145982</v>
      </c>
    </row>
    <row r="56" spans="1:11" ht="12.75" x14ac:dyDescent="0.2">
      <c r="A56" s="8"/>
      <c r="B56" s="61" t="s">
        <v>27</v>
      </c>
      <c r="C56" s="33">
        <v>7530</v>
      </c>
      <c r="D56" s="33">
        <v>7429</v>
      </c>
      <c r="E56" s="33">
        <v>11005</v>
      </c>
      <c r="F56" s="33">
        <f t="shared" si="22"/>
        <v>3475</v>
      </c>
      <c r="G56" s="33">
        <f t="shared" si="23"/>
        <v>3576</v>
      </c>
      <c r="H56" s="64">
        <f t="shared" si="24"/>
        <v>0.4614873837981408</v>
      </c>
      <c r="I56" s="109">
        <f t="shared" si="25"/>
        <v>0.48135684479741547</v>
      </c>
    </row>
    <row r="57" spans="1:11" ht="12.75" x14ac:dyDescent="0.2">
      <c r="A57" s="8"/>
      <c r="B57" s="61" t="s">
        <v>123</v>
      </c>
      <c r="C57" s="33">
        <v>2</v>
      </c>
      <c r="D57" s="33">
        <v>3</v>
      </c>
      <c r="E57" s="33">
        <v>9</v>
      </c>
      <c r="F57" s="33">
        <f t="shared" si="22"/>
        <v>7</v>
      </c>
      <c r="G57" s="33">
        <f t="shared" si="23"/>
        <v>6</v>
      </c>
      <c r="H57" s="64">
        <f t="shared" si="24"/>
        <v>3.5</v>
      </c>
      <c r="I57" s="109">
        <f t="shared" si="25"/>
        <v>2</v>
      </c>
    </row>
    <row r="58" spans="1:11" ht="12.75" x14ac:dyDescent="0.2">
      <c r="A58" s="8"/>
      <c r="B58" s="61" t="s">
        <v>36</v>
      </c>
      <c r="C58" s="33">
        <v>34</v>
      </c>
      <c r="D58" s="33">
        <v>61</v>
      </c>
      <c r="E58" s="33">
        <v>358</v>
      </c>
      <c r="F58" s="33">
        <f t="shared" si="22"/>
        <v>324</v>
      </c>
      <c r="G58" s="33">
        <f t="shared" si="23"/>
        <v>297</v>
      </c>
      <c r="H58" s="64">
        <f t="shared" si="24"/>
        <v>9.5294117647058822</v>
      </c>
      <c r="I58" s="109">
        <f t="shared" si="25"/>
        <v>4.8688524590163933</v>
      </c>
    </row>
    <row r="59" spans="1:11" ht="12" customHeight="1" x14ac:dyDescent="0.2">
      <c r="A59" s="8"/>
      <c r="B59" s="74" t="s">
        <v>124</v>
      </c>
      <c r="C59" s="33">
        <v>1</v>
      </c>
      <c r="D59" s="33">
        <v>1</v>
      </c>
      <c r="E59" s="33">
        <v>1</v>
      </c>
      <c r="F59" s="33">
        <f t="shared" si="22"/>
        <v>0</v>
      </c>
      <c r="G59" s="33">
        <f t="shared" si="23"/>
        <v>0</v>
      </c>
      <c r="H59" s="64">
        <f t="shared" si="24"/>
        <v>0</v>
      </c>
      <c r="I59" s="109">
        <f t="shared" si="25"/>
        <v>0</v>
      </c>
    </row>
    <row r="60" spans="1:11" ht="15" customHeight="1" x14ac:dyDescent="0.2">
      <c r="A60" s="8"/>
      <c r="B60" s="61" t="s">
        <v>38</v>
      </c>
      <c r="C60" s="33">
        <v>1619</v>
      </c>
      <c r="D60" s="33">
        <v>1605</v>
      </c>
      <c r="E60" s="33">
        <v>2238</v>
      </c>
      <c r="F60" s="33">
        <f t="shared" si="22"/>
        <v>619</v>
      </c>
      <c r="G60" s="33">
        <f t="shared" si="23"/>
        <v>633</v>
      </c>
      <c r="H60" s="64">
        <f t="shared" si="24"/>
        <v>0.38233477455219278</v>
      </c>
      <c r="I60" s="109">
        <f t="shared" si="25"/>
        <v>0.39439252336448605</v>
      </c>
    </row>
    <row r="61" spans="1:11" ht="15" customHeight="1" x14ac:dyDescent="0.2">
      <c r="A61" s="8"/>
      <c r="B61" s="74" t="s">
        <v>125</v>
      </c>
      <c r="C61" s="33">
        <v>1298</v>
      </c>
      <c r="D61" s="33">
        <v>825</v>
      </c>
      <c r="E61" s="33">
        <v>1099</v>
      </c>
      <c r="F61" s="33">
        <f t="shared" si="22"/>
        <v>-199</v>
      </c>
      <c r="G61" s="33">
        <f t="shared" si="23"/>
        <v>274</v>
      </c>
      <c r="H61" s="64">
        <f t="shared" si="24"/>
        <v>-0.15331278890600919</v>
      </c>
      <c r="I61" s="109">
        <f t="shared" si="25"/>
        <v>0.33212121212121204</v>
      </c>
      <c r="K61" s="60"/>
    </row>
    <row r="62" spans="1:11" ht="15" customHeight="1" x14ac:dyDescent="0.2">
      <c r="B62" s="145" t="s">
        <v>126</v>
      </c>
      <c r="C62" s="137">
        <v>226538</v>
      </c>
      <c r="D62" s="137">
        <v>261682</v>
      </c>
      <c r="E62" s="137">
        <v>302633</v>
      </c>
      <c r="F62" s="137">
        <f t="shared" si="11"/>
        <v>76095</v>
      </c>
      <c r="G62" s="137">
        <f t="shared" si="5"/>
        <v>40951</v>
      </c>
      <c r="H62" s="138">
        <f t="shared" si="21"/>
        <v>0.3359039101607677</v>
      </c>
      <c r="I62" s="139">
        <f t="shared" si="12"/>
        <v>0.15649146674207626</v>
      </c>
    </row>
    <row r="63" spans="1:11" ht="15" customHeight="1" x14ac:dyDescent="0.2">
      <c r="B63" s="74" t="s">
        <v>33</v>
      </c>
      <c r="C63" s="33">
        <v>351</v>
      </c>
      <c r="D63" s="33">
        <v>503</v>
      </c>
      <c r="E63" s="33">
        <v>1267</v>
      </c>
      <c r="F63" s="33">
        <f>E63-C63</f>
        <v>916</v>
      </c>
      <c r="G63" s="33">
        <f>E63-D63</f>
        <v>764</v>
      </c>
      <c r="H63" s="64">
        <f>E63/C63-1</f>
        <v>2.6096866096866096</v>
      </c>
      <c r="I63" s="109">
        <f>E63/D63-1</f>
        <v>1.518886679920477</v>
      </c>
    </row>
    <row r="64" spans="1:11" ht="15" customHeight="1" x14ac:dyDescent="0.2">
      <c r="B64" s="74" t="s">
        <v>127</v>
      </c>
      <c r="C64" s="33">
        <v>24995</v>
      </c>
      <c r="D64" s="33">
        <v>44788</v>
      </c>
      <c r="E64" s="33">
        <v>46789</v>
      </c>
      <c r="F64" s="33">
        <f>E64-C64</f>
        <v>21794</v>
      </c>
      <c r="G64" s="33">
        <f>E64-D64</f>
        <v>2001</v>
      </c>
      <c r="H64" s="64">
        <f>E64/C64-1</f>
        <v>0.87193438687737546</v>
      </c>
      <c r="I64" s="109">
        <f>E64/D64-1</f>
        <v>4.4677145664017148E-2</v>
      </c>
    </row>
    <row r="65" spans="1:9" ht="15" customHeight="1" x14ac:dyDescent="0.2">
      <c r="B65" s="74" t="s">
        <v>304</v>
      </c>
      <c r="C65" s="33">
        <v>201192</v>
      </c>
      <c r="D65" s="33">
        <v>216391</v>
      </c>
      <c r="E65" s="33">
        <v>254577</v>
      </c>
      <c r="F65" s="33">
        <f>E65-C65</f>
        <v>53385</v>
      </c>
      <c r="G65" s="33">
        <f>E65-D65</f>
        <v>38186</v>
      </c>
      <c r="H65" s="64">
        <f>E65/C65-1</f>
        <v>0.26534355242753183</v>
      </c>
      <c r="I65" s="109">
        <f>E65/D65-1</f>
        <v>0.17646759800546241</v>
      </c>
    </row>
    <row r="66" spans="1:9" ht="15" customHeight="1" x14ac:dyDescent="0.2">
      <c r="B66" s="128" t="s">
        <v>17</v>
      </c>
      <c r="C66" s="45">
        <v>8063</v>
      </c>
      <c r="D66" s="45">
        <v>9237</v>
      </c>
      <c r="E66" s="45">
        <v>11554</v>
      </c>
      <c r="F66" s="45">
        <f t="shared" si="11"/>
        <v>3491</v>
      </c>
      <c r="G66" s="45">
        <f t="shared" si="5"/>
        <v>2317</v>
      </c>
      <c r="H66" s="50">
        <f t="shared" si="21"/>
        <v>0.43296539749472895</v>
      </c>
      <c r="I66" s="110">
        <f t="shared" si="12"/>
        <v>0.2508390169968604</v>
      </c>
    </row>
    <row r="67" spans="1:9" x14ac:dyDescent="0.2">
      <c r="B67" s="145" t="s">
        <v>128</v>
      </c>
      <c r="C67" s="46">
        <v>80</v>
      </c>
      <c r="D67" s="46">
        <v>179</v>
      </c>
      <c r="E67" s="137">
        <v>291</v>
      </c>
      <c r="F67" s="137">
        <f t="shared" si="11"/>
        <v>211</v>
      </c>
      <c r="G67" s="137">
        <f t="shared" si="5"/>
        <v>112</v>
      </c>
      <c r="H67" s="138">
        <f t="shared" si="21"/>
        <v>2.6375000000000002</v>
      </c>
      <c r="I67" s="139">
        <f t="shared" si="12"/>
        <v>0.62569832402234637</v>
      </c>
    </row>
    <row r="68" spans="1:9" ht="12.75" x14ac:dyDescent="0.2">
      <c r="A68" s="8"/>
      <c r="B68" s="129" t="s">
        <v>129</v>
      </c>
      <c r="C68" s="33">
        <v>0</v>
      </c>
      <c r="D68" s="33">
        <v>0</v>
      </c>
      <c r="E68" s="33">
        <v>0</v>
      </c>
      <c r="F68" s="33">
        <f t="shared" ref="F68:F87" si="26">E68-C68</f>
        <v>0</v>
      </c>
      <c r="G68" s="33">
        <f t="shared" ref="G68:G87" si="27">E68-D68</f>
        <v>0</v>
      </c>
      <c r="H68" s="64"/>
      <c r="I68" s="109"/>
    </row>
    <row r="69" spans="1:9" ht="15" customHeight="1" x14ac:dyDescent="0.2">
      <c r="A69" s="8"/>
      <c r="B69" s="130" t="s">
        <v>130</v>
      </c>
      <c r="C69" s="33">
        <v>6</v>
      </c>
      <c r="D69" s="33">
        <v>8</v>
      </c>
      <c r="E69" s="33">
        <v>15</v>
      </c>
      <c r="F69" s="33">
        <f t="shared" si="26"/>
        <v>9</v>
      </c>
      <c r="G69" s="33">
        <f t="shared" si="27"/>
        <v>7</v>
      </c>
      <c r="H69" s="64">
        <f>E69/C69-1</f>
        <v>1.5</v>
      </c>
      <c r="I69" s="109">
        <f>E69/D69-1</f>
        <v>0.875</v>
      </c>
    </row>
    <row r="70" spans="1:9" ht="12.75" x14ac:dyDescent="0.2">
      <c r="A70" s="8"/>
      <c r="B70" s="130" t="s">
        <v>132</v>
      </c>
      <c r="C70" s="33">
        <v>1</v>
      </c>
      <c r="D70" s="33">
        <v>5</v>
      </c>
      <c r="E70" s="33">
        <v>5</v>
      </c>
      <c r="F70" s="33">
        <f t="shared" si="26"/>
        <v>4</v>
      </c>
      <c r="G70" s="33">
        <f t="shared" si="27"/>
        <v>0</v>
      </c>
      <c r="H70" s="64">
        <f>E70/C70-1</f>
        <v>4</v>
      </c>
      <c r="I70" s="109">
        <f>E70/D70-1</f>
        <v>0</v>
      </c>
    </row>
    <row r="71" spans="1:9" ht="12.75" x14ac:dyDescent="0.2">
      <c r="A71" s="8"/>
      <c r="B71" s="130" t="s">
        <v>131</v>
      </c>
      <c r="C71" s="33">
        <v>0</v>
      </c>
      <c r="D71" s="33">
        <v>1</v>
      </c>
      <c r="E71" s="33">
        <v>4</v>
      </c>
      <c r="F71" s="33">
        <f t="shared" si="26"/>
        <v>4</v>
      </c>
      <c r="G71" s="33">
        <f t="shared" si="27"/>
        <v>3</v>
      </c>
      <c r="H71" s="64"/>
      <c r="I71" s="109">
        <f>E71/D71-1</f>
        <v>3</v>
      </c>
    </row>
    <row r="72" spans="1:9" ht="12.75" x14ac:dyDescent="0.2">
      <c r="A72" s="8"/>
      <c r="B72" s="76" t="s">
        <v>137</v>
      </c>
      <c r="C72" s="33">
        <v>0</v>
      </c>
      <c r="D72" s="33">
        <v>0</v>
      </c>
      <c r="E72" s="33">
        <v>0</v>
      </c>
      <c r="F72" s="33">
        <f t="shared" si="26"/>
        <v>0</v>
      </c>
      <c r="G72" s="33">
        <f t="shared" si="27"/>
        <v>0</v>
      </c>
      <c r="H72" s="64"/>
      <c r="I72" s="109"/>
    </row>
    <row r="73" spans="1:9" ht="15" customHeight="1" x14ac:dyDescent="0.2">
      <c r="A73" s="8"/>
      <c r="B73" s="130" t="s">
        <v>139</v>
      </c>
      <c r="C73" s="33">
        <v>0</v>
      </c>
      <c r="D73" s="33">
        <v>0</v>
      </c>
      <c r="E73" s="33">
        <v>0</v>
      </c>
      <c r="F73" s="33">
        <f t="shared" si="26"/>
        <v>0</v>
      </c>
      <c r="G73" s="33">
        <f t="shared" si="27"/>
        <v>0</v>
      </c>
      <c r="H73" s="64"/>
      <c r="I73" s="109"/>
    </row>
    <row r="74" spans="1:9" ht="15" customHeight="1" x14ac:dyDescent="0.2">
      <c r="A74" s="8"/>
      <c r="B74" s="130" t="s">
        <v>140</v>
      </c>
      <c r="C74" s="33">
        <v>9</v>
      </c>
      <c r="D74" s="33">
        <v>36</v>
      </c>
      <c r="E74" s="33">
        <v>47</v>
      </c>
      <c r="F74" s="33">
        <f t="shared" si="26"/>
        <v>38</v>
      </c>
      <c r="G74" s="33">
        <f t="shared" si="27"/>
        <v>11</v>
      </c>
      <c r="H74" s="64">
        <f>E74/C74-1</f>
        <v>4.2222222222222223</v>
      </c>
      <c r="I74" s="109">
        <f t="shared" ref="I74:I80" si="28">E74/D74-1</f>
        <v>0.30555555555555558</v>
      </c>
    </row>
    <row r="75" spans="1:9" ht="12.75" x14ac:dyDescent="0.2">
      <c r="A75" s="8"/>
      <c r="B75" s="130" t="s">
        <v>134</v>
      </c>
      <c r="C75" s="33">
        <v>17</v>
      </c>
      <c r="D75" s="33">
        <v>51</v>
      </c>
      <c r="E75" s="33">
        <v>71</v>
      </c>
      <c r="F75" s="33">
        <f t="shared" si="26"/>
        <v>54</v>
      </c>
      <c r="G75" s="33">
        <f t="shared" si="27"/>
        <v>20</v>
      </c>
      <c r="H75" s="64">
        <f>E75/C75-1</f>
        <v>3.1764705882352944</v>
      </c>
      <c r="I75" s="109">
        <f t="shared" si="28"/>
        <v>0.39215686274509798</v>
      </c>
    </row>
    <row r="76" spans="1:9" ht="16.5" customHeight="1" x14ac:dyDescent="0.2">
      <c r="A76" s="8"/>
      <c r="B76" s="129" t="s">
        <v>135</v>
      </c>
      <c r="C76" s="33">
        <v>14</v>
      </c>
      <c r="D76" s="33">
        <v>16</v>
      </c>
      <c r="E76" s="33">
        <v>39</v>
      </c>
      <c r="F76" s="33">
        <f t="shared" si="26"/>
        <v>25</v>
      </c>
      <c r="G76" s="33">
        <f t="shared" si="27"/>
        <v>23</v>
      </c>
      <c r="H76" s="64">
        <f>E76/C76-1</f>
        <v>1.7857142857142856</v>
      </c>
      <c r="I76" s="109">
        <f t="shared" si="28"/>
        <v>1.4375</v>
      </c>
    </row>
    <row r="77" spans="1:9" ht="15" customHeight="1" x14ac:dyDescent="0.2">
      <c r="A77" s="8"/>
      <c r="B77" s="130" t="s">
        <v>144</v>
      </c>
      <c r="C77" s="33">
        <v>14</v>
      </c>
      <c r="D77" s="33">
        <v>32</v>
      </c>
      <c r="E77" s="33">
        <v>64</v>
      </c>
      <c r="F77" s="33">
        <f t="shared" si="26"/>
        <v>50</v>
      </c>
      <c r="G77" s="33">
        <f t="shared" si="27"/>
        <v>32</v>
      </c>
      <c r="H77" s="64">
        <f>E77/C77-1</f>
        <v>3.5714285714285712</v>
      </c>
      <c r="I77" s="109">
        <f t="shared" si="28"/>
        <v>1</v>
      </c>
    </row>
    <row r="78" spans="1:9" ht="14.25" customHeight="1" x14ac:dyDescent="0.2">
      <c r="A78" s="8"/>
      <c r="B78" s="130" t="s">
        <v>133</v>
      </c>
      <c r="C78" s="33">
        <v>0</v>
      </c>
      <c r="D78" s="33">
        <v>7</v>
      </c>
      <c r="E78" s="33">
        <v>14</v>
      </c>
      <c r="F78" s="33">
        <f t="shared" si="26"/>
        <v>14</v>
      </c>
      <c r="G78" s="33">
        <f t="shared" si="27"/>
        <v>7</v>
      </c>
      <c r="H78" s="64"/>
      <c r="I78" s="109">
        <f t="shared" si="28"/>
        <v>1</v>
      </c>
    </row>
    <row r="79" spans="1:9" ht="12.75" x14ac:dyDescent="0.2">
      <c r="A79" s="8"/>
      <c r="B79" s="130" t="s">
        <v>148</v>
      </c>
      <c r="C79" s="33">
        <v>0</v>
      </c>
      <c r="D79" s="33">
        <v>6</v>
      </c>
      <c r="E79" s="33">
        <v>6</v>
      </c>
      <c r="F79" s="33">
        <f t="shared" si="26"/>
        <v>6</v>
      </c>
      <c r="G79" s="33">
        <f t="shared" si="27"/>
        <v>0</v>
      </c>
      <c r="H79" s="64"/>
      <c r="I79" s="109">
        <f t="shared" si="28"/>
        <v>0</v>
      </c>
    </row>
    <row r="80" spans="1:9" ht="12.75" x14ac:dyDescent="0.2">
      <c r="A80" s="8"/>
      <c r="B80" s="130" t="s">
        <v>138</v>
      </c>
      <c r="C80" s="33">
        <v>8</v>
      </c>
      <c r="D80" s="33">
        <v>5</v>
      </c>
      <c r="E80" s="33">
        <v>16</v>
      </c>
      <c r="F80" s="33">
        <f t="shared" si="26"/>
        <v>8</v>
      </c>
      <c r="G80" s="33">
        <f t="shared" si="27"/>
        <v>11</v>
      </c>
      <c r="H80" s="64">
        <f>E80/C80-1</f>
        <v>1</v>
      </c>
      <c r="I80" s="109">
        <f t="shared" si="28"/>
        <v>2.2000000000000002</v>
      </c>
    </row>
    <row r="81" spans="1:9" ht="12.75" x14ac:dyDescent="0.2">
      <c r="A81" s="8"/>
      <c r="B81" s="130" t="s">
        <v>141</v>
      </c>
      <c r="C81" s="33">
        <v>0</v>
      </c>
      <c r="D81" s="33">
        <v>0</v>
      </c>
      <c r="E81" s="33">
        <v>0</v>
      </c>
      <c r="F81" s="33">
        <f t="shared" si="26"/>
        <v>0</v>
      </c>
      <c r="G81" s="33">
        <f t="shared" si="27"/>
        <v>0</v>
      </c>
      <c r="H81" s="64"/>
      <c r="I81" s="109"/>
    </row>
    <row r="82" spans="1:9" ht="12.75" x14ac:dyDescent="0.2">
      <c r="A82" s="8"/>
      <c r="B82" s="130" t="s">
        <v>142</v>
      </c>
      <c r="C82" s="33">
        <v>0</v>
      </c>
      <c r="D82" s="33">
        <v>0</v>
      </c>
      <c r="E82" s="33">
        <v>0</v>
      </c>
      <c r="F82" s="33">
        <f t="shared" si="26"/>
        <v>0</v>
      </c>
      <c r="G82" s="33">
        <f t="shared" si="27"/>
        <v>0</v>
      </c>
      <c r="H82" s="64"/>
      <c r="I82" s="109"/>
    </row>
    <row r="83" spans="1:9" ht="12.75" x14ac:dyDescent="0.2">
      <c r="A83" s="8"/>
      <c r="B83" s="130" t="s">
        <v>145</v>
      </c>
      <c r="C83" s="33">
        <v>1</v>
      </c>
      <c r="D83" s="33">
        <v>3</v>
      </c>
      <c r="E83" s="33">
        <v>1</v>
      </c>
      <c r="F83" s="33">
        <f t="shared" si="26"/>
        <v>0</v>
      </c>
      <c r="G83" s="33">
        <f t="shared" si="27"/>
        <v>-2</v>
      </c>
      <c r="H83" s="64">
        <f>E83/C83-1</f>
        <v>0</v>
      </c>
      <c r="I83" s="109">
        <f>E83/D83-1</f>
        <v>-0.66666666666666674</v>
      </c>
    </row>
    <row r="84" spans="1:9" ht="15" customHeight="1" x14ac:dyDescent="0.2">
      <c r="A84" s="8"/>
      <c r="B84" s="130" t="s">
        <v>143</v>
      </c>
      <c r="C84" s="33">
        <v>0</v>
      </c>
      <c r="D84" s="33">
        <v>0</v>
      </c>
      <c r="E84" s="33">
        <v>1</v>
      </c>
      <c r="F84" s="33">
        <f t="shared" si="26"/>
        <v>1</v>
      </c>
      <c r="G84" s="33">
        <f t="shared" si="27"/>
        <v>1</v>
      </c>
      <c r="H84" s="64"/>
      <c r="I84" s="109"/>
    </row>
    <row r="85" spans="1:9" ht="15" customHeight="1" x14ac:dyDescent="0.2">
      <c r="A85" s="8"/>
      <c r="B85" s="130" t="s">
        <v>147</v>
      </c>
      <c r="C85" s="33">
        <v>7</v>
      </c>
      <c r="D85" s="33">
        <v>9</v>
      </c>
      <c r="E85" s="33">
        <v>8</v>
      </c>
      <c r="F85" s="33">
        <f t="shared" si="26"/>
        <v>1</v>
      </c>
      <c r="G85" s="33">
        <f t="shared" si="27"/>
        <v>-1</v>
      </c>
      <c r="H85" s="64">
        <f>E85/C85-1</f>
        <v>0.14285714285714279</v>
      </c>
      <c r="I85" s="109">
        <f>E85/D85-1</f>
        <v>-0.11111111111111116</v>
      </c>
    </row>
    <row r="86" spans="1:9" ht="15" customHeight="1" x14ac:dyDescent="0.2">
      <c r="A86" s="8"/>
      <c r="B86" s="130" t="s">
        <v>146</v>
      </c>
      <c r="C86" s="33">
        <v>3</v>
      </c>
      <c r="D86" s="33">
        <v>0</v>
      </c>
      <c r="E86" s="33">
        <v>0</v>
      </c>
      <c r="F86" s="33">
        <f t="shared" si="26"/>
        <v>-3</v>
      </c>
      <c r="G86" s="33">
        <f t="shared" si="27"/>
        <v>0</v>
      </c>
      <c r="H86" s="64">
        <f>E86/C86-1</f>
        <v>-1</v>
      </c>
      <c r="I86" s="109"/>
    </row>
    <row r="87" spans="1:9" ht="15" customHeight="1" x14ac:dyDescent="0.2">
      <c r="A87" s="8"/>
      <c r="B87" s="76" t="s">
        <v>136</v>
      </c>
      <c r="C87" s="33">
        <v>0</v>
      </c>
      <c r="D87" s="33">
        <v>0</v>
      </c>
      <c r="E87" s="33">
        <v>0</v>
      </c>
      <c r="F87" s="33">
        <f t="shared" si="26"/>
        <v>0</v>
      </c>
      <c r="G87" s="33">
        <f t="shared" si="27"/>
        <v>0</v>
      </c>
      <c r="H87" s="64"/>
      <c r="I87" s="109"/>
    </row>
    <row r="88" spans="1:9" ht="15" customHeight="1" x14ac:dyDescent="0.2">
      <c r="B88" s="145" t="s">
        <v>149</v>
      </c>
      <c r="C88" s="137">
        <v>82</v>
      </c>
      <c r="D88" s="137">
        <v>63</v>
      </c>
      <c r="E88" s="137">
        <v>96</v>
      </c>
      <c r="F88" s="137">
        <f t="shared" ref="F88:F123" si="29">E88-C88</f>
        <v>14</v>
      </c>
      <c r="G88" s="137">
        <f t="shared" ref="G88:G123" si="30">E88-D88</f>
        <v>33</v>
      </c>
      <c r="H88" s="138">
        <f t="shared" si="21"/>
        <v>0.1707317073170731</v>
      </c>
      <c r="I88" s="139">
        <f t="shared" ref="I88:I123" si="31">E88/D88-1</f>
        <v>0.52380952380952372</v>
      </c>
    </row>
    <row r="89" spans="1:9" ht="15" customHeight="1" x14ac:dyDescent="0.2">
      <c r="B89" s="130" t="s">
        <v>150</v>
      </c>
      <c r="C89" s="33">
        <v>4</v>
      </c>
      <c r="D89" s="33">
        <v>3</v>
      </c>
      <c r="E89" s="33">
        <v>3</v>
      </c>
      <c r="F89" s="33">
        <f t="shared" ref="F89:F95" si="32">E89-C89</f>
        <v>-1</v>
      </c>
      <c r="G89" s="33">
        <f t="shared" ref="G89:G95" si="33">E89-D89</f>
        <v>0</v>
      </c>
      <c r="H89" s="64">
        <f>E89/C89-1</f>
        <v>-0.25</v>
      </c>
      <c r="I89" s="109">
        <f t="shared" ref="I89:I95" si="34">E89/D89-1</f>
        <v>0</v>
      </c>
    </row>
    <row r="90" spans="1:9" ht="15" customHeight="1" x14ac:dyDescent="0.2">
      <c r="B90" s="130" t="s">
        <v>152</v>
      </c>
      <c r="C90" s="33">
        <v>21</v>
      </c>
      <c r="D90" s="33">
        <v>31</v>
      </c>
      <c r="E90" s="33">
        <v>36</v>
      </c>
      <c r="F90" s="33">
        <f t="shared" si="32"/>
        <v>15</v>
      </c>
      <c r="G90" s="33">
        <f t="shared" si="33"/>
        <v>5</v>
      </c>
      <c r="H90" s="64">
        <f>E90/C90-1</f>
        <v>0.71428571428571419</v>
      </c>
      <c r="I90" s="109">
        <f t="shared" si="34"/>
        <v>0.16129032258064524</v>
      </c>
    </row>
    <row r="91" spans="1:9" ht="12" x14ac:dyDescent="0.2">
      <c r="B91" s="130" t="s">
        <v>155</v>
      </c>
      <c r="C91" s="33">
        <v>14</v>
      </c>
      <c r="D91" s="33">
        <v>5</v>
      </c>
      <c r="E91" s="33">
        <v>15</v>
      </c>
      <c r="F91" s="33">
        <f t="shared" si="32"/>
        <v>1</v>
      </c>
      <c r="G91" s="33">
        <f t="shared" si="33"/>
        <v>10</v>
      </c>
      <c r="H91" s="64">
        <f>E91/C91-1</f>
        <v>7.1428571428571397E-2</v>
      </c>
      <c r="I91" s="109">
        <f t="shared" si="34"/>
        <v>2</v>
      </c>
    </row>
    <row r="92" spans="1:9" ht="15" customHeight="1" x14ac:dyDescent="0.2">
      <c r="B92" s="130" t="s">
        <v>151</v>
      </c>
      <c r="C92" s="33">
        <v>15</v>
      </c>
      <c r="D92" s="33">
        <v>8</v>
      </c>
      <c r="E92" s="33">
        <v>9</v>
      </c>
      <c r="F92" s="33">
        <f t="shared" si="32"/>
        <v>-6</v>
      </c>
      <c r="G92" s="33">
        <f t="shared" si="33"/>
        <v>1</v>
      </c>
      <c r="H92" s="64">
        <f>E92/C92-1</f>
        <v>-0.4</v>
      </c>
      <c r="I92" s="109">
        <f t="shared" si="34"/>
        <v>0.125</v>
      </c>
    </row>
    <row r="93" spans="1:9" ht="12" x14ac:dyDescent="0.2">
      <c r="B93" s="130" t="s">
        <v>156</v>
      </c>
      <c r="C93" s="33">
        <v>11</v>
      </c>
      <c r="D93" s="33">
        <v>6</v>
      </c>
      <c r="E93" s="33">
        <v>15</v>
      </c>
      <c r="F93" s="33">
        <f t="shared" si="32"/>
        <v>4</v>
      </c>
      <c r="G93" s="33">
        <f t="shared" si="33"/>
        <v>9</v>
      </c>
      <c r="H93" s="64">
        <f>E93/C93-1</f>
        <v>0.36363636363636354</v>
      </c>
      <c r="I93" s="109">
        <f t="shared" si="34"/>
        <v>1.5</v>
      </c>
    </row>
    <row r="94" spans="1:9" ht="15" customHeight="1" x14ac:dyDescent="0.2">
      <c r="B94" s="130" t="s">
        <v>153</v>
      </c>
      <c r="C94" s="33">
        <v>0</v>
      </c>
      <c r="D94" s="33">
        <v>1</v>
      </c>
      <c r="E94" s="33">
        <v>2</v>
      </c>
      <c r="F94" s="33">
        <f t="shared" si="32"/>
        <v>2</v>
      </c>
      <c r="G94" s="33">
        <f t="shared" si="33"/>
        <v>1</v>
      </c>
      <c r="H94" s="64"/>
      <c r="I94" s="109">
        <f t="shared" si="34"/>
        <v>1</v>
      </c>
    </row>
    <row r="95" spans="1:9" ht="15" customHeight="1" x14ac:dyDescent="0.2">
      <c r="B95" s="130" t="s">
        <v>154</v>
      </c>
      <c r="C95" s="33">
        <v>17</v>
      </c>
      <c r="D95" s="33">
        <v>9</v>
      </c>
      <c r="E95" s="33">
        <v>16</v>
      </c>
      <c r="F95" s="33">
        <f t="shared" si="32"/>
        <v>-1</v>
      </c>
      <c r="G95" s="33">
        <f t="shared" si="33"/>
        <v>7</v>
      </c>
      <c r="H95" s="64">
        <f>E95/C95-1</f>
        <v>-5.8823529411764719E-2</v>
      </c>
      <c r="I95" s="109">
        <f t="shared" si="34"/>
        <v>0.77777777777777768</v>
      </c>
    </row>
    <row r="96" spans="1:9" ht="15" customHeight="1" x14ac:dyDescent="0.2">
      <c r="A96" s="9"/>
      <c r="B96" s="145" t="s">
        <v>157</v>
      </c>
      <c r="C96" s="137">
        <v>7190</v>
      </c>
      <c r="D96" s="137">
        <v>8063</v>
      </c>
      <c r="E96" s="137">
        <v>9830</v>
      </c>
      <c r="F96" s="137">
        <f t="shared" si="29"/>
        <v>2640</v>
      </c>
      <c r="G96" s="137">
        <f t="shared" si="30"/>
        <v>1767</v>
      </c>
      <c r="H96" s="138">
        <f t="shared" si="21"/>
        <v>0.36717663421418645</v>
      </c>
      <c r="I96" s="139">
        <f t="shared" si="31"/>
        <v>0.21914920004960936</v>
      </c>
    </row>
    <row r="97" spans="2:9" ht="15" customHeight="1" x14ac:dyDescent="0.2">
      <c r="B97" s="61" t="s">
        <v>159</v>
      </c>
      <c r="C97" s="33">
        <v>1060</v>
      </c>
      <c r="D97" s="33">
        <v>1124</v>
      </c>
      <c r="E97" s="33">
        <v>1397</v>
      </c>
      <c r="F97" s="33">
        <f>E97-C97</f>
        <v>337</v>
      </c>
      <c r="G97" s="33">
        <f>E97-D97</f>
        <v>273</v>
      </c>
      <c r="H97" s="64">
        <f>E97/C97-1</f>
        <v>0.31792452830188678</v>
      </c>
      <c r="I97" s="109">
        <f>E97/D97-1</f>
        <v>0.24288256227758009</v>
      </c>
    </row>
    <row r="98" spans="2:9" ht="15" customHeight="1" x14ac:dyDescent="0.2">
      <c r="B98" s="61" t="s">
        <v>160</v>
      </c>
      <c r="C98" s="33">
        <v>156</v>
      </c>
      <c r="D98" s="33">
        <v>136</v>
      </c>
      <c r="E98" s="33">
        <v>264</v>
      </c>
      <c r="F98" s="33">
        <f>E98-C98</f>
        <v>108</v>
      </c>
      <c r="G98" s="33">
        <f>E98-D98</f>
        <v>128</v>
      </c>
      <c r="H98" s="64">
        <f>E98/C98-1</f>
        <v>0.69230769230769229</v>
      </c>
      <c r="I98" s="109">
        <f>E98/D98-1</f>
        <v>0.94117647058823528</v>
      </c>
    </row>
    <row r="99" spans="2:9" ht="15" customHeight="1" x14ac:dyDescent="0.2">
      <c r="B99" s="61" t="s">
        <v>158</v>
      </c>
      <c r="C99" s="33">
        <v>5974</v>
      </c>
      <c r="D99" s="33">
        <v>6803</v>
      </c>
      <c r="E99" s="33">
        <v>8169</v>
      </c>
      <c r="F99" s="33">
        <f>E99-C99</f>
        <v>2195</v>
      </c>
      <c r="G99" s="33">
        <f>E99-D99</f>
        <v>1366</v>
      </c>
      <c r="H99" s="64">
        <f>E99/C99-1</f>
        <v>0.36742551054569805</v>
      </c>
      <c r="I99" s="109">
        <f>E99/D99-1</f>
        <v>0.20079376745553423</v>
      </c>
    </row>
    <row r="100" spans="2:9" ht="15" customHeight="1" x14ac:dyDescent="0.2">
      <c r="B100" s="145" t="s">
        <v>161</v>
      </c>
      <c r="C100" s="137">
        <v>711</v>
      </c>
      <c r="D100" s="137">
        <v>932</v>
      </c>
      <c r="E100" s="137">
        <v>1337</v>
      </c>
      <c r="F100" s="137">
        <f t="shared" si="29"/>
        <v>626</v>
      </c>
      <c r="G100" s="137">
        <f t="shared" si="30"/>
        <v>405</v>
      </c>
      <c r="H100" s="138">
        <f t="shared" si="21"/>
        <v>0.8804500703234881</v>
      </c>
      <c r="I100" s="139">
        <f t="shared" si="31"/>
        <v>0.43454935622317592</v>
      </c>
    </row>
    <row r="101" spans="2:9" ht="15" customHeight="1" x14ac:dyDescent="0.2">
      <c r="B101" s="127" t="s">
        <v>162</v>
      </c>
      <c r="C101" s="33">
        <v>120</v>
      </c>
      <c r="D101" s="33">
        <v>112</v>
      </c>
      <c r="E101" s="33">
        <v>174</v>
      </c>
      <c r="F101" s="33">
        <f t="shared" ref="F101:F113" si="35">E101-C101</f>
        <v>54</v>
      </c>
      <c r="G101" s="33">
        <f t="shared" ref="G101:G113" si="36">E101-D101</f>
        <v>62</v>
      </c>
      <c r="H101" s="64">
        <f t="shared" ref="H101:H106" si="37">E101/C101-1</f>
        <v>0.44999999999999996</v>
      </c>
      <c r="I101" s="109">
        <f t="shared" ref="I101:I106" si="38">E101/D101-1</f>
        <v>0.5535714285714286</v>
      </c>
    </row>
    <row r="102" spans="2:9" ht="15" customHeight="1" x14ac:dyDescent="0.2">
      <c r="B102" s="127" t="s">
        <v>163</v>
      </c>
      <c r="C102" s="33">
        <v>9</v>
      </c>
      <c r="D102" s="33">
        <v>8</v>
      </c>
      <c r="E102" s="33">
        <v>14</v>
      </c>
      <c r="F102" s="33">
        <f t="shared" si="35"/>
        <v>5</v>
      </c>
      <c r="G102" s="33">
        <f t="shared" si="36"/>
        <v>6</v>
      </c>
      <c r="H102" s="64">
        <f t="shared" si="37"/>
        <v>0.55555555555555558</v>
      </c>
      <c r="I102" s="109">
        <f t="shared" si="38"/>
        <v>0.75</v>
      </c>
    </row>
    <row r="103" spans="2:9" ht="15" customHeight="1" x14ac:dyDescent="0.2">
      <c r="B103" s="127" t="s">
        <v>164</v>
      </c>
      <c r="C103" s="33">
        <v>318</v>
      </c>
      <c r="D103" s="33">
        <v>447</v>
      </c>
      <c r="E103" s="33">
        <v>637</v>
      </c>
      <c r="F103" s="33">
        <f t="shared" si="35"/>
        <v>319</v>
      </c>
      <c r="G103" s="33">
        <f t="shared" si="36"/>
        <v>190</v>
      </c>
      <c r="H103" s="64">
        <f t="shared" si="37"/>
        <v>1.0031446540880502</v>
      </c>
      <c r="I103" s="109">
        <f t="shared" si="38"/>
        <v>0.42505592841163309</v>
      </c>
    </row>
    <row r="104" spans="2:9" ht="15" customHeight="1" x14ac:dyDescent="0.2">
      <c r="B104" s="127" t="s">
        <v>174</v>
      </c>
      <c r="C104" s="33">
        <v>41</v>
      </c>
      <c r="D104" s="33">
        <v>50</v>
      </c>
      <c r="E104" s="33">
        <v>64</v>
      </c>
      <c r="F104" s="33">
        <f t="shared" si="35"/>
        <v>23</v>
      </c>
      <c r="G104" s="33">
        <f t="shared" si="36"/>
        <v>14</v>
      </c>
      <c r="H104" s="64">
        <f t="shared" si="37"/>
        <v>0.56097560975609762</v>
      </c>
      <c r="I104" s="109">
        <f t="shared" si="38"/>
        <v>0.28000000000000003</v>
      </c>
    </row>
    <row r="105" spans="2:9" ht="15" customHeight="1" x14ac:dyDescent="0.2">
      <c r="B105" s="127" t="s">
        <v>168</v>
      </c>
      <c r="C105" s="33">
        <v>137</v>
      </c>
      <c r="D105" s="33">
        <v>183</v>
      </c>
      <c r="E105" s="33">
        <v>237</v>
      </c>
      <c r="F105" s="33">
        <f t="shared" si="35"/>
        <v>100</v>
      </c>
      <c r="G105" s="33">
        <f t="shared" si="36"/>
        <v>54</v>
      </c>
      <c r="H105" s="64">
        <f t="shared" si="37"/>
        <v>0.72992700729927007</v>
      </c>
      <c r="I105" s="109">
        <f t="shared" si="38"/>
        <v>0.29508196721311486</v>
      </c>
    </row>
    <row r="106" spans="2:9" ht="12" x14ac:dyDescent="0.2">
      <c r="B106" s="127" t="s">
        <v>166</v>
      </c>
      <c r="C106" s="33">
        <v>28</v>
      </c>
      <c r="D106" s="33">
        <v>44</v>
      </c>
      <c r="E106" s="33">
        <v>81</v>
      </c>
      <c r="F106" s="33">
        <f t="shared" si="35"/>
        <v>53</v>
      </c>
      <c r="G106" s="33">
        <f t="shared" si="36"/>
        <v>37</v>
      </c>
      <c r="H106" s="64">
        <f t="shared" si="37"/>
        <v>1.8928571428571428</v>
      </c>
      <c r="I106" s="109">
        <f t="shared" si="38"/>
        <v>0.84090909090909083</v>
      </c>
    </row>
    <row r="107" spans="2:9" ht="15" customHeight="1" x14ac:dyDescent="0.2">
      <c r="B107" s="130" t="s">
        <v>171</v>
      </c>
      <c r="C107" s="33">
        <v>0</v>
      </c>
      <c r="D107" s="33">
        <v>0</v>
      </c>
      <c r="E107" s="33">
        <v>0</v>
      </c>
      <c r="F107" s="33">
        <f t="shared" si="35"/>
        <v>0</v>
      </c>
      <c r="G107" s="33">
        <f t="shared" si="36"/>
        <v>0</v>
      </c>
      <c r="H107" s="64"/>
      <c r="I107" s="109"/>
    </row>
    <row r="108" spans="2:9" ht="15" customHeight="1" x14ac:dyDescent="0.2">
      <c r="B108" s="127" t="s">
        <v>165</v>
      </c>
      <c r="C108" s="33">
        <v>0</v>
      </c>
      <c r="D108" s="33">
        <v>0</v>
      </c>
      <c r="E108" s="33">
        <v>5</v>
      </c>
      <c r="F108" s="33">
        <f t="shared" si="35"/>
        <v>5</v>
      </c>
      <c r="G108" s="33">
        <f t="shared" si="36"/>
        <v>5</v>
      </c>
      <c r="H108" s="64"/>
      <c r="I108" s="109"/>
    </row>
    <row r="109" spans="2:9" ht="15" customHeight="1" x14ac:dyDescent="0.2">
      <c r="B109" s="127" t="s">
        <v>169</v>
      </c>
      <c r="C109" s="33">
        <v>4</v>
      </c>
      <c r="D109" s="33">
        <v>5</v>
      </c>
      <c r="E109" s="33">
        <v>18</v>
      </c>
      <c r="F109" s="33">
        <f t="shared" si="35"/>
        <v>14</v>
      </c>
      <c r="G109" s="33">
        <f t="shared" si="36"/>
        <v>13</v>
      </c>
      <c r="H109" s="64">
        <f>E109/C109-1</f>
        <v>3.5</v>
      </c>
      <c r="I109" s="109">
        <f>E109/D109-1</f>
        <v>2.6</v>
      </c>
    </row>
    <row r="110" spans="2:9" ht="15" customHeight="1" x14ac:dyDescent="0.2">
      <c r="B110" s="127" t="s">
        <v>170</v>
      </c>
      <c r="C110" s="33">
        <v>28</v>
      </c>
      <c r="D110" s="33">
        <v>25</v>
      </c>
      <c r="E110" s="33">
        <v>37</v>
      </c>
      <c r="F110" s="33">
        <f t="shared" si="35"/>
        <v>9</v>
      </c>
      <c r="G110" s="33">
        <f t="shared" si="36"/>
        <v>12</v>
      </c>
      <c r="H110" s="64">
        <f>E110/C110-1</f>
        <v>0.3214285714285714</v>
      </c>
      <c r="I110" s="109">
        <f>E110/D110-1</f>
        <v>0.48</v>
      </c>
    </row>
    <row r="111" spans="2:9" ht="15" customHeight="1" x14ac:dyDescent="0.2">
      <c r="B111" s="129" t="s">
        <v>172</v>
      </c>
      <c r="C111" s="33">
        <v>2</v>
      </c>
      <c r="D111" s="33">
        <v>7</v>
      </c>
      <c r="E111" s="33">
        <v>1</v>
      </c>
      <c r="F111" s="33">
        <f t="shared" si="35"/>
        <v>-1</v>
      </c>
      <c r="G111" s="33">
        <f t="shared" si="36"/>
        <v>-6</v>
      </c>
      <c r="H111" s="64">
        <f>E111/C111-1</f>
        <v>-0.5</v>
      </c>
      <c r="I111" s="109">
        <f>E111/D111-1</f>
        <v>-0.85714285714285721</v>
      </c>
    </row>
    <row r="112" spans="2:9" ht="15" customHeight="1" x14ac:dyDescent="0.2">
      <c r="B112" s="127" t="s">
        <v>173</v>
      </c>
      <c r="C112" s="33">
        <v>9</v>
      </c>
      <c r="D112" s="33">
        <v>19</v>
      </c>
      <c r="E112" s="33">
        <v>27</v>
      </c>
      <c r="F112" s="33">
        <f t="shared" si="35"/>
        <v>18</v>
      </c>
      <c r="G112" s="33">
        <f t="shared" si="36"/>
        <v>8</v>
      </c>
      <c r="H112" s="64">
        <f>E112/C112-1</f>
        <v>2</v>
      </c>
      <c r="I112" s="109">
        <f>E112/D112-1</f>
        <v>0.42105263157894735</v>
      </c>
    </row>
    <row r="113" spans="2:9" ht="16.5" customHeight="1" x14ac:dyDescent="0.2">
      <c r="B113" s="127" t="s">
        <v>167</v>
      </c>
      <c r="C113" s="33">
        <v>15</v>
      </c>
      <c r="D113" s="33">
        <v>32</v>
      </c>
      <c r="E113" s="33">
        <v>42</v>
      </c>
      <c r="F113" s="33">
        <f t="shared" si="35"/>
        <v>27</v>
      </c>
      <c r="G113" s="33">
        <f t="shared" si="36"/>
        <v>10</v>
      </c>
      <c r="H113" s="64">
        <f>E113/C113-1</f>
        <v>1.7999999999999998</v>
      </c>
      <c r="I113" s="109">
        <f>E113/D113-1</f>
        <v>0.3125</v>
      </c>
    </row>
    <row r="114" spans="2:9" ht="33.75" customHeight="1" x14ac:dyDescent="0.2">
      <c r="B114" s="128" t="s">
        <v>18</v>
      </c>
      <c r="C114" s="45">
        <v>63799</v>
      </c>
      <c r="D114" s="45">
        <v>58897</v>
      </c>
      <c r="E114" s="45">
        <v>84133</v>
      </c>
      <c r="F114" s="45">
        <f t="shared" si="29"/>
        <v>20334</v>
      </c>
      <c r="G114" s="45">
        <f t="shared" si="30"/>
        <v>25236</v>
      </c>
      <c r="H114" s="50">
        <f t="shared" ref="H114:H160" si="39">E114/C114-1</f>
        <v>0.31871972914935975</v>
      </c>
      <c r="I114" s="110">
        <f t="shared" si="31"/>
        <v>0.42847683243628709</v>
      </c>
    </row>
    <row r="115" spans="2:9" ht="21.75" customHeight="1" x14ac:dyDescent="0.2">
      <c r="B115" s="145" t="s">
        <v>175</v>
      </c>
      <c r="C115" s="137">
        <v>7802</v>
      </c>
      <c r="D115" s="137">
        <v>4223</v>
      </c>
      <c r="E115" s="137">
        <v>12367</v>
      </c>
      <c r="F115" s="137">
        <f t="shared" si="29"/>
        <v>4565</v>
      </c>
      <c r="G115" s="137">
        <f t="shared" si="30"/>
        <v>8144</v>
      </c>
      <c r="H115" s="138">
        <f t="shared" si="39"/>
        <v>0.58510638297872331</v>
      </c>
      <c r="I115" s="139">
        <f t="shared" si="31"/>
        <v>1.9284868576841108</v>
      </c>
    </row>
    <row r="116" spans="2:9" ht="12" x14ac:dyDescent="0.2">
      <c r="B116" s="131" t="s">
        <v>176</v>
      </c>
      <c r="C116" s="33">
        <v>919</v>
      </c>
      <c r="D116" s="33">
        <v>565</v>
      </c>
      <c r="E116" s="33">
        <v>929</v>
      </c>
      <c r="F116" s="33">
        <f t="shared" si="29"/>
        <v>10</v>
      </c>
      <c r="G116" s="33">
        <f t="shared" si="30"/>
        <v>364</v>
      </c>
      <c r="H116" s="64">
        <f t="shared" si="39"/>
        <v>1.0881392818280711E-2</v>
      </c>
      <c r="I116" s="109">
        <f t="shared" si="31"/>
        <v>0.6442477876106194</v>
      </c>
    </row>
    <row r="117" spans="2:9" ht="15" customHeight="1" x14ac:dyDescent="0.2">
      <c r="B117" s="127" t="s">
        <v>180</v>
      </c>
      <c r="C117" s="33">
        <v>5806</v>
      </c>
      <c r="D117" s="33">
        <v>2540</v>
      </c>
      <c r="E117" s="33">
        <v>9905</v>
      </c>
      <c r="F117" s="33">
        <f t="shared" ref="F117:F122" si="40">E117-C117</f>
        <v>4099</v>
      </c>
      <c r="G117" s="33">
        <f t="shared" ref="G117:G122" si="41">E117-D117</f>
        <v>7365</v>
      </c>
      <c r="H117" s="64">
        <f t="shared" ref="H117:H122" si="42">E117/C117-1</f>
        <v>0.70599379951774033</v>
      </c>
      <c r="I117" s="109">
        <f>E117/D117-1</f>
        <v>2.8996062992125986</v>
      </c>
    </row>
    <row r="118" spans="2:9" ht="12" x14ac:dyDescent="0.2">
      <c r="B118" s="131" t="s">
        <v>182</v>
      </c>
      <c r="C118" s="33">
        <v>19</v>
      </c>
      <c r="D118" s="33">
        <v>0</v>
      </c>
      <c r="E118" s="33">
        <v>4</v>
      </c>
      <c r="F118" s="33">
        <f t="shared" si="40"/>
        <v>-15</v>
      </c>
      <c r="G118" s="33">
        <f t="shared" si="41"/>
        <v>4</v>
      </c>
      <c r="H118" s="64">
        <f t="shared" si="42"/>
        <v>-0.78947368421052633</v>
      </c>
      <c r="I118" s="109"/>
    </row>
    <row r="119" spans="2:9" ht="15" customHeight="1" x14ac:dyDescent="0.2">
      <c r="B119" s="131" t="s">
        <v>178</v>
      </c>
      <c r="C119" s="33">
        <v>29</v>
      </c>
      <c r="D119" s="33">
        <v>137</v>
      </c>
      <c r="E119" s="33">
        <v>80</v>
      </c>
      <c r="F119" s="33">
        <f t="shared" si="40"/>
        <v>51</v>
      </c>
      <c r="G119" s="33">
        <f t="shared" si="41"/>
        <v>-57</v>
      </c>
      <c r="H119" s="64">
        <f t="shared" si="42"/>
        <v>1.7586206896551726</v>
      </c>
      <c r="I119" s="109">
        <f>E119/D119-1</f>
        <v>-0.41605839416058399</v>
      </c>
    </row>
    <row r="120" spans="2:9" ht="12" x14ac:dyDescent="0.2">
      <c r="B120" s="132" t="s">
        <v>181</v>
      </c>
      <c r="C120" s="33">
        <v>10</v>
      </c>
      <c r="D120" s="33">
        <v>0</v>
      </c>
      <c r="E120" s="33">
        <v>0</v>
      </c>
      <c r="F120" s="33">
        <f t="shared" si="40"/>
        <v>-10</v>
      </c>
      <c r="G120" s="33">
        <f t="shared" si="41"/>
        <v>0</v>
      </c>
      <c r="H120" s="64">
        <f t="shared" si="42"/>
        <v>-1</v>
      </c>
      <c r="I120" s="109"/>
    </row>
    <row r="121" spans="2:9" ht="15" customHeight="1" x14ac:dyDescent="0.2">
      <c r="B121" s="132" t="s">
        <v>177</v>
      </c>
      <c r="C121" s="33">
        <v>1016</v>
      </c>
      <c r="D121" s="33">
        <v>875</v>
      </c>
      <c r="E121" s="33">
        <v>1444</v>
      </c>
      <c r="F121" s="33">
        <f t="shared" si="40"/>
        <v>428</v>
      </c>
      <c r="G121" s="33">
        <f t="shared" si="41"/>
        <v>569</v>
      </c>
      <c r="H121" s="64">
        <f t="shared" si="42"/>
        <v>0.42125984251968496</v>
      </c>
      <c r="I121" s="109">
        <f>E121/D121-1</f>
        <v>0.65028571428571436</v>
      </c>
    </row>
    <row r="122" spans="2:9" ht="15" customHeight="1" x14ac:dyDescent="0.2">
      <c r="B122" s="132" t="s">
        <v>179</v>
      </c>
      <c r="C122" s="33">
        <v>3</v>
      </c>
      <c r="D122" s="33">
        <v>106</v>
      </c>
      <c r="E122" s="33">
        <v>5</v>
      </c>
      <c r="F122" s="33">
        <f t="shared" si="40"/>
        <v>2</v>
      </c>
      <c r="G122" s="33">
        <f t="shared" si="41"/>
        <v>-101</v>
      </c>
      <c r="H122" s="64">
        <f t="shared" si="42"/>
        <v>0.66666666666666674</v>
      </c>
      <c r="I122" s="109">
        <f>E122/D122-1</f>
        <v>-0.95283018867924529</v>
      </c>
    </row>
    <row r="123" spans="2:9" ht="15" customHeight="1" x14ac:dyDescent="0.2">
      <c r="B123" s="145" t="s">
        <v>183</v>
      </c>
      <c r="C123" s="137">
        <v>967</v>
      </c>
      <c r="D123" s="137">
        <v>926</v>
      </c>
      <c r="E123" s="137">
        <v>1158</v>
      </c>
      <c r="F123" s="137">
        <f t="shared" si="29"/>
        <v>191</v>
      </c>
      <c r="G123" s="137">
        <f t="shared" si="30"/>
        <v>232</v>
      </c>
      <c r="H123" s="138">
        <f t="shared" si="39"/>
        <v>0.1975180972078594</v>
      </c>
      <c r="I123" s="139">
        <f t="shared" si="31"/>
        <v>0.25053995680345564</v>
      </c>
    </row>
    <row r="124" spans="2:9" ht="17.25" customHeight="1" x14ac:dyDescent="0.2">
      <c r="B124" s="132" t="s">
        <v>185</v>
      </c>
      <c r="C124" s="33">
        <v>0</v>
      </c>
      <c r="D124" s="33">
        <v>0</v>
      </c>
      <c r="E124" s="33">
        <v>0</v>
      </c>
      <c r="F124" s="33">
        <f t="shared" ref="F124:F138" si="43">E124-C124</f>
        <v>0</v>
      </c>
      <c r="G124" s="33">
        <f t="shared" ref="G124:G138" si="44">E124-D124</f>
        <v>0</v>
      </c>
      <c r="H124" s="64"/>
      <c r="I124" s="109"/>
    </row>
    <row r="125" spans="2:9" ht="15" customHeight="1" x14ac:dyDescent="0.2">
      <c r="B125" s="132" t="s">
        <v>184</v>
      </c>
      <c r="C125" s="33">
        <v>796</v>
      </c>
      <c r="D125" s="33">
        <v>740</v>
      </c>
      <c r="E125" s="33">
        <v>945</v>
      </c>
      <c r="F125" s="33">
        <f t="shared" si="43"/>
        <v>149</v>
      </c>
      <c r="G125" s="33">
        <f t="shared" si="44"/>
        <v>205</v>
      </c>
      <c r="H125" s="64">
        <f>E125/C125-1</f>
        <v>0.18718592964824121</v>
      </c>
      <c r="I125" s="109">
        <f>E125/D125-1</f>
        <v>0.27702702702702697</v>
      </c>
    </row>
    <row r="126" spans="2:9" ht="15" customHeight="1" x14ac:dyDescent="0.2">
      <c r="B126" s="132" t="s">
        <v>198</v>
      </c>
      <c r="C126" s="33">
        <v>2</v>
      </c>
      <c r="D126" s="33">
        <v>1</v>
      </c>
      <c r="E126" s="33">
        <v>10</v>
      </c>
      <c r="F126" s="33">
        <f t="shared" si="43"/>
        <v>8</v>
      </c>
      <c r="G126" s="33">
        <f t="shared" si="44"/>
        <v>9</v>
      </c>
      <c r="H126" s="64">
        <f>E126/C126-1</f>
        <v>4</v>
      </c>
      <c r="I126" s="109">
        <f>E126/D126-1</f>
        <v>9</v>
      </c>
    </row>
    <row r="127" spans="2:9" ht="15" customHeight="1" x14ac:dyDescent="0.2">
      <c r="B127" s="132" t="s">
        <v>194</v>
      </c>
      <c r="C127" s="33">
        <v>0</v>
      </c>
      <c r="D127" s="33">
        <v>0</v>
      </c>
      <c r="E127" s="33">
        <v>0</v>
      </c>
      <c r="F127" s="33">
        <f t="shared" si="43"/>
        <v>0</v>
      </c>
      <c r="G127" s="33">
        <f t="shared" si="44"/>
        <v>0</v>
      </c>
      <c r="H127" s="64"/>
      <c r="I127" s="109"/>
    </row>
    <row r="128" spans="2:9" ht="15" customHeight="1" x14ac:dyDescent="0.2">
      <c r="B128" s="132" t="s">
        <v>189</v>
      </c>
      <c r="C128" s="33">
        <v>0</v>
      </c>
      <c r="D128" s="33">
        <v>0</v>
      </c>
      <c r="E128" s="33">
        <v>0</v>
      </c>
      <c r="F128" s="33">
        <f t="shared" si="43"/>
        <v>0</v>
      </c>
      <c r="G128" s="33">
        <f t="shared" si="44"/>
        <v>0</v>
      </c>
      <c r="H128" s="64"/>
      <c r="I128" s="109"/>
    </row>
    <row r="129" spans="1:9" ht="15" customHeight="1" x14ac:dyDescent="0.2">
      <c r="B129" s="132" t="s">
        <v>190</v>
      </c>
      <c r="C129" s="33">
        <v>0</v>
      </c>
      <c r="D129" s="33">
        <v>0</v>
      </c>
      <c r="E129" s="33">
        <v>0</v>
      </c>
      <c r="F129" s="33">
        <f t="shared" si="43"/>
        <v>0</v>
      </c>
      <c r="G129" s="33">
        <f t="shared" si="44"/>
        <v>0</v>
      </c>
      <c r="H129" s="64"/>
      <c r="I129" s="109"/>
    </row>
    <row r="130" spans="1:9" ht="15" customHeight="1" x14ac:dyDescent="0.2">
      <c r="B130" s="132" t="s">
        <v>186</v>
      </c>
      <c r="C130" s="33">
        <v>159</v>
      </c>
      <c r="D130" s="33">
        <v>178</v>
      </c>
      <c r="E130" s="33">
        <v>192</v>
      </c>
      <c r="F130" s="33">
        <f t="shared" si="43"/>
        <v>33</v>
      </c>
      <c r="G130" s="33">
        <f t="shared" si="44"/>
        <v>14</v>
      </c>
      <c r="H130" s="64">
        <f>E130/C130-1</f>
        <v>0.20754716981132071</v>
      </c>
      <c r="I130" s="109">
        <f>E130/D130-1</f>
        <v>7.8651685393258397E-2</v>
      </c>
    </row>
    <row r="131" spans="1:9" ht="15" customHeight="1" x14ac:dyDescent="0.2">
      <c r="B131" s="132" t="s">
        <v>191</v>
      </c>
      <c r="C131" s="33">
        <v>0</v>
      </c>
      <c r="D131" s="33">
        <v>0</v>
      </c>
      <c r="E131" s="33">
        <v>0</v>
      </c>
      <c r="F131" s="33">
        <f t="shared" si="43"/>
        <v>0</v>
      </c>
      <c r="G131" s="33">
        <f t="shared" si="44"/>
        <v>0</v>
      </c>
      <c r="H131" s="64"/>
      <c r="I131" s="109"/>
    </row>
    <row r="132" spans="1:9" ht="15" customHeight="1" x14ac:dyDescent="0.2">
      <c r="B132" s="132" t="s">
        <v>192</v>
      </c>
      <c r="C132" s="33">
        <v>4</v>
      </c>
      <c r="D132" s="33">
        <v>0</v>
      </c>
      <c r="E132" s="33">
        <v>0</v>
      </c>
      <c r="F132" s="33">
        <f t="shared" si="43"/>
        <v>-4</v>
      </c>
      <c r="G132" s="33">
        <f t="shared" si="44"/>
        <v>0</v>
      </c>
      <c r="H132" s="64">
        <f>E132/C132-1</f>
        <v>-1</v>
      </c>
      <c r="I132" s="109"/>
    </row>
    <row r="133" spans="1:9" ht="15" customHeight="1" x14ac:dyDescent="0.2">
      <c r="B133" s="132" t="s">
        <v>193</v>
      </c>
      <c r="C133" s="33">
        <v>0</v>
      </c>
      <c r="D133" s="33">
        <v>0</v>
      </c>
      <c r="E133" s="33">
        <v>0</v>
      </c>
      <c r="F133" s="33">
        <f t="shared" si="43"/>
        <v>0</v>
      </c>
      <c r="G133" s="33">
        <f t="shared" si="44"/>
        <v>0</v>
      </c>
      <c r="H133" s="64"/>
      <c r="I133" s="109"/>
    </row>
    <row r="134" spans="1:9" ht="15" customHeight="1" x14ac:dyDescent="0.2">
      <c r="B134" s="132" t="s">
        <v>195</v>
      </c>
      <c r="C134" s="33">
        <v>0</v>
      </c>
      <c r="D134" s="33">
        <v>0</v>
      </c>
      <c r="E134" s="33">
        <v>0</v>
      </c>
      <c r="F134" s="33">
        <f t="shared" si="43"/>
        <v>0</v>
      </c>
      <c r="G134" s="33">
        <f t="shared" si="44"/>
        <v>0</v>
      </c>
      <c r="H134" s="64"/>
      <c r="I134" s="109"/>
    </row>
    <row r="135" spans="1:9" ht="15" customHeight="1" x14ac:dyDescent="0.2">
      <c r="B135" s="132" t="s">
        <v>196</v>
      </c>
      <c r="C135" s="33">
        <v>2</v>
      </c>
      <c r="D135" s="33">
        <v>1</v>
      </c>
      <c r="E135" s="33">
        <v>1</v>
      </c>
      <c r="F135" s="33">
        <f t="shared" si="43"/>
        <v>-1</v>
      </c>
      <c r="G135" s="33">
        <f t="shared" si="44"/>
        <v>0</v>
      </c>
      <c r="H135" s="64">
        <f>E135/C135-1</f>
        <v>-0.5</v>
      </c>
      <c r="I135" s="109">
        <f>E135/D135-1</f>
        <v>0</v>
      </c>
    </row>
    <row r="136" spans="1:9" ht="15" customHeight="1" x14ac:dyDescent="0.2">
      <c r="B136" s="132" t="s">
        <v>197</v>
      </c>
      <c r="C136" s="33">
        <v>1</v>
      </c>
      <c r="D136" s="33">
        <v>0</v>
      </c>
      <c r="E136" s="33">
        <v>0</v>
      </c>
      <c r="F136" s="33">
        <f t="shared" si="43"/>
        <v>-1</v>
      </c>
      <c r="G136" s="33">
        <f t="shared" si="44"/>
        <v>0</v>
      </c>
      <c r="H136" s="64">
        <f>E136/C136-1</f>
        <v>-1</v>
      </c>
      <c r="I136" s="109"/>
    </row>
    <row r="137" spans="1:9" ht="15" customHeight="1" x14ac:dyDescent="0.2">
      <c r="B137" s="132" t="s">
        <v>187</v>
      </c>
      <c r="C137" s="33">
        <v>3</v>
      </c>
      <c r="D137" s="33">
        <v>6</v>
      </c>
      <c r="E137" s="33">
        <v>10</v>
      </c>
      <c r="F137" s="33">
        <f t="shared" si="43"/>
        <v>7</v>
      </c>
      <c r="G137" s="33">
        <f t="shared" si="44"/>
        <v>4</v>
      </c>
      <c r="H137" s="64">
        <f>E137/C137-1</f>
        <v>2.3333333333333335</v>
      </c>
      <c r="I137" s="109">
        <f>E137/D137-1</f>
        <v>0.66666666666666674</v>
      </c>
    </row>
    <row r="138" spans="1:9" ht="15" customHeight="1" x14ac:dyDescent="0.2">
      <c r="B138" s="132" t="s">
        <v>188</v>
      </c>
      <c r="C138" s="33">
        <v>0</v>
      </c>
      <c r="D138" s="33">
        <v>0</v>
      </c>
      <c r="E138" s="33">
        <v>0</v>
      </c>
      <c r="F138" s="33">
        <f t="shared" si="43"/>
        <v>0</v>
      </c>
      <c r="G138" s="33">
        <f t="shared" si="44"/>
        <v>0</v>
      </c>
      <c r="H138" s="64"/>
      <c r="I138" s="109"/>
    </row>
    <row r="139" spans="1:9" ht="15" customHeight="1" x14ac:dyDescent="0.2">
      <c r="B139" s="145" t="s">
        <v>199</v>
      </c>
      <c r="C139" s="137">
        <v>44765</v>
      </c>
      <c r="D139" s="137">
        <v>39369</v>
      </c>
      <c r="E139" s="137">
        <v>54422</v>
      </c>
      <c r="F139" s="137">
        <f t="shared" ref="F139:F196" si="45">E139-C139</f>
        <v>9657</v>
      </c>
      <c r="G139" s="137">
        <f t="shared" ref="G139:G196" si="46">E139-D139</f>
        <v>15053</v>
      </c>
      <c r="H139" s="138">
        <f t="shared" si="39"/>
        <v>0.2157265720987378</v>
      </c>
      <c r="I139" s="139">
        <f t="shared" ref="I139:I196" si="47">E139/D139-1</f>
        <v>0.38235667657293804</v>
      </c>
    </row>
    <row r="140" spans="1:9" ht="15" customHeight="1" x14ac:dyDescent="0.2">
      <c r="A140" s="8"/>
      <c r="B140" s="127" t="s">
        <v>200</v>
      </c>
      <c r="C140" s="33">
        <v>64</v>
      </c>
      <c r="D140" s="33">
        <v>93</v>
      </c>
      <c r="E140" s="33">
        <v>98</v>
      </c>
      <c r="F140" s="33">
        <f t="shared" ref="F140:F148" si="48">E140-C140</f>
        <v>34</v>
      </c>
      <c r="G140" s="33">
        <f t="shared" ref="G140:G148" si="49">E140-D140</f>
        <v>5</v>
      </c>
      <c r="H140" s="64">
        <f t="shared" ref="H140:H148" si="50">E140/C140-1</f>
        <v>0.53125</v>
      </c>
      <c r="I140" s="109">
        <f t="shared" ref="I140:I148" si="51">E140/D140-1</f>
        <v>5.3763440860215006E-2</v>
      </c>
    </row>
    <row r="141" spans="1:9" ht="15" customHeight="1" x14ac:dyDescent="0.2">
      <c r="A141" s="8"/>
      <c r="B141" s="127" t="s">
        <v>201</v>
      </c>
      <c r="C141" s="33">
        <v>135</v>
      </c>
      <c r="D141" s="33">
        <v>376</v>
      </c>
      <c r="E141" s="33">
        <v>450</v>
      </c>
      <c r="F141" s="33">
        <f t="shared" si="48"/>
        <v>315</v>
      </c>
      <c r="G141" s="33">
        <f t="shared" si="49"/>
        <v>74</v>
      </c>
      <c r="H141" s="64">
        <f t="shared" si="50"/>
        <v>2.3333333333333335</v>
      </c>
      <c r="I141" s="109">
        <f t="shared" si="51"/>
        <v>0.19680851063829796</v>
      </c>
    </row>
    <row r="142" spans="1:9" ht="15" customHeight="1" x14ac:dyDescent="0.2">
      <c r="A142" s="8"/>
      <c r="B142" s="127" t="s">
        <v>202</v>
      </c>
      <c r="C142" s="33">
        <v>11</v>
      </c>
      <c r="D142" s="33">
        <v>13</v>
      </c>
      <c r="E142" s="33">
        <v>24</v>
      </c>
      <c r="F142" s="33">
        <f t="shared" si="48"/>
        <v>13</v>
      </c>
      <c r="G142" s="33">
        <f t="shared" si="49"/>
        <v>11</v>
      </c>
      <c r="H142" s="64">
        <f t="shared" si="50"/>
        <v>1.1818181818181817</v>
      </c>
      <c r="I142" s="109">
        <f t="shared" si="51"/>
        <v>0.84615384615384626</v>
      </c>
    </row>
    <row r="143" spans="1:9" ht="15" customHeight="1" x14ac:dyDescent="0.2">
      <c r="A143" s="8"/>
      <c r="B143" s="127" t="s">
        <v>203</v>
      </c>
      <c r="C143" s="33">
        <v>11643</v>
      </c>
      <c r="D143" s="33">
        <v>14365</v>
      </c>
      <c r="E143" s="33">
        <v>20645</v>
      </c>
      <c r="F143" s="33">
        <f t="shared" si="48"/>
        <v>9002</v>
      </c>
      <c r="G143" s="33">
        <f t="shared" si="49"/>
        <v>6280</v>
      </c>
      <c r="H143" s="64">
        <f t="shared" si="50"/>
        <v>0.77316842738125913</v>
      </c>
      <c r="I143" s="109">
        <f t="shared" si="51"/>
        <v>0.43717368604246443</v>
      </c>
    </row>
    <row r="144" spans="1:9" ht="12.75" x14ac:dyDescent="0.2">
      <c r="A144" s="8"/>
      <c r="B144" s="127" t="s">
        <v>204</v>
      </c>
      <c r="C144" s="33">
        <v>30454</v>
      </c>
      <c r="D144" s="33">
        <v>21318</v>
      </c>
      <c r="E144" s="33">
        <v>28811</v>
      </c>
      <c r="F144" s="33">
        <f t="shared" si="48"/>
        <v>-1643</v>
      </c>
      <c r="G144" s="33">
        <f t="shared" si="49"/>
        <v>7493</v>
      </c>
      <c r="H144" s="64">
        <f t="shared" si="50"/>
        <v>-5.3950220003940341E-2</v>
      </c>
      <c r="I144" s="109">
        <f t="shared" si="51"/>
        <v>0.35148700628576779</v>
      </c>
    </row>
    <row r="145" spans="1:9" ht="12.75" x14ac:dyDescent="0.2">
      <c r="A145" s="8"/>
      <c r="B145" s="127" t="s">
        <v>205</v>
      </c>
      <c r="C145" s="33">
        <v>20</v>
      </c>
      <c r="D145" s="33">
        <v>23</v>
      </c>
      <c r="E145" s="33">
        <v>41</v>
      </c>
      <c r="F145" s="33">
        <f t="shared" si="48"/>
        <v>21</v>
      </c>
      <c r="G145" s="33">
        <f t="shared" si="49"/>
        <v>18</v>
      </c>
      <c r="H145" s="64">
        <f t="shared" si="50"/>
        <v>1.0499999999999998</v>
      </c>
      <c r="I145" s="109">
        <f t="shared" si="51"/>
        <v>0.78260869565217384</v>
      </c>
    </row>
    <row r="146" spans="1:9" ht="15" customHeight="1" x14ac:dyDescent="0.2">
      <c r="A146" s="8"/>
      <c r="B146" s="130" t="s">
        <v>206</v>
      </c>
      <c r="C146" s="33">
        <v>227</v>
      </c>
      <c r="D146" s="33">
        <v>282</v>
      </c>
      <c r="E146" s="33">
        <v>509</v>
      </c>
      <c r="F146" s="33">
        <f t="shared" si="48"/>
        <v>282</v>
      </c>
      <c r="G146" s="33">
        <f t="shared" si="49"/>
        <v>227</v>
      </c>
      <c r="H146" s="64">
        <f t="shared" si="50"/>
        <v>1.2422907488986783</v>
      </c>
      <c r="I146" s="109">
        <f t="shared" si="51"/>
        <v>0.80496453900709231</v>
      </c>
    </row>
    <row r="147" spans="1:9" ht="15" customHeight="1" x14ac:dyDescent="0.2">
      <c r="A147" s="8"/>
      <c r="B147" s="127" t="s">
        <v>207</v>
      </c>
      <c r="C147" s="33">
        <v>1729</v>
      </c>
      <c r="D147" s="33">
        <v>2180</v>
      </c>
      <c r="E147" s="33">
        <v>2886</v>
      </c>
      <c r="F147" s="33">
        <f t="shared" si="48"/>
        <v>1157</v>
      </c>
      <c r="G147" s="33">
        <f t="shared" si="49"/>
        <v>706</v>
      </c>
      <c r="H147" s="64">
        <f t="shared" si="50"/>
        <v>0.66917293233082709</v>
      </c>
      <c r="I147" s="109">
        <f t="shared" si="51"/>
        <v>0.3238532110091743</v>
      </c>
    </row>
    <row r="148" spans="1:9" ht="15" customHeight="1" x14ac:dyDescent="0.2">
      <c r="A148" s="8"/>
      <c r="B148" s="127" t="s">
        <v>208</v>
      </c>
      <c r="C148" s="33">
        <v>482</v>
      </c>
      <c r="D148" s="33">
        <v>719</v>
      </c>
      <c r="E148" s="33">
        <v>958</v>
      </c>
      <c r="F148" s="33">
        <f t="shared" si="48"/>
        <v>476</v>
      </c>
      <c r="G148" s="33">
        <f t="shared" si="49"/>
        <v>239</v>
      </c>
      <c r="H148" s="64">
        <f t="shared" si="50"/>
        <v>0.98755186721991706</v>
      </c>
      <c r="I148" s="109">
        <f t="shared" si="51"/>
        <v>0.33240611961057032</v>
      </c>
    </row>
    <row r="149" spans="1:9" ht="15" customHeight="1" x14ac:dyDescent="0.2">
      <c r="A149" s="8"/>
      <c r="B149" s="145" t="s">
        <v>209</v>
      </c>
      <c r="C149" s="137">
        <v>10265</v>
      </c>
      <c r="D149" s="137">
        <v>14379</v>
      </c>
      <c r="E149" s="137">
        <v>16186</v>
      </c>
      <c r="F149" s="137">
        <f t="shared" si="45"/>
        <v>5921</v>
      </c>
      <c r="G149" s="137">
        <f t="shared" si="46"/>
        <v>1807</v>
      </c>
      <c r="H149" s="138">
        <f t="shared" si="39"/>
        <v>0.57681441792498789</v>
      </c>
      <c r="I149" s="139">
        <f t="shared" si="47"/>
        <v>0.12566937895542107</v>
      </c>
    </row>
    <row r="150" spans="1:9" ht="15" customHeight="1" x14ac:dyDescent="0.2">
      <c r="B150" s="130" t="s">
        <v>210</v>
      </c>
      <c r="C150" s="33">
        <v>0</v>
      </c>
      <c r="D150" s="33">
        <v>0</v>
      </c>
      <c r="E150" s="33">
        <v>0</v>
      </c>
      <c r="F150" s="33">
        <f t="shared" ref="F150:F159" si="52">E150-C150</f>
        <v>0</v>
      </c>
      <c r="G150" s="33">
        <f t="shared" ref="G150:G159" si="53">E150-D150</f>
        <v>0</v>
      </c>
      <c r="H150" s="64"/>
      <c r="I150" s="109"/>
    </row>
    <row r="151" spans="1:9" ht="12" x14ac:dyDescent="0.2">
      <c r="B151" s="130" t="s">
        <v>213</v>
      </c>
      <c r="C151" s="33">
        <v>4</v>
      </c>
      <c r="D151" s="33">
        <v>29</v>
      </c>
      <c r="E151" s="33">
        <v>13</v>
      </c>
      <c r="F151" s="33">
        <f t="shared" si="52"/>
        <v>9</v>
      </c>
      <c r="G151" s="33">
        <f t="shared" si="53"/>
        <v>-16</v>
      </c>
      <c r="H151" s="64">
        <f>E151/C151-1</f>
        <v>2.25</v>
      </c>
      <c r="I151" s="109">
        <f t="shared" ref="I151:I159" si="54">E151/D151-1</f>
        <v>-0.55172413793103448</v>
      </c>
    </row>
    <row r="152" spans="1:9" ht="15" customHeight="1" x14ac:dyDescent="0.2">
      <c r="B152" s="130" t="s">
        <v>212</v>
      </c>
      <c r="C152" s="33">
        <v>271</v>
      </c>
      <c r="D152" s="33">
        <v>268</v>
      </c>
      <c r="E152" s="33">
        <v>415</v>
      </c>
      <c r="F152" s="33">
        <f t="shared" si="52"/>
        <v>144</v>
      </c>
      <c r="G152" s="33">
        <f t="shared" si="53"/>
        <v>147</v>
      </c>
      <c r="H152" s="64">
        <f>E152/C152-1</f>
        <v>0.53136531365313644</v>
      </c>
      <c r="I152" s="109">
        <f t="shared" si="54"/>
        <v>0.54850746268656714</v>
      </c>
    </row>
    <row r="153" spans="1:9" ht="12" x14ac:dyDescent="0.2">
      <c r="B153" s="130" t="s">
        <v>214</v>
      </c>
      <c r="C153" s="33">
        <v>0</v>
      </c>
      <c r="D153" s="33">
        <v>3</v>
      </c>
      <c r="E153" s="33">
        <v>4</v>
      </c>
      <c r="F153" s="33">
        <f t="shared" si="52"/>
        <v>4</v>
      </c>
      <c r="G153" s="33">
        <f t="shared" si="53"/>
        <v>1</v>
      </c>
      <c r="H153" s="64"/>
      <c r="I153" s="109">
        <f t="shared" si="54"/>
        <v>0.33333333333333326</v>
      </c>
    </row>
    <row r="154" spans="1:9" ht="12" x14ac:dyDescent="0.2">
      <c r="B154" s="130" t="s">
        <v>215</v>
      </c>
      <c r="C154" s="33">
        <v>402</v>
      </c>
      <c r="D154" s="33">
        <v>469</v>
      </c>
      <c r="E154" s="33">
        <v>757</v>
      </c>
      <c r="F154" s="33">
        <f t="shared" si="52"/>
        <v>355</v>
      </c>
      <c r="G154" s="33">
        <f t="shared" si="53"/>
        <v>288</v>
      </c>
      <c r="H154" s="64">
        <f t="shared" ref="H154:H159" si="55">E154/C154-1</f>
        <v>0.88308457711442778</v>
      </c>
      <c r="I154" s="109">
        <f t="shared" si="54"/>
        <v>0.61407249466950953</v>
      </c>
    </row>
    <row r="155" spans="1:9" ht="15" customHeight="1" x14ac:dyDescent="0.2">
      <c r="B155" s="130" t="s">
        <v>216</v>
      </c>
      <c r="C155" s="33">
        <v>49</v>
      </c>
      <c r="D155" s="33">
        <v>127</v>
      </c>
      <c r="E155" s="33">
        <v>221</v>
      </c>
      <c r="F155" s="33">
        <f t="shared" si="52"/>
        <v>172</v>
      </c>
      <c r="G155" s="33">
        <f t="shared" si="53"/>
        <v>94</v>
      </c>
      <c r="H155" s="64">
        <f t="shared" si="55"/>
        <v>3.5102040816326534</v>
      </c>
      <c r="I155" s="109">
        <f t="shared" si="54"/>
        <v>0.74015748031496065</v>
      </c>
    </row>
    <row r="156" spans="1:9" ht="15" customHeight="1" x14ac:dyDescent="0.2">
      <c r="B156" s="130" t="s">
        <v>219</v>
      </c>
      <c r="C156" s="33">
        <v>8546</v>
      </c>
      <c r="D156" s="33">
        <v>9646</v>
      </c>
      <c r="E156" s="33">
        <v>10551</v>
      </c>
      <c r="F156" s="33">
        <f t="shared" si="52"/>
        <v>2005</v>
      </c>
      <c r="G156" s="33">
        <f t="shared" si="53"/>
        <v>905</v>
      </c>
      <c r="H156" s="64">
        <f t="shared" si="55"/>
        <v>0.23461268429674709</v>
      </c>
      <c r="I156" s="109">
        <f t="shared" si="54"/>
        <v>9.3821273066556188E-2</v>
      </c>
    </row>
    <row r="157" spans="1:9" ht="15" customHeight="1" x14ac:dyDescent="0.2">
      <c r="B157" s="130" t="s">
        <v>217</v>
      </c>
      <c r="C157" s="33">
        <v>123</v>
      </c>
      <c r="D157" s="33">
        <v>149</v>
      </c>
      <c r="E157" s="33">
        <v>238</v>
      </c>
      <c r="F157" s="33">
        <f t="shared" si="52"/>
        <v>115</v>
      </c>
      <c r="G157" s="33">
        <f t="shared" si="53"/>
        <v>89</v>
      </c>
      <c r="H157" s="64">
        <f t="shared" si="55"/>
        <v>0.93495934959349603</v>
      </c>
      <c r="I157" s="109">
        <f t="shared" si="54"/>
        <v>0.59731543624161065</v>
      </c>
    </row>
    <row r="158" spans="1:9" ht="15" customHeight="1" x14ac:dyDescent="0.2">
      <c r="B158" s="130" t="s">
        <v>218</v>
      </c>
      <c r="C158" s="33">
        <v>781</v>
      </c>
      <c r="D158" s="33">
        <v>3570</v>
      </c>
      <c r="E158" s="33">
        <v>3845</v>
      </c>
      <c r="F158" s="33">
        <f t="shared" si="52"/>
        <v>3064</v>
      </c>
      <c r="G158" s="33">
        <f t="shared" si="53"/>
        <v>275</v>
      </c>
      <c r="H158" s="64">
        <f t="shared" si="55"/>
        <v>3.9231754161331622</v>
      </c>
      <c r="I158" s="109">
        <f t="shared" si="54"/>
        <v>7.703081232492992E-2</v>
      </c>
    </row>
    <row r="159" spans="1:9" ht="15" customHeight="1" x14ac:dyDescent="0.2">
      <c r="B159" s="130" t="s">
        <v>211</v>
      </c>
      <c r="C159" s="33">
        <v>89</v>
      </c>
      <c r="D159" s="33">
        <v>118</v>
      </c>
      <c r="E159" s="33">
        <v>142</v>
      </c>
      <c r="F159" s="33">
        <f t="shared" si="52"/>
        <v>53</v>
      </c>
      <c r="G159" s="33">
        <f t="shared" si="53"/>
        <v>24</v>
      </c>
      <c r="H159" s="64">
        <f t="shared" si="55"/>
        <v>0.59550561797752799</v>
      </c>
      <c r="I159" s="109">
        <f t="shared" si="54"/>
        <v>0.20338983050847448</v>
      </c>
    </row>
    <row r="160" spans="1:9" ht="15" customHeight="1" x14ac:dyDescent="0.2">
      <c r="B160" s="128" t="s">
        <v>20</v>
      </c>
      <c r="C160" s="47">
        <v>17047</v>
      </c>
      <c r="D160" s="47">
        <v>20808</v>
      </c>
      <c r="E160" s="45">
        <v>25734</v>
      </c>
      <c r="F160" s="45">
        <f t="shared" si="45"/>
        <v>8687</v>
      </c>
      <c r="G160" s="45">
        <f t="shared" si="46"/>
        <v>4926</v>
      </c>
      <c r="H160" s="50">
        <f t="shared" si="39"/>
        <v>0.5095911304041767</v>
      </c>
      <c r="I160" s="110">
        <f t="shared" si="47"/>
        <v>0.23673587081891578</v>
      </c>
    </row>
    <row r="161" spans="2:14" ht="15" customHeight="1" x14ac:dyDescent="0.2">
      <c r="B161" s="127" t="s">
        <v>221</v>
      </c>
      <c r="C161" s="33">
        <v>874</v>
      </c>
      <c r="D161" s="33">
        <v>404</v>
      </c>
      <c r="E161" s="33">
        <v>761</v>
      </c>
      <c r="F161" s="33">
        <f t="shared" ref="F161:F174" si="56">E161-C161</f>
        <v>-113</v>
      </c>
      <c r="G161" s="33">
        <f t="shared" ref="G161:G174" si="57">E161-D161</f>
        <v>357</v>
      </c>
      <c r="H161" s="64">
        <f t="shared" ref="H161:H174" si="58">E161/C161-1</f>
        <v>-0.12929061784897022</v>
      </c>
      <c r="I161" s="109">
        <f t="shared" ref="I161:I174" si="59">E161/D161-1</f>
        <v>0.88366336633663356</v>
      </c>
      <c r="K161" s="80">
        <f>C161+C162+C167+C170+C172+C174</f>
        <v>3546</v>
      </c>
      <c r="L161" s="80">
        <f t="shared" ref="L161" si="60">D161+D162+D167+D170+D172+D174</f>
        <v>4126</v>
      </c>
      <c r="M161" s="80">
        <f>E161+E162+E167+E170+E172+E174</f>
        <v>5607</v>
      </c>
      <c r="N161" s="60">
        <f>M161/K161-1</f>
        <v>0.58121827411167515</v>
      </c>
    </row>
    <row r="162" spans="2:14" ht="15" customHeight="1" x14ac:dyDescent="0.2">
      <c r="B162" s="127" t="s">
        <v>222</v>
      </c>
      <c r="C162" s="33">
        <v>1677</v>
      </c>
      <c r="D162" s="33">
        <v>2129</v>
      </c>
      <c r="E162" s="33">
        <v>2523</v>
      </c>
      <c r="F162" s="33">
        <f t="shared" si="56"/>
        <v>846</v>
      </c>
      <c r="G162" s="33">
        <f t="shared" si="57"/>
        <v>394</v>
      </c>
      <c r="H162" s="64">
        <f t="shared" si="58"/>
        <v>0.50447227191413235</v>
      </c>
      <c r="I162" s="109">
        <f t="shared" si="59"/>
        <v>0.18506341005166749</v>
      </c>
      <c r="N162" s="60">
        <f>M161/L161-1</f>
        <v>0.35894328647600582</v>
      </c>
    </row>
    <row r="163" spans="2:14" ht="15" customHeight="1" x14ac:dyDescent="0.2">
      <c r="B163" s="133" t="s">
        <v>223</v>
      </c>
      <c r="C163" s="33">
        <v>392</v>
      </c>
      <c r="D163" s="33">
        <v>337</v>
      </c>
      <c r="E163" s="33">
        <v>630</v>
      </c>
      <c r="F163" s="33">
        <f t="shared" si="56"/>
        <v>238</v>
      </c>
      <c r="G163" s="33">
        <f t="shared" si="57"/>
        <v>293</v>
      </c>
      <c r="H163" s="64">
        <f t="shared" si="58"/>
        <v>0.60714285714285721</v>
      </c>
      <c r="I163" s="109">
        <f t="shared" si="59"/>
        <v>0.86943620178041536</v>
      </c>
    </row>
    <row r="164" spans="2:14" ht="15" customHeight="1" x14ac:dyDescent="0.2">
      <c r="B164" s="134" t="s">
        <v>225</v>
      </c>
      <c r="C164" s="33">
        <v>1518</v>
      </c>
      <c r="D164" s="33">
        <v>2896</v>
      </c>
      <c r="E164" s="33">
        <v>2836</v>
      </c>
      <c r="F164" s="33">
        <f t="shared" si="56"/>
        <v>1318</v>
      </c>
      <c r="G164" s="33">
        <f t="shared" si="57"/>
        <v>-60</v>
      </c>
      <c r="H164" s="64">
        <f t="shared" si="58"/>
        <v>0.86824769433465088</v>
      </c>
      <c r="I164" s="109">
        <f t="shared" si="59"/>
        <v>-2.071823204419887E-2</v>
      </c>
    </row>
    <row r="165" spans="2:14" ht="15" customHeight="1" x14ac:dyDescent="0.2">
      <c r="B165" s="134" t="s">
        <v>233</v>
      </c>
      <c r="C165" s="33">
        <v>2918</v>
      </c>
      <c r="D165" s="33">
        <v>3920</v>
      </c>
      <c r="E165" s="33">
        <v>4852</v>
      </c>
      <c r="F165" s="33">
        <f t="shared" si="56"/>
        <v>1934</v>
      </c>
      <c r="G165" s="33">
        <f t="shared" si="57"/>
        <v>932</v>
      </c>
      <c r="H165" s="64">
        <f t="shared" si="58"/>
        <v>0.66278272789581916</v>
      </c>
      <c r="I165" s="109">
        <f t="shared" si="59"/>
        <v>0.2377551020408164</v>
      </c>
    </row>
    <row r="166" spans="2:14" ht="15" customHeight="1" x14ac:dyDescent="0.2">
      <c r="B166" s="134" t="s">
        <v>227</v>
      </c>
      <c r="C166" s="33">
        <v>1258</v>
      </c>
      <c r="D166" s="33">
        <v>1574</v>
      </c>
      <c r="E166" s="33">
        <v>2554</v>
      </c>
      <c r="F166" s="33">
        <f t="shared" si="56"/>
        <v>1296</v>
      </c>
      <c r="G166" s="33">
        <f t="shared" si="57"/>
        <v>980</v>
      </c>
      <c r="H166" s="64">
        <f t="shared" si="58"/>
        <v>1.0302066772655007</v>
      </c>
      <c r="I166" s="109">
        <f t="shared" si="59"/>
        <v>0.6226175349428209</v>
      </c>
    </row>
    <row r="167" spans="2:14" ht="12" x14ac:dyDescent="0.2">
      <c r="B167" s="61" t="s">
        <v>228</v>
      </c>
      <c r="C167" s="33">
        <v>14</v>
      </c>
      <c r="D167" s="33">
        <v>20</v>
      </c>
      <c r="E167" s="33">
        <v>19</v>
      </c>
      <c r="F167" s="33">
        <f t="shared" si="56"/>
        <v>5</v>
      </c>
      <c r="G167" s="33">
        <f t="shared" si="57"/>
        <v>-1</v>
      </c>
      <c r="H167" s="64">
        <f t="shared" si="58"/>
        <v>0.35714285714285721</v>
      </c>
      <c r="I167" s="109">
        <f t="shared" si="59"/>
        <v>-5.0000000000000044E-2</v>
      </c>
    </row>
    <row r="168" spans="2:14" ht="15" customHeight="1" x14ac:dyDescent="0.2">
      <c r="B168" s="61" t="s">
        <v>229</v>
      </c>
      <c r="C168" s="33">
        <v>510</v>
      </c>
      <c r="D168" s="33">
        <v>259</v>
      </c>
      <c r="E168" s="33">
        <v>343</v>
      </c>
      <c r="F168" s="33">
        <f t="shared" si="56"/>
        <v>-167</v>
      </c>
      <c r="G168" s="33">
        <f t="shared" si="57"/>
        <v>84</v>
      </c>
      <c r="H168" s="64">
        <f t="shared" si="58"/>
        <v>-0.32745098039215681</v>
      </c>
      <c r="I168" s="109">
        <f t="shared" si="59"/>
        <v>0.32432432432432434</v>
      </c>
    </row>
    <row r="169" spans="2:14" ht="15" customHeight="1" x14ac:dyDescent="0.2">
      <c r="B169" s="61" t="s">
        <v>230</v>
      </c>
      <c r="C169" s="33">
        <v>96</v>
      </c>
      <c r="D169" s="33">
        <v>272</v>
      </c>
      <c r="E169" s="33">
        <v>294</v>
      </c>
      <c r="F169" s="33">
        <f t="shared" si="56"/>
        <v>198</v>
      </c>
      <c r="G169" s="33">
        <f t="shared" si="57"/>
        <v>22</v>
      </c>
      <c r="H169" s="64">
        <f t="shared" si="58"/>
        <v>2.0625</v>
      </c>
      <c r="I169" s="109">
        <f t="shared" si="59"/>
        <v>8.0882352941176405E-2</v>
      </c>
    </row>
    <row r="170" spans="2:14" ht="15" customHeight="1" x14ac:dyDescent="0.2">
      <c r="B170" s="61" t="s">
        <v>226</v>
      </c>
      <c r="C170" s="33">
        <v>548</v>
      </c>
      <c r="D170" s="33">
        <v>248</v>
      </c>
      <c r="E170" s="33">
        <v>333</v>
      </c>
      <c r="F170" s="33">
        <f t="shared" si="56"/>
        <v>-215</v>
      </c>
      <c r="G170" s="33">
        <f t="shared" si="57"/>
        <v>85</v>
      </c>
      <c r="H170" s="64">
        <f t="shared" si="58"/>
        <v>-0.39233576642335766</v>
      </c>
      <c r="I170" s="109">
        <f t="shared" si="59"/>
        <v>0.342741935483871</v>
      </c>
    </row>
    <row r="171" spans="2:14" ht="15" customHeight="1" x14ac:dyDescent="0.2">
      <c r="B171" s="127" t="s">
        <v>231</v>
      </c>
      <c r="C171" s="33">
        <v>4493</v>
      </c>
      <c r="D171" s="33">
        <v>4649</v>
      </c>
      <c r="E171" s="33">
        <v>6000</v>
      </c>
      <c r="F171" s="33">
        <f t="shared" si="56"/>
        <v>1507</v>
      </c>
      <c r="G171" s="33">
        <f t="shared" si="57"/>
        <v>1351</v>
      </c>
      <c r="H171" s="64">
        <f t="shared" si="58"/>
        <v>0.33541063877142219</v>
      </c>
      <c r="I171" s="109">
        <f t="shared" si="59"/>
        <v>0.29060012906001287</v>
      </c>
    </row>
    <row r="172" spans="2:14" ht="12" x14ac:dyDescent="0.2">
      <c r="B172" s="61" t="s">
        <v>232</v>
      </c>
      <c r="C172" s="33">
        <v>188</v>
      </c>
      <c r="D172" s="33">
        <v>913</v>
      </c>
      <c r="E172" s="33">
        <v>1393</v>
      </c>
      <c r="F172" s="33">
        <f t="shared" si="56"/>
        <v>1205</v>
      </c>
      <c r="G172" s="33">
        <f t="shared" si="57"/>
        <v>480</v>
      </c>
      <c r="H172" s="64">
        <f t="shared" si="58"/>
        <v>6.4095744680851068</v>
      </c>
      <c r="I172" s="109">
        <f t="shared" si="59"/>
        <v>0.52573932092004383</v>
      </c>
    </row>
    <row r="173" spans="2:14" ht="15" customHeight="1" x14ac:dyDescent="0.2">
      <c r="B173" s="127" t="s">
        <v>220</v>
      </c>
      <c r="C173" s="33">
        <v>2316</v>
      </c>
      <c r="D173" s="33">
        <v>2775</v>
      </c>
      <c r="E173" s="33">
        <v>2618</v>
      </c>
      <c r="F173" s="33">
        <f t="shared" si="56"/>
        <v>302</v>
      </c>
      <c r="G173" s="33">
        <f t="shared" si="57"/>
        <v>-157</v>
      </c>
      <c r="H173" s="64">
        <f t="shared" si="58"/>
        <v>0.13039723661485314</v>
      </c>
      <c r="I173" s="109">
        <f t="shared" si="59"/>
        <v>-5.6576576576576554E-2</v>
      </c>
    </row>
    <row r="174" spans="2:14" ht="15" customHeight="1" x14ac:dyDescent="0.2">
      <c r="B174" s="61" t="s">
        <v>224</v>
      </c>
      <c r="C174" s="33">
        <v>245</v>
      </c>
      <c r="D174" s="33">
        <v>412</v>
      </c>
      <c r="E174" s="33">
        <v>578</v>
      </c>
      <c r="F174" s="33">
        <f t="shared" si="56"/>
        <v>333</v>
      </c>
      <c r="G174" s="33">
        <f t="shared" si="57"/>
        <v>166</v>
      </c>
      <c r="H174" s="64">
        <f t="shared" si="58"/>
        <v>1.3591836734693876</v>
      </c>
      <c r="I174" s="109">
        <f t="shared" si="59"/>
        <v>0.40291262135922334</v>
      </c>
    </row>
    <row r="175" spans="2:14" ht="15" customHeight="1" x14ac:dyDescent="0.2">
      <c r="B175" s="128" t="s">
        <v>19</v>
      </c>
      <c r="C175" s="45">
        <v>1971</v>
      </c>
      <c r="D175" s="45">
        <v>2981</v>
      </c>
      <c r="E175" s="45">
        <v>3854</v>
      </c>
      <c r="F175" s="45">
        <f t="shared" si="45"/>
        <v>1883</v>
      </c>
      <c r="G175" s="45">
        <f t="shared" si="46"/>
        <v>873</v>
      </c>
      <c r="H175" s="50">
        <f t="shared" ref="H175:H224" si="61">E175/C175-1</f>
        <v>0.95535261288685946</v>
      </c>
      <c r="I175" s="110">
        <f t="shared" si="47"/>
        <v>0.29285474672928546</v>
      </c>
    </row>
    <row r="176" spans="2:14" ht="15" customHeight="1" x14ac:dyDescent="0.2">
      <c r="B176" s="145" t="s">
        <v>234</v>
      </c>
      <c r="C176" s="146">
        <v>416</v>
      </c>
      <c r="D176" s="146">
        <v>510</v>
      </c>
      <c r="E176" s="137">
        <v>710</v>
      </c>
      <c r="F176" s="137">
        <f t="shared" si="45"/>
        <v>294</v>
      </c>
      <c r="G176" s="137">
        <f t="shared" si="46"/>
        <v>200</v>
      </c>
      <c r="H176" s="138">
        <f t="shared" si="61"/>
        <v>0.70673076923076916</v>
      </c>
      <c r="I176" s="139">
        <f t="shared" si="47"/>
        <v>0.39215686274509798</v>
      </c>
    </row>
    <row r="177" spans="2:9" ht="15" customHeight="1" x14ac:dyDescent="0.2">
      <c r="B177" s="130" t="s">
        <v>235</v>
      </c>
      <c r="C177" s="33">
        <v>2</v>
      </c>
      <c r="D177" s="33">
        <v>0</v>
      </c>
      <c r="E177" s="33">
        <v>0</v>
      </c>
      <c r="F177" s="33">
        <f t="shared" ref="F177:F195" si="62">E177-C177</f>
        <v>-2</v>
      </c>
      <c r="G177" s="33">
        <f t="shared" ref="G177:G195" si="63">E177-D177</f>
        <v>0</v>
      </c>
      <c r="H177" s="64">
        <f>E177/C177-1</f>
        <v>-1</v>
      </c>
      <c r="I177" s="109"/>
    </row>
    <row r="178" spans="2:9" ht="15" customHeight="1" x14ac:dyDescent="0.2">
      <c r="B178" s="130" t="s">
        <v>241</v>
      </c>
      <c r="C178" s="33">
        <v>153</v>
      </c>
      <c r="D178" s="33">
        <v>117</v>
      </c>
      <c r="E178" s="33">
        <v>85</v>
      </c>
      <c r="F178" s="33">
        <f t="shared" si="62"/>
        <v>-68</v>
      </c>
      <c r="G178" s="33">
        <f t="shared" si="63"/>
        <v>-32</v>
      </c>
      <c r="H178" s="64">
        <f>E178/C178-1</f>
        <v>-0.44444444444444442</v>
      </c>
      <c r="I178" s="109">
        <f t="shared" ref="I178:I185" si="64">E178/D178-1</f>
        <v>-0.27350427350427353</v>
      </c>
    </row>
    <row r="179" spans="2:9" ht="15" customHeight="1" x14ac:dyDescent="0.2">
      <c r="B179" s="130" t="s">
        <v>253</v>
      </c>
      <c r="C179" s="33">
        <v>0</v>
      </c>
      <c r="D179" s="33">
        <v>6</v>
      </c>
      <c r="E179" s="33">
        <v>4</v>
      </c>
      <c r="F179" s="33">
        <f t="shared" si="62"/>
        <v>4</v>
      </c>
      <c r="G179" s="33">
        <f t="shared" si="63"/>
        <v>-2</v>
      </c>
      <c r="H179" s="64"/>
      <c r="I179" s="109">
        <f t="shared" si="64"/>
        <v>-0.33333333333333337</v>
      </c>
    </row>
    <row r="180" spans="2:9" ht="15" customHeight="1" x14ac:dyDescent="0.2">
      <c r="B180" s="130" t="s">
        <v>237</v>
      </c>
      <c r="C180" s="33">
        <v>26</v>
      </c>
      <c r="D180" s="33">
        <v>35</v>
      </c>
      <c r="E180" s="33">
        <v>49</v>
      </c>
      <c r="F180" s="33">
        <f t="shared" si="62"/>
        <v>23</v>
      </c>
      <c r="G180" s="33">
        <f t="shared" si="63"/>
        <v>14</v>
      </c>
      <c r="H180" s="64">
        <f t="shared" ref="H180:H185" si="65">E180/C180-1</f>
        <v>0.88461538461538458</v>
      </c>
      <c r="I180" s="109">
        <f t="shared" si="64"/>
        <v>0.39999999999999991</v>
      </c>
    </row>
    <row r="181" spans="2:9" ht="15" customHeight="1" x14ac:dyDescent="0.2">
      <c r="B181" s="130" t="s">
        <v>236</v>
      </c>
      <c r="C181" s="33">
        <v>38</v>
      </c>
      <c r="D181" s="33">
        <v>66</v>
      </c>
      <c r="E181" s="33">
        <v>101</v>
      </c>
      <c r="F181" s="33">
        <f t="shared" si="62"/>
        <v>63</v>
      </c>
      <c r="G181" s="33">
        <f t="shared" si="63"/>
        <v>35</v>
      </c>
      <c r="H181" s="64">
        <f t="shared" si="65"/>
        <v>1.6578947368421053</v>
      </c>
      <c r="I181" s="109">
        <f t="shared" si="64"/>
        <v>0.53030303030303028</v>
      </c>
    </row>
    <row r="182" spans="2:9" ht="15" customHeight="1" x14ac:dyDescent="0.2">
      <c r="B182" s="130" t="s">
        <v>240</v>
      </c>
      <c r="C182" s="33">
        <v>62</v>
      </c>
      <c r="D182" s="33">
        <v>97</v>
      </c>
      <c r="E182" s="33">
        <v>192</v>
      </c>
      <c r="F182" s="33">
        <f t="shared" si="62"/>
        <v>130</v>
      </c>
      <c r="G182" s="33">
        <f t="shared" si="63"/>
        <v>95</v>
      </c>
      <c r="H182" s="64">
        <f t="shared" si="65"/>
        <v>2.096774193548387</v>
      </c>
      <c r="I182" s="109">
        <f t="shared" si="64"/>
        <v>0.97938144329896915</v>
      </c>
    </row>
    <row r="183" spans="2:9" ht="15" customHeight="1" x14ac:dyDescent="0.2">
      <c r="B183" s="130" t="s">
        <v>242</v>
      </c>
      <c r="C183" s="33">
        <v>6</v>
      </c>
      <c r="D183" s="33">
        <v>3</v>
      </c>
      <c r="E183" s="33">
        <v>4</v>
      </c>
      <c r="F183" s="33">
        <f t="shared" si="62"/>
        <v>-2</v>
      </c>
      <c r="G183" s="33">
        <f t="shared" si="63"/>
        <v>1</v>
      </c>
      <c r="H183" s="64">
        <f t="shared" si="65"/>
        <v>-0.33333333333333337</v>
      </c>
      <c r="I183" s="109">
        <f t="shared" si="64"/>
        <v>0.33333333333333326</v>
      </c>
    </row>
    <row r="184" spans="2:9" ht="15" customHeight="1" x14ac:dyDescent="0.2">
      <c r="B184" s="130" t="s">
        <v>245</v>
      </c>
      <c r="C184" s="33">
        <v>4</v>
      </c>
      <c r="D184" s="33">
        <v>1</v>
      </c>
      <c r="E184" s="33">
        <v>3</v>
      </c>
      <c r="F184" s="33">
        <f t="shared" si="62"/>
        <v>-1</v>
      </c>
      <c r="G184" s="33">
        <f t="shared" si="63"/>
        <v>2</v>
      </c>
      <c r="H184" s="64">
        <f t="shared" si="65"/>
        <v>-0.25</v>
      </c>
      <c r="I184" s="109">
        <f t="shared" si="64"/>
        <v>2</v>
      </c>
    </row>
    <row r="185" spans="2:9" ht="15" customHeight="1" x14ac:dyDescent="0.2">
      <c r="B185" s="130" t="s">
        <v>243</v>
      </c>
      <c r="C185" s="33">
        <v>35</v>
      </c>
      <c r="D185" s="33">
        <v>35</v>
      </c>
      <c r="E185" s="33">
        <v>31</v>
      </c>
      <c r="F185" s="33">
        <f t="shared" si="62"/>
        <v>-4</v>
      </c>
      <c r="G185" s="33">
        <f t="shared" si="63"/>
        <v>-4</v>
      </c>
      <c r="H185" s="64">
        <f t="shared" si="65"/>
        <v>-0.11428571428571432</v>
      </c>
      <c r="I185" s="109">
        <f t="shared" si="64"/>
        <v>-0.11428571428571432</v>
      </c>
    </row>
    <row r="186" spans="2:9" ht="15" customHeight="1" x14ac:dyDescent="0.2">
      <c r="B186" s="130" t="s">
        <v>244</v>
      </c>
      <c r="C186" s="33">
        <v>0</v>
      </c>
      <c r="D186" s="33">
        <v>0</v>
      </c>
      <c r="E186" s="33">
        <v>0</v>
      </c>
      <c r="F186" s="33">
        <f t="shared" si="62"/>
        <v>0</v>
      </c>
      <c r="G186" s="33">
        <f t="shared" si="63"/>
        <v>0</v>
      </c>
      <c r="H186" s="64"/>
      <c r="I186" s="109"/>
    </row>
    <row r="187" spans="2:9" ht="15" customHeight="1" x14ac:dyDescent="0.2">
      <c r="B187" s="130" t="s">
        <v>246</v>
      </c>
      <c r="C187" s="33">
        <v>2</v>
      </c>
      <c r="D187" s="33">
        <v>7</v>
      </c>
      <c r="E187" s="33">
        <v>4</v>
      </c>
      <c r="F187" s="33">
        <f t="shared" si="62"/>
        <v>2</v>
      </c>
      <c r="G187" s="33">
        <f t="shared" si="63"/>
        <v>-3</v>
      </c>
      <c r="H187" s="64">
        <f>E187/C187-1</f>
        <v>1</v>
      </c>
      <c r="I187" s="109">
        <f>E187/D187-1</f>
        <v>-0.4285714285714286</v>
      </c>
    </row>
    <row r="188" spans="2:9" ht="12.75" customHeight="1" x14ac:dyDescent="0.2">
      <c r="B188" s="130" t="s">
        <v>247</v>
      </c>
      <c r="C188" s="33">
        <v>0</v>
      </c>
      <c r="D188" s="33">
        <v>0</v>
      </c>
      <c r="E188" s="33">
        <v>0</v>
      </c>
      <c r="F188" s="33">
        <f t="shared" si="62"/>
        <v>0</v>
      </c>
      <c r="G188" s="33">
        <f t="shared" si="63"/>
        <v>0</v>
      </c>
      <c r="H188" s="64"/>
      <c r="I188" s="109"/>
    </row>
    <row r="189" spans="2:9" ht="12" x14ac:dyDescent="0.2">
      <c r="B189" s="130" t="s">
        <v>248</v>
      </c>
      <c r="C189" s="33">
        <v>1</v>
      </c>
      <c r="D189" s="33">
        <v>7</v>
      </c>
      <c r="E189" s="33">
        <v>6</v>
      </c>
      <c r="F189" s="33">
        <f t="shared" si="62"/>
        <v>5</v>
      </c>
      <c r="G189" s="33">
        <f t="shared" si="63"/>
        <v>-1</v>
      </c>
      <c r="H189" s="64">
        <f>E189/C189-1</f>
        <v>5</v>
      </c>
      <c r="I189" s="109">
        <f>E189/D189-1</f>
        <v>-0.1428571428571429</v>
      </c>
    </row>
    <row r="190" spans="2:9" ht="15" customHeight="1" x14ac:dyDescent="0.2">
      <c r="B190" s="130" t="s">
        <v>249</v>
      </c>
      <c r="C190" s="33">
        <v>2</v>
      </c>
      <c r="D190" s="33">
        <v>0</v>
      </c>
      <c r="E190" s="33">
        <v>9</v>
      </c>
      <c r="F190" s="33">
        <f t="shared" si="62"/>
        <v>7</v>
      </c>
      <c r="G190" s="33">
        <f t="shared" si="63"/>
        <v>9</v>
      </c>
      <c r="H190" s="64">
        <f>E190/C190-1</f>
        <v>3.5</v>
      </c>
      <c r="I190" s="109"/>
    </row>
    <row r="191" spans="2:9" ht="15" customHeight="1" x14ac:dyDescent="0.2">
      <c r="B191" s="130" t="s">
        <v>250</v>
      </c>
      <c r="C191" s="33">
        <v>35</v>
      </c>
      <c r="D191" s="33">
        <v>52</v>
      </c>
      <c r="E191" s="33">
        <v>52</v>
      </c>
      <c r="F191" s="33">
        <f t="shared" si="62"/>
        <v>17</v>
      </c>
      <c r="G191" s="33">
        <f t="shared" si="63"/>
        <v>0</v>
      </c>
      <c r="H191" s="64">
        <f>E191/C191-1</f>
        <v>0.48571428571428577</v>
      </c>
      <c r="I191" s="109">
        <f>E191/D191-1</f>
        <v>0</v>
      </c>
    </row>
    <row r="192" spans="2:9" ht="15" customHeight="1" x14ac:dyDescent="0.2">
      <c r="B192" s="130" t="s">
        <v>251</v>
      </c>
      <c r="C192" s="33">
        <v>14</v>
      </c>
      <c r="D192" s="33">
        <v>18</v>
      </c>
      <c r="E192" s="33">
        <v>26</v>
      </c>
      <c r="F192" s="33">
        <f t="shared" si="62"/>
        <v>12</v>
      </c>
      <c r="G192" s="33">
        <f t="shared" si="63"/>
        <v>8</v>
      </c>
      <c r="H192" s="64">
        <f>E192/C192-1</f>
        <v>0.85714285714285721</v>
      </c>
      <c r="I192" s="109">
        <f>E192/D192-1</f>
        <v>0.44444444444444442</v>
      </c>
    </row>
    <row r="193" spans="1:9" ht="12" x14ac:dyDescent="0.2">
      <c r="B193" s="130" t="s">
        <v>252</v>
      </c>
      <c r="C193" s="33">
        <v>16</v>
      </c>
      <c r="D193" s="33">
        <v>23</v>
      </c>
      <c r="E193" s="33">
        <v>63</v>
      </c>
      <c r="F193" s="33">
        <f t="shared" si="62"/>
        <v>47</v>
      </c>
      <c r="G193" s="33">
        <f t="shared" si="63"/>
        <v>40</v>
      </c>
      <c r="H193" s="64">
        <f>E193/C193-1</f>
        <v>2.9375</v>
      </c>
      <c r="I193" s="109">
        <f>E193/D193-1</f>
        <v>1.7391304347826089</v>
      </c>
    </row>
    <row r="194" spans="1:9" ht="15" customHeight="1" x14ac:dyDescent="0.2">
      <c r="B194" s="130" t="s">
        <v>238</v>
      </c>
      <c r="C194" s="33">
        <v>0</v>
      </c>
      <c r="D194" s="33">
        <v>9</v>
      </c>
      <c r="E194" s="33">
        <v>2</v>
      </c>
      <c r="F194" s="33">
        <f t="shared" si="62"/>
        <v>2</v>
      </c>
      <c r="G194" s="33">
        <f t="shared" si="63"/>
        <v>-7</v>
      </c>
      <c r="H194" s="64"/>
      <c r="I194" s="109">
        <f>E194/D194-1</f>
        <v>-0.77777777777777779</v>
      </c>
    </row>
    <row r="195" spans="1:9" ht="15" customHeight="1" x14ac:dyDescent="0.2">
      <c r="B195" s="130" t="s">
        <v>239</v>
      </c>
      <c r="C195" s="33">
        <v>20</v>
      </c>
      <c r="D195" s="33">
        <v>34</v>
      </c>
      <c r="E195" s="33">
        <v>79</v>
      </c>
      <c r="F195" s="33">
        <f t="shared" si="62"/>
        <v>59</v>
      </c>
      <c r="G195" s="33">
        <f t="shared" si="63"/>
        <v>45</v>
      </c>
      <c r="H195" s="64">
        <f>E195/C195-1</f>
        <v>2.95</v>
      </c>
      <c r="I195" s="109">
        <f>E195/D195-1</f>
        <v>1.3235294117647061</v>
      </c>
    </row>
    <row r="196" spans="1:9" ht="15" customHeight="1" x14ac:dyDescent="0.2">
      <c r="A196" s="8"/>
      <c r="B196" s="145" t="s">
        <v>254</v>
      </c>
      <c r="C196" s="48">
        <v>215</v>
      </c>
      <c r="D196" s="48">
        <v>286</v>
      </c>
      <c r="E196" s="137">
        <v>338</v>
      </c>
      <c r="F196" s="137">
        <f t="shared" si="45"/>
        <v>123</v>
      </c>
      <c r="G196" s="137">
        <f t="shared" si="46"/>
        <v>52</v>
      </c>
      <c r="H196" s="138">
        <f t="shared" si="61"/>
        <v>0.5720930232558139</v>
      </c>
      <c r="I196" s="139">
        <f t="shared" si="47"/>
        <v>0.18181818181818188</v>
      </c>
    </row>
    <row r="197" spans="1:9" ht="15" customHeight="1" x14ac:dyDescent="0.2">
      <c r="A197" s="8"/>
      <c r="B197" s="127" t="s">
        <v>255</v>
      </c>
      <c r="C197" s="33">
        <v>0</v>
      </c>
      <c r="D197" s="33">
        <v>1</v>
      </c>
      <c r="E197" s="33">
        <v>1</v>
      </c>
      <c r="F197" s="33">
        <f t="shared" ref="F197:F212" si="66">E197-C197</f>
        <v>1</v>
      </c>
      <c r="G197" s="33">
        <f t="shared" ref="G197:G212" si="67">E197-D197</f>
        <v>0</v>
      </c>
      <c r="H197" s="64"/>
      <c r="I197" s="109">
        <f>E197/D197-1</f>
        <v>0</v>
      </c>
    </row>
    <row r="198" spans="1:9" ht="15" customHeight="1" x14ac:dyDescent="0.2">
      <c r="A198" s="8"/>
      <c r="B198" s="129" t="s">
        <v>256</v>
      </c>
      <c r="C198" s="33">
        <v>1</v>
      </c>
      <c r="D198" s="33">
        <v>3</v>
      </c>
      <c r="E198" s="33">
        <v>1</v>
      </c>
      <c r="F198" s="33">
        <f t="shared" si="66"/>
        <v>0</v>
      </c>
      <c r="G198" s="33">
        <f t="shared" si="67"/>
        <v>-2</v>
      </c>
      <c r="H198" s="64">
        <f t="shared" ref="H198:H203" si="68">E198/C198-1</f>
        <v>0</v>
      </c>
      <c r="I198" s="109">
        <f>E198/D198-1</f>
        <v>-0.66666666666666674</v>
      </c>
    </row>
    <row r="199" spans="1:9" ht="15" customHeight="1" x14ac:dyDescent="0.2">
      <c r="A199" s="8"/>
      <c r="B199" s="130" t="s">
        <v>261</v>
      </c>
      <c r="C199" s="33">
        <v>1</v>
      </c>
      <c r="D199" s="33">
        <v>0</v>
      </c>
      <c r="E199" s="33">
        <v>0</v>
      </c>
      <c r="F199" s="33">
        <f t="shared" si="66"/>
        <v>-1</v>
      </c>
      <c r="G199" s="33">
        <f t="shared" si="67"/>
        <v>0</v>
      </c>
      <c r="H199" s="64">
        <f t="shared" si="68"/>
        <v>-1</v>
      </c>
      <c r="I199" s="109"/>
    </row>
    <row r="200" spans="1:9" ht="15" customHeight="1" x14ac:dyDescent="0.2">
      <c r="A200" s="8"/>
      <c r="B200" s="130" t="s">
        <v>262</v>
      </c>
      <c r="C200" s="33">
        <v>7</v>
      </c>
      <c r="D200" s="33">
        <v>10</v>
      </c>
      <c r="E200" s="33">
        <v>9</v>
      </c>
      <c r="F200" s="33">
        <f t="shared" si="66"/>
        <v>2</v>
      </c>
      <c r="G200" s="33">
        <f t="shared" si="67"/>
        <v>-1</v>
      </c>
      <c r="H200" s="64">
        <f t="shared" si="68"/>
        <v>0.28571428571428581</v>
      </c>
      <c r="I200" s="109">
        <f t="shared" ref="I200:I212" si="69">E200/D200-1</f>
        <v>-9.9999999999999978E-2</v>
      </c>
    </row>
    <row r="201" spans="1:9" ht="15" customHeight="1" x14ac:dyDescent="0.2">
      <c r="A201" s="8"/>
      <c r="B201" s="130" t="s">
        <v>257</v>
      </c>
      <c r="C201" s="33">
        <v>2</v>
      </c>
      <c r="D201" s="33">
        <v>3</v>
      </c>
      <c r="E201" s="33">
        <v>4</v>
      </c>
      <c r="F201" s="33">
        <f t="shared" si="66"/>
        <v>2</v>
      </c>
      <c r="G201" s="33">
        <f t="shared" si="67"/>
        <v>1</v>
      </c>
      <c r="H201" s="64">
        <f t="shared" si="68"/>
        <v>1</v>
      </c>
      <c r="I201" s="109">
        <f t="shared" si="69"/>
        <v>0.33333333333333326</v>
      </c>
    </row>
    <row r="202" spans="1:9" ht="15" customHeight="1" x14ac:dyDescent="0.2">
      <c r="A202" s="8"/>
      <c r="B202" s="130" t="s">
        <v>258</v>
      </c>
      <c r="C202" s="33">
        <v>17</v>
      </c>
      <c r="D202" s="33">
        <v>34</v>
      </c>
      <c r="E202" s="33">
        <v>69</v>
      </c>
      <c r="F202" s="33">
        <f t="shared" si="66"/>
        <v>52</v>
      </c>
      <c r="G202" s="33">
        <f t="shared" si="67"/>
        <v>35</v>
      </c>
      <c r="H202" s="64">
        <f t="shared" si="68"/>
        <v>3.0588235294117645</v>
      </c>
      <c r="I202" s="109">
        <f t="shared" si="69"/>
        <v>1.0294117647058822</v>
      </c>
    </row>
    <row r="203" spans="1:9" ht="15" customHeight="1" x14ac:dyDescent="0.2">
      <c r="A203" s="8"/>
      <c r="B203" s="130" t="s">
        <v>259</v>
      </c>
      <c r="C203" s="33">
        <v>1</v>
      </c>
      <c r="D203" s="33">
        <v>2</v>
      </c>
      <c r="E203" s="33">
        <v>4</v>
      </c>
      <c r="F203" s="33">
        <f t="shared" si="66"/>
        <v>3</v>
      </c>
      <c r="G203" s="33">
        <f t="shared" si="67"/>
        <v>2</v>
      </c>
      <c r="H203" s="64">
        <f t="shared" si="68"/>
        <v>3</v>
      </c>
      <c r="I203" s="109">
        <f t="shared" si="69"/>
        <v>1</v>
      </c>
    </row>
    <row r="204" spans="1:9" ht="15" customHeight="1" x14ac:dyDescent="0.2">
      <c r="A204" s="8"/>
      <c r="B204" s="130" t="s">
        <v>260</v>
      </c>
      <c r="C204" s="33">
        <v>0</v>
      </c>
      <c r="D204" s="33">
        <v>1</v>
      </c>
      <c r="E204" s="33">
        <v>3</v>
      </c>
      <c r="F204" s="33">
        <f t="shared" si="66"/>
        <v>3</v>
      </c>
      <c r="G204" s="33">
        <f t="shared" si="67"/>
        <v>2</v>
      </c>
      <c r="H204" s="64"/>
      <c r="I204" s="109">
        <f t="shared" si="69"/>
        <v>2</v>
      </c>
    </row>
    <row r="205" spans="1:9" ht="15" customHeight="1" x14ac:dyDescent="0.2">
      <c r="A205" s="8"/>
      <c r="B205" s="61" t="s">
        <v>263</v>
      </c>
      <c r="C205" s="33">
        <v>4</v>
      </c>
      <c r="D205" s="33">
        <v>4</v>
      </c>
      <c r="E205" s="33">
        <v>2</v>
      </c>
      <c r="F205" s="33">
        <f t="shared" si="66"/>
        <v>-2</v>
      </c>
      <c r="G205" s="33">
        <f t="shared" si="67"/>
        <v>-2</v>
      </c>
      <c r="H205" s="64">
        <f t="shared" ref="H205:H212" si="70">E205/C205-1</f>
        <v>-0.5</v>
      </c>
      <c r="I205" s="109">
        <f t="shared" si="69"/>
        <v>-0.5</v>
      </c>
    </row>
    <row r="206" spans="1:9" ht="15" customHeight="1" x14ac:dyDescent="0.2">
      <c r="A206" s="8"/>
      <c r="B206" s="130" t="s">
        <v>265</v>
      </c>
      <c r="C206" s="33">
        <v>2</v>
      </c>
      <c r="D206" s="33">
        <v>3</v>
      </c>
      <c r="E206" s="33">
        <v>6</v>
      </c>
      <c r="F206" s="33">
        <f t="shared" si="66"/>
        <v>4</v>
      </c>
      <c r="G206" s="33">
        <f t="shared" si="67"/>
        <v>3</v>
      </c>
      <c r="H206" s="64">
        <f t="shared" si="70"/>
        <v>2</v>
      </c>
      <c r="I206" s="109">
        <f t="shared" si="69"/>
        <v>1</v>
      </c>
    </row>
    <row r="207" spans="1:9" ht="15" customHeight="1" x14ac:dyDescent="0.2">
      <c r="A207" s="8"/>
      <c r="B207" s="130" t="s">
        <v>264</v>
      </c>
      <c r="C207" s="33">
        <v>5</v>
      </c>
      <c r="D207" s="33">
        <v>8</v>
      </c>
      <c r="E207" s="33">
        <v>9</v>
      </c>
      <c r="F207" s="33">
        <f t="shared" si="66"/>
        <v>4</v>
      </c>
      <c r="G207" s="33">
        <f t="shared" si="67"/>
        <v>1</v>
      </c>
      <c r="H207" s="64">
        <f t="shared" si="70"/>
        <v>0.8</v>
      </c>
      <c r="I207" s="109">
        <f t="shared" si="69"/>
        <v>0.125</v>
      </c>
    </row>
    <row r="208" spans="1:9" ht="15" customHeight="1" x14ac:dyDescent="0.2">
      <c r="A208" s="8"/>
      <c r="B208" s="130" t="s">
        <v>266</v>
      </c>
      <c r="C208" s="33">
        <v>3</v>
      </c>
      <c r="D208" s="33">
        <v>2</v>
      </c>
      <c r="E208" s="33">
        <v>1</v>
      </c>
      <c r="F208" s="33">
        <f t="shared" si="66"/>
        <v>-2</v>
      </c>
      <c r="G208" s="33">
        <f t="shared" si="67"/>
        <v>-1</v>
      </c>
      <c r="H208" s="64">
        <f t="shared" si="70"/>
        <v>-0.66666666666666674</v>
      </c>
      <c r="I208" s="109">
        <f t="shared" si="69"/>
        <v>-0.5</v>
      </c>
    </row>
    <row r="209" spans="1:9" ht="15" customHeight="1" x14ac:dyDescent="0.2">
      <c r="A209" s="8"/>
      <c r="B209" s="130" t="s">
        <v>267</v>
      </c>
      <c r="C209" s="33">
        <v>164</v>
      </c>
      <c r="D209" s="33">
        <v>206</v>
      </c>
      <c r="E209" s="33">
        <v>218</v>
      </c>
      <c r="F209" s="33">
        <f t="shared" si="66"/>
        <v>54</v>
      </c>
      <c r="G209" s="33">
        <f t="shared" si="67"/>
        <v>12</v>
      </c>
      <c r="H209" s="64">
        <f t="shared" si="70"/>
        <v>0.3292682926829269</v>
      </c>
      <c r="I209" s="109">
        <f t="shared" si="69"/>
        <v>5.8252427184465994E-2</v>
      </c>
    </row>
    <row r="210" spans="1:9" ht="15" customHeight="1" x14ac:dyDescent="0.2">
      <c r="A210" s="8"/>
      <c r="B210" s="130" t="s">
        <v>268</v>
      </c>
      <c r="C210" s="33">
        <v>5</v>
      </c>
      <c r="D210" s="33">
        <v>4</v>
      </c>
      <c r="E210" s="33">
        <v>8</v>
      </c>
      <c r="F210" s="33">
        <f t="shared" si="66"/>
        <v>3</v>
      </c>
      <c r="G210" s="33">
        <f t="shared" si="67"/>
        <v>4</v>
      </c>
      <c r="H210" s="64">
        <f t="shared" si="70"/>
        <v>0.60000000000000009</v>
      </c>
      <c r="I210" s="109">
        <f t="shared" si="69"/>
        <v>1</v>
      </c>
    </row>
    <row r="211" spans="1:9" ht="15" customHeight="1" x14ac:dyDescent="0.2">
      <c r="A211" s="8"/>
      <c r="B211" s="130" t="s">
        <v>269</v>
      </c>
      <c r="C211" s="33">
        <v>2</v>
      </c>
      <c r="D211" s="33">
        <v>4</v>
      </c>
      <c r="E211" s="33">
        <v>0</v>
      </c>
      <c r="F211" s="33">
        <f t="shared" si="66"/>
        <v>-2</v>
      </c>
      <c r="G211" s="33">
        <f t="shared" si="67"/>
        <v>-4</v>
      </c>
      <c r="H211" s="64">
        <f t="shared" si="70"/>
        <v>-1</v>
      </c>
      <c r="I211" s="109">
        <f t="shared" si="69"/>
        <v>-1</v>
      </c>
    </row>
    <row r="212" spans="1:9" ht="15" customHeight="1" x14ac:dyDescent="0.2">
      <c r="B212" s="130" t="s">
        <v>270</v>
      </c>
      <c r="C212" s="33">
        <v>1</v>
      </c>
      <c r="D212" s="33">
        <v>1</v>
      </c>
      <c r="E212" s="33">
        <v>3</v>
      </c>
      <c r="F212" s="33">
        <f t="shared" si="66"/>
        <v>2</v>
      </c>
      <c r="G212" s="33">
        <f t="shared" si="67"/>
        <v>2</v>
      </c>
      <c r="H212" s="64">
        <f t="shared" si="70"/>
        <v>2</v>
      </c>
      <c r="I212" s="109">
        <f t="shared" si="69"/>
        <v>2</v>
      </c>
    </row>
    <row r="213" spans="1:9" ht="13.5" customHeight="1" x14ac:dyDescent="0.2">
      <c r="B213" s="145" t="s">
        <v>271</v>
      </c>
      <c r="C213" s="48">
        <v>708</v>
      </c>
      <c r="D213" s="48">
        <v>868</v>
      </c>
      <c r="E213" s="137">
        <v>913</v>
      </c>
      <c r="F213" s="137">
        <f t="shared" ref="F213:F235" si="71">E213-C213</f>
        <v>205</v>
      </c>
      <c r="G213" s="137">
        <f t="shared" ref="G213:G235" si="72">E213-D213</f>
        <v>45</v>
      </c>
      <c r="H213" s="138">
        <f t="shared" si="61"/>
        <v>0.28954802259887003</v>
      </c>
      <c r="I213" s="139">
        <f t="shared" ref="I213:I235" si="73">E213/D213-1</f>
        <v>5.1843317972350311E-2</v>
      </c>
    </row>
    <row r="214" spans="1:9" ht="15" customHeight="1" x14ac:dyDescent="0.2">
      <c r="A214" s="8"/>
      <c r="B214" s="130" t="s">
        <v>272</v>
      </c>
      <c r="C214" s="33">
        <v>13</v>
      </c>
      <c r="D214" s="33">
        <v>0</v>
      </c>
      <c r="E214" s="33">
        <v>4</v>
      </c>
      <c r="F214" s="33">
        <f t="shared" si="71"/>
        <v>-9</v>
      </c>
      <c r="G214" s="33">
        <f t="shared" si="72"/>
        <v>4</v>
      </c>
      <c r="H214" s="64">
        <f t="shared" si="61"/>
        <v>-0.69230769230769229</v>
      </c>
      <c r="I214" s="109"/>
    </row>
    <row r="215" spans="1:9" ht="15" customHeight="1" x14ac:dyDescent="0.2">
      <c r="A215" s="8"/>
      <c r="B215" s="129" t="s">
        <v>273</v>
      </c>
      <c r="C215" s="33">
        <v>0</v>
      </c>
      <c r="D215" s="33">
        <v>1</v>
      </c>
      <c r="E215" s="33">
        <v>0</v>
      </c>
      <c r="F215" s="33">
        <f>E215-C215</f>
        <v>0</v>
      </c>
      <c r="G215" s="33">
        <f>E215-D215</f>
        <v>-1</v>
      </c>
      <c r="H215" s="64"/>
      <c r="I215" s="109">
        <f>E215/D215-1</f>
        <v>-1</v>
      </c>
    </row>
    <row r="216" spans="1:9" ht="15" customHeight="1" x14ac:dyDescent="0.2">
      <c r="A216" s="8"/>
      <c r="B216" s="130" t="s">
        <v>274</v>
      </c>
      <c r="C216" s="33">
        <v>3</v>
      </c>
      <c r="D216" s="33">
        <v>3</v>
      </c>
      <c r="E216" s="33">
        <v>13</v>
      </c>
      <c r="F216" s="33">
        <f>E216-C216</f>
        <v>10</v>
      </c>
      <c r="G216" s="33">
        <f>E216-D216</f>
        <v>10</v>
      </c>
      <c r="H216" s="64">
        <f>E216/C216-1</f>
        <v>3.333333333333333</v>
      </c>
      <c r="I216" s="109">
        <f>E216/D216-1</f>
        <v>3.333333333333333</v>
      </c>
    </row>
    <row r="217" spans="1:9" ht="15" customHeight="1" x14ac:dyDescent="0.2">
      <c r="B217" s="130" t="s">
        <v>271</v>
      </c>
      <c r="C217" s="33">
        <v>691</v>
      </c>
      <c r="D217" s="33">
        <v>864</v>
      </c>
      <c r="E217" s="33">
        <v>895</v>
      </c>
      <c r="F217" s="33">
        <f>E217-C217</f>
        <v>204</v>
      </c>
      <c r="G217" s="33">
        <f>E217-D217</f>
        <v>31</v>
      </c>
      <c r="H217" s="64">
        <f>E217/C217-1</f>
        <v>0.29522431259044857</v>
      </c>
      <c r="I217" s="109">
        <f>E217/D217-1</f>
        <v>3.5879629629629539E-2</v>
      </c>
    </row>
    <row r="218" spans="1:9" ht="12" x14ac:dyDescent="0.2">
      <c r="B218" s="130" t="s">
        <v>275</v>
      </c>
      <c r="C218" s="33">
        <v>1</v>
      </c>
      <c r="D218" s="33">
        <v>0</v>
      </c>
      <c r="E218" s="33">
        <v>1</v>
      </c>
      <c r="F218" s="33">
        <f>E218-C218</f>
        <v>0</v>
      </c>
      <c r="G218" s="33">
        <f>E218-D218</f>
        <v>1</v>
      </c>
      <c r="H218" s="64">
        <f>E218/C218-1</f>
        <v>0</v>
      </c>
      <c r="I218" s="109"/>
    </row>
    <row r="219" spans="1:9" ht="15" customHeight="1" x14ac:dyDescent="0.2">
      <c r="B219" s="145" t="s">
        <v>276</v>
      </c>
      <c r="C219" s="48">
        <v>590</v>
      </c>
      <c r="D219" s="48">
        <v>1273</v>
      </c>
      <c r="E219" s="137">
        <v>1822</v>
      </c>
      <c r="F219" s="137">
        <f t="shared" si="71"/>
        <v>1232</v>
      </c>
      <c r="G219" s="137">
        <f t="shared" si="72"/>
        <v>549</v>
      </c>
      <c r="H219" s="138">
        <f t="shared" si="61"/>
        <v>2.0881355932203389</v>
      </c>
      <c r="I219" s="139">
        <f t="shared" si="73"/>
        <v>0.43126472898664581</v>
      </c>
    </row>
    <row r="220" spans="1:9" ht="15" customHeight="1" x14ac:dyDescent="0.2">
      <c r="B220" s="61" t="s">
        <v>277</v>
      </c>
      <c r="C220" s="33">
        <v>87</v>
      </c>
      <c r="D220" s="33">
        <v>167</v>
      </c>
      <c r="E220" s="33">
        <v>215</v>
      </c>
      <c r="F220" s="33">
        <f>E220-C220</f>
        <v>128</v>
      </c>
      <c r="G220" s="33">
        <f>E220-D220</f>
        <v>48</v>
      </c>
      <c r="H220" s="64">
        <f>E220/C220-1</f>
        <v>1.4712643678160919</v>
      </c>
      <c r="I220" s="109">
        <f>E220/D220-1</f>
        <v>0.28742514970059885</v>
      </c>
    </row>
    <row r="221" spans="1:9" ht="15" customHeight="1" x14ac:dyDescent="0.2">
      <c r="B221" s="61" t="s">
        <v>278</v>
      </c>
      <c r="C221" s="33">
        <v>200</v>
      </c>
      <c r="D221" s="33">
        <v>326</v>
      </c>
      <c r="E221" s="33">
        <v>442</v>
      </c>
      <c r="F221" s="33">
        <f>E221-C221</f>
        <v>242</v>
      </c>
      <c r="G221" s="33">
        <f>E221-D221</f>
        <v>116</v>
      </c>
      <c r="H221" s="64">
        <f>E221/C221-1</f>
        <v>1.21</v>
      </c>
      <c r="I221" s="109">
        <f>E221/D221-1</f>
        <v>0.35582822085889565</v>
      </c>
    </row>
    <row r="222" spans="1:9" ht="15" customHeight="1" x14ac:dyDescent="0.2">
      <c r="B222" s="61" t="s">
        <v>279</v>
      </c>
      <c r="C222" s="33">
        <v>134</v>
      </c>
      <c r="D222" s="33">
        <v>491</v>
      </c>
      <c r="E222" s="33">
        <v>776</v>
      </c>
      <c r="F222" s="33">
        <f>E222-C222</f>
        <v>642</v>
      </c>
      <c r="G222" s="33">
        <f>E222-D222</f>
        <v>285</v>
      </c>
      <c r="H222" s="64">
        <f>E222/C222-1</f>
        <v>4.7910447761194028</v>
      </c>
      <c r="I222" s="109">
        <f>E222/D222-1</f>
        <v>0.58044806517311609</v>
      </c>
    </row>
    <row r="223" spans="1:9" ht="12" x14ac:dyDescent="0.2">
      <c r="B223" s="61" t="s">
        <v>280</v>
      </c>
      <c r="C223" s="33">
        <v>169</v>
      </c>
      <c r="D223" s="33">
        <v>289</v>
      </c>
      <c r="E223" s="33">
        <v>389</v>
      </c>
      <c r="F223" s="33">
        <f>E223-C223</f>
        <v>220</v>
      </c>
      <c r="G223" s="33">
        <f>E223-D223</f>
        <v>100</v>
      </c>
      <c r="H223" s="64">
        <f>E223/C223-1</f>
        <v>1.3017751479289941</v>
      </c>
      <c r="I223" s="109">
        <f>E223/D223-1</f>
        <v>0.34602076124567471</v>
      </c>
    </row>
    <row r="224" spans="1:9" x14ac:dyDescent="0.2">
      <c r="B224" s="145" t="s">
        <v>281</v>
      </c>
      <c r="C224" s="48">
        <v>42</v>
      </c>
      <c r="D224" s="48">
        <v>44</v>
      </c>
      <c r="E224" s="137">
        <v>71</v>
      </c>
      <c r="F224" s="137">
        <f t="shared" si="71"/>
        <v>29</v>
      </c>
      <c r="G224" s="137">
        <f t="shared" si="72"/>
        <v>27</v>
      </c>
      <c r="H224" s="138">
        <f t="shared" si="61"/>
        <v>0.69047619047619047</v>
      </c>
      <c r="I224" s="139">
        <f t="shared" si="73"/>
        <v>0.61363636363636354</v>
      </c>
    </row>
    <row r="225" spans="2:9" ht="12" x14ac:dyDescent="0.2">
      <c r="B225" s="130" t="s">
        <v>282</v>
      </c>
      <c r="C225" s="33">
        <v>3</v>
      </c>
      <c r="D225" s="33">
        <v>2</v>
      </c>
      <c r="E225" s="33">
        <v>7</v>
      </c>
      <c r="F225" s="33">
        <f t="shared" ref="F225:F231" si="74">E225-C225</f>
        <v>4</v>
      </c>
      <c r="G225" s="33">
        <f t="shared" ref="G225:G231" si="75">E225-D225</f>
        <v>5</v>
      </c>
      <c r="H225" s="64">
        <f>E225/C225-1</f>
        <v>1.3333333333333335</v>
      </c>
      <c r="I225" s="109">
        <f t="shared" ref="I225:I230" si="76">E225/D225-1</f>
        <v>2.5</v>
      </c>
    </row>
    <row r="226" spans="2:9" ht="13.5" customHeight="1" x14ac:dyDescent="0.2">
      <c r="B226" s="130" t="s">
        <v>284</v>
      </c>
      <c r="C226" s="33">
        <v>21</v>
      </c>
      <c r="D226" s="33">
        <v>25</v>
      </c>
      <c r="E226" s="33">
        <v>47</v>
      </c>
      <c r="F226" s="33">
        <f t="shared" si="74"/>
        <v>26</v>
      </c>
      <c r="G226" s="33">
        <f t="shared" si="75"/>
        <v>22</v>
      </c>
      <c r="H226" s="64">
        <f>E226/C226-1</f>
        <v>1.2380952380952381</v>
      </c>
      <c r="I226" s="109">
        <f t="shared" si="76"/>
        <v>0.87999999999999989</v>
      </c>
    </row>
    <row r="227" spans="2:9" ht="15.75" customHeight="1" x14ac:dyDescent="0.2">
      <c r="B227" s="130" t="s">
        <v>288</v>
      </c>
      <c r="C227" s="33">
        <v>0</v>
      </c>
      <c r="D227" s="33">
        <v>2</v>
      </c>
      <c r="E227" s="33">
        <v>0</v>
      </c>
      <c r="F227" s="33">
        <f t="shared" si="74"/>
        <v>0</v>
      </c>
      <c r="G227" s="33">
        <f t="shared" si="75"/>
        <v>-2</v>
      </c>
      <c r="H227" s="64"/>
      <c r="I227" s="109">
        <f t="shared" si="76"/>
        <v>-1</v>
      </c>
    </row>
    <row r="228" spans="2:9" ht="15" customHeight="1" x14ac:dyDescent="0.2">
      <c r="B228" s="130" t="s">
        <v>287</v>
      </c>
      <c r="C228" s="33">
        <v>6</v>
      </c>
      <c r="D228" s="33">
        <v>6</v>
      </c>
      <c r="E228" s="33">
        <v>5</v>
      </c>
      <c r="F228" s="33">
        <f t="shared" si="74"/>
        <v>-1</v>
      </c>
      <c r="G228" s="33">
        <f t="shared" si="75"/>
        <v>-1</v>
      </c>
      <c r="H228" s="64">
        <f>E228/C228-1</f>
        <v>-0.16666666666666663</v>
      </c>
      <c r="I228" s="109">
        <f t="shared" si="76"/>
        <v>-0.16666666666666663</v>
      </c>
    </row>
    <row r="229" spans="2:9" ht="15.75" customHeight="1" x14ac:dyDescent="0.2">
      <c r="B229" s="130" t="s">
        <v>285</v>
      </c>
      <c r="C229" s="33">
        <v>11</v>
      </c>
      <c r="D229" s="33">
        <v>8</v>
      </c>
      <c r="E229" s="33">
        <v>10</v>
      </c>
      <c r="F229" s="33">
        <f t="shared" si="74"/>
        <v>-1</v>
      </c>
      <c r="G229" s="33">
        <f t="shared" si="75"/>
        <v>2</v>
      </c>
      <c r="H229" s="64">
        <f>E229/C229-1</f>
        <v>-9.0909090909090939E-2</v>
      </c>
      <c r="I229" s="109">
        <f t="shared" si="76"/>
        <v>0.25</v>
      </c>
    </row>
    <row r="230" spans="2:9" ht="15.75" customHeight="1" x14ac:dyDescent="0.2">
      <c r="B230" s="130" t="s">
        <v>283</v>
      </c>
      <c r="C230" s="33">
        <v>1</v>
      </c>
      <c r="D230" s="33">
        <v>1</v>
      </c>
      <c r="E230" s="33">
        <v>2</v>
      </c>
      <c r="F230" s="33">
        <f t="shared" si="74"/>
        <v>1</v>
      </c>
      <c r="G230" s="33">
        <f t="shared" si="75"/>
        <v>1</v>
      </c>
      <c r="H230" s="64">
        <f>E230/C230-1</f>
        <v>1</v>
      </c>
      <c r="I230" s="109">
        <f t="shared" si="76"/>
        <v>1</v>
      </c>
    </row>
    <row r="231" spans="2:9" ht="12" x14ac:dyDescent="0.2">
      <c r="B231" s="130" t="s">
        <v>286</v>
      </c>
      <c r="C231" s="33">
        <v>0</v>
      </c>
      <c r="D231" s="33">
        <v>0</v>
      </c>
      <c r="E231" s="33">
        <v>0</v>
      </c>
      <c r="F231" s="33">
        <f t="shared" si="74"/>
        <v>0</v>
      </c>
      <c r="G231" s="33">
        <f t="shared" si="75"/>
        <v>0</v>
      </c>
      <c r="H231" s="64"/>
      <c r="I231" s="109"/>
    </row>
    <row r="232" spans="2:9" x14ac:dyDescent="0.2">
      <c r="B232" s="128" t="s">
        <v>289</v>
      </c>
      <c r="C232" s="45">
        <v>118856</v>
      </c>
      <c r="D232" s="45">
        <v>87870</v>
      </c>
      <c r="E232" s="45">
        <v>101776</v>
      </c>
      <c r="F232" s="45">
        <f t="shared" si="71"/>
        <v>-17080</v>
      </c>
      <c r="G232" s="45">
        <f t="shared" si="72"/>
        <v>13906</v>
      </c>
      <c r="H232" s="50">
        <f t="shared" ref="H232:H235" si="77">E232/C232-1</f>
        <v>-0.14370330483946958</v>
      </c>
      <c r="I232" s="110">
        <f t="shared" si="73"/>
        <v>0.15825651530670304</v>
      </c>
    </row>
    <row r="233" spans="2:9" ht="12" x14ac:dyDescent="0.2">
      <c r="B233" s="130" t="s">
        <v>290</v>
      </c>
      <c r="C233" s="33">
        <v>12</v>
      </c>
      <c r="D233" s="33">
        <v>67</v>
      </c>
      <c r="E233" s="33">
        <v>103</v>
      </c>
      <c r="F233" s="33">
        <f t="shared" si="71"/>
        <v>91</v>
      </c>
      <c r="G233" s="33">
        <f t="shared" si="72"/>
        <v>36</v>
      </c>
      <c r="H233" s="64">
        <f t="shared" si="77"/>
        <v>7.5833333333333339</v>
      </c>
      <c r="I233" s="109">
        <f t="shared" si="73"/>
        <v>0.53731343283582089</v>
      </c>
    </row>
    <row r="234" spans="2:9" ht="12" x14ac:dyDescent="0.2">
      <c r="B234" s="87" t="s">
        <v>291</v>
      </c>
      <c r="C234" s="33">
        <v>117769</v>
      </c>
      <c r="D234" s="33">
        <v>86866</v>
      </c>
      <c r="E234" s="33">
        <v>100498</v>
      </c>
      <c r="F234" s="33">
        <f t="shared" si="71"/>
        <v>-17271</v>
      </c>
      <c r="G234" s="33">
        <f t="shared" si="72"/>
        <v>13632</v>
      </c>
      <c r="H234" s="64">
        <f t="shared" si="77"/>
        <v>-0.14665149572468139</v>
      </c>
      <c r="I234" s="109">
        <f t="shared" si="73"/>
        <v>0.15693136555153919</v>
      </c>
    </row>
    <row r="235" spans="2:9" ht="15" customHeight="1" thickBot="1" x14ac:dyDescent="0.25">
      <c r="B235" s="135" t="s">
        <v>292</v>
      </c>
      <c r="C235" s="77">
        <v>1075</v>
      </c>
      <c r="D235" s="77">
        <v>937</v>
      </c>
      <c r="E235" s="77">
        <v>1175</v>
      </c>
      <c r="F235" s="77">
        <f t="shared" si="71"/>
        <v>100</v>
      </c>
      <c r="G235" s="77">
        <f t="shared" si="72"/>
        <v>238</v>
      </c>
      <c r="H235" s="79">
        <f t="shared" si="77"/>
        <v>9.3023255813953432E-2</v>
      </c>
      <c r="I235" s="111">
        <f t="shared" si="73"/>
        <v>0.25400213447171827</v>
      </c>
    </row>
    <row r="239" spans="2:9" ht="15" customHeight="1" x14ac:dyDescent="0.2">
      <c r="B239" s="169" t="s">
        <v>302</v>
      </c>
      <c r="C239" s="170"/>
      <c r="D239" s="170"/>
      <c r="E239" s="170"/>
      <c r="F239" s="170"/>
      <c r="G239" s="170"/>
    </row>
    <row r="240" spans="2:9" ht="19.5" customHeight="1" x14ac:dyDescent="0.2"/>
  </sheetData>
  <mergeCells count="1">
    <mergeCell ref="B239:G2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2" sqref="B2:J2"/>
    </sheetView>
  </sheetViews>
  <sheetFormatPr defaultRowHeight="15" customHeight="1" x14ac:dyDescent="0.2"/>
  <cols>
    <col min="1" max="1" width="4.42578125" style="5" customWidth="1"/>
    <col min="2" max="2" width="6.7109375" style="5" customWidth="1"/>
    <col min="3" max="3" width="31" style="5" customWidth="1"/>
    <col min="4" max="6" width="17" style="5" customWidth="1"/>
    <col min="7" max="8" width="13.7109375" style="5" customWidth="1"/>
    <col min="9" max="9" width="14.42578125" style="5" customWidth="1"/>
    <col min="10" max="10" width="14.85546875" style="5" customWidth="1"/>
    <col min="11" max="16384" width="9.140625" style="5"/>
  </cols>
  <sheetData>
    <row r="1" spans="1:10" ht="15" customHeight="1" thickBot="1" x14ac:dyDescent="0.25"/>
    <row r="2" spans="1:10" ht="21.75" customHeight="1" thickBot="1" x14ac:dyDescent="0.25">
      <c r="B2" s="172" t="s">
        <v>4</v>
      </c>
      <c r="C2" s="173"/>
      <c r="D2" s="173"/>
      <c r="E2" s="173"/>
      <c r="F2" s="173"/>
      <c r="G2" s="173"/>
      <c r="H2" s="173"/>
      <c r="I2" s="173"/>
      <c r="J2" s="173"/>
    </row>
    <row r="3" spans="1:10" ht="15" customHeight="1" thickBot="1" x14ac:dyDescent="0.25">
      <c r="B3" s="6"/>
      <c r="C3" s="6"/>
      <c r="D3" s="6"/>
      <c r="E3" s="6"/>
      <c r="F3" s="6"/>
      <c r="G3" s="6"/>
      <c r="H3" s="6"/>
    </row>
    <row r="4" spans="1:10" ht="38.25" customHeight="1" thickBot="1" x14ac:dyDescent="0.25">
      <c r="A4" s="6"/>
      <c r="B4" s="36"/>
      <c r="C4" s="37" t="s">
        <v>5</v>
      </c>
      <c r="D4" s="38" t="s">
        <v>295</v>
      </c>
      <c r="E4" s="38" t="s">
        <v>296</v>
      </c>
      <c r="F4" s="38" t="s">
        <v>297</v>
      </c>
      <c r="G4" s="38" t="s">
        <v>298</v>
      </c>
      <c r="H4" s="38" t="s">
        <v>299</v>
      </c>
      <c r="I4" s="38" t="s">
        <v>300</v>
      </c>
      <c r="J4" s="78" t="s">
        <v>301</v>
      </c>
    </row>
    <row r="5" spans="1:10" ht="15" customHeight="1" x14ac:dyDescent="0.2">
      <c r="A5"/>
      <c r="B5" s="32">
        <v>1</v>
      </c>
      <c r="C5" s="61" t="s">
        <v>304</v>
      </c>
      <c r="D5" s="14">
        <v>201192</v>
      </c>
      <c r="E5" s="14">
        <v>216391</v>
      </c>
      <c r="F5" s="65">
        <v>254577</v>
      </c>
      <c r="G5" s="14">
        <f t="shared" ref="G5:G19" si="0">F5-D5</f>
        <v>53385</v>
      </c>
      <c r="H5" s="14">
        <f t="shared" ref="H5:H19" si="1">F5-E5</f>
        <v>38186</v>
      </c>
      <c r="I5" s="27">
        <f t="shared" ref="I5:I19" si="2">F5/D5-1</f>
        <v>0.26534355242753183</v>
      </c>
      <c r="J5" s="66">
        <f t="shared" ref="J5:J19" si="3">F5/E5-1</f>
        <v>0.17646759800546241</v>
      </c>
    </row>
    <row r="6" spans="1:10" s="92" customFormat="1" ht="15" customHeight="1" x14ac:dyDescent="0.2">
      <c r="A6" s="91"/>
      <c r="B6" s="98">
        <v>2</v>
      </c>
      <c r="C6" s="61" t="s">
        <v>103</v>
      </c>
      <c r="D6" s="95">
        <v>254077</v>
      </c>
      <c r="E6" s="95">
        <v>256787</v>
      </c>
      <c r="F6" s="95">
        <v>215468</v>
      </c>
      <c r="G6" s="14">
        <f t="shared" si="0"/>
        <v>-38609</v>
      </c>
      <c r="H6" s="14">
        <f t="shared" si="1"/>
        <v>-41319</v>
      </c>
      <c r="I6" s="27">
        <f t="shared" si="2"/>
        <v>-0.15195787103909442</v>
      </c>
      <c r="J6" s="66">
        <f t="shared" si="3"/>
        <v>-0.16090767834820296</v>
      </c>
    </row>
    <row r="7" spans="1:10" s="92" customFormat="1" ht="15" customHeight="1" x14ac:dyDescent="0.2">
      <c r="A7" s="91"/>
      <c r="B7" s="98">
        <v>3</v>
      </c>
      <c r="C7" s="61" t="s">
        <v>104</v>
      </c>
      <c r="D7" s="95">
        <v>232449</v>
      </c>
      <c r="E7" s="95">
        <v>182543</v>
      </c>
      <c r="F7" s="95">
        <v>191830</v>
      </c>
      <c r="G7" s="14">
        <f t="shared" si="0"/>
        <v>-40619</v>
      </c>
      <c r="H7" s="14">
        <f t="shared" si="1"/>
        <v>9287</v>
      </c>
      <c r="I7" s="27">
        <f t="shared" si="2"/>
        <v>-0.17474370722179922</v>
      </c>
      <c r="J7" s="66">
        <f t="shared" si="3"/>
        <v>5.0875684085393669E-2</v>
      </c>
    </row>
    <row r="8" spans="1:10" s="92" customFormat="1" ht="12.75" x14ac:dyDescent="0.2">
      <c r="A8" s="91"/>
      <c r="B8" s="98">
        <v>4</v>
      </c>
      <c r="C8" s="61" t="s">
        <v>99</v>
      </c>
      <c r="D8" s="95">
        <v>292902</v>
      </c>
      <c r="E8" s="95">
        <v>40353</v>
      </c>
      <c r="F8" s="95">
        <v>51466</v>
      </c>
      <c r="G8" s="14">
        <f t="shared" si="0"/>
        <v>-241436</v>
      </c>
      <c r="H8" s="14">
        <f t="shared" si="1"/>
        <v>11113</v>
      </c>
      <c r="I8" s="27">
        <f t="shared" si="2"/>
        <v>-0.82428935275279791</v>
      </c>
      <c r="J8" s="66">
        <f t="shared" si="3"/>
        <v>0.2753946422818625</v>
      </c>
    </row>
    <row r="9" spans="1:10" s="92" customFormat="1" ht="15" customHeight="1" x14ac:dyDescent="0.2">
      <c r="A9" s="91"/>
      <c r="B9" s="98">
        <v>5</v>
      </c>
      <c r="C9" s="61" t="s">
        <v>127</v>
      </c>
      <c r="D9" s="95">
        <v>24995</v>
      </c>
      <c r="E9" s="95">
        <v>44788</v>
      </c>
      <c r="F9" s="95">
        <v>46789</v>
      </c>
      <c r="G9" s="14">
        <f t="shared" si="0"/>
        <v>21794</v>
      </c>
      <c r="H9" s="14">
        <f t="shared" si="1"/>
        <v>2001</v>
      </c>
      <c r="I9" s="27">
        <f t="shared" si="2"/>
        <v>0.87193438687737546</v>
      </c>
      <c r="J9" s="66">
        <f t="shared" si="3"/>
        <v>4.4677145664017148E-2</v>
      </c>
    </row>
    <row r="10" spans="1:10" s="92" customFormat="1" ht="15" customHeight="1" x14ac:dyDescent="0.2">
      <c r="A10" s="91"/>
      <c r="B10" s="98">
        <v>6</v>
      </c>
      <c r="C10" s="61" t="s">
        <v>204</v>
      </c>
      <c r="D10" s="95">
        <v>30454</v>
      </c>
      <c r="E10" s="95">
        <v>21318</v>
      </c>
      <c r="F10" s="95">
        <v>28811</v>
      </c>
      <c r="G10" s="14">
        <f t="shared" si="0"/>
        <v>-1643</v>
      </c>
      <c r="H10" s="14">
        <f t="shared" si="1"/>
        <v>7493</v>
      </c>
      <c r="I10" s="27">
        <f t="shared" si="2"/>
        <v>-5.3950220003940341E-2</v>
      </c>
      <c r="J10" s="66">
        <f t="shared" si="3"/>
        <v>0.35148700628576779</v>
      </c>
    </row>
    <row r="11" spans="1:10" s="92" customFormat="1" ht="12.75" x14ac:dyDescent="0.2">
      <c r="A11" s="91"/>
      <c r="B11" s="98">
        <v>7</v>
      </c>
      <c r="C11" s="61" t="s">
        <v>108</v>
      </c>
      <c r="D11" s="95">
        <v>10757</v>
      </c>
      <c r="E11" s="95">
        <v>19918</v>
      </c>
      <c r="F11" s="95">
        <v>27874</v>
      </c>
      <c r="G11" s="14">
        <f t="shared" si="0"/>
        <v>17117</v>
      </c>
      <c r="H11" s="14">
        <f t="shared" si="1"/>
        <v>7956</v>
      </c>
      <c r="I11" s="27">
        <f t="shared" si="2"/>
        <v>1.5912429115924516</v>
      </c>
      <c r="J11" s="66">
        <f t="shared" si="3"/>
        <v>0.39943769454764544</v>
      </c>
    </row>
    <row r="12" spans="1:10" s="92" customFormat="1" ht="15" customHeight="1" x14ac:dyDescent="0.2">
      <c r="A12" s="91"/>
      <c r="B12" s="98">
        <v>8</v>
      </c>
      <c r="C12" s="61" t="s">
        <v>107</v>
      </c>
      <c r="D12" s="95">
        <v>33645</v>
      </c>
      <c r="E12" s="95">
        <v>31689</v>
      </c>
      <c r="F12" s="95">
        <v>24538</v>
      </c>
      <c r="G12" s="14">
        <f t="shared" si="0"/>
        <v>-9107</v>
      </c>
      <c r="H12" s="14">
        <f t="shared" si="1"/>
        <v>-7151</v>
      </c>
      <c r="I12" s="27">
        <f t="shared" si="2"/>
        <v>-0.27067914994798636</v>
      </c>
      <c r="J12" s="66">
        <f t="shared" si="3"/>
        <v>-0.22566190160623556</v>
      </c>
    </row>
    <row r="13" spans="1:10" ht="12.75" x14ac:dyDescent="0.2">
      <c r="A13"/>
      <c r="B13" s="10">
        <v>9</v>
      </c>
      <c r="C13" s="61" t="s">
        <v>203</v>
      </c>
      <c r="D13" s="14">
        <v>11643</v>
      </c>
      <c r="E13" s="14">
        <v>14365</v>
      </c>
      <c r="F13" s="14">
        <v>20645</v>
      </c>
      <c r="G13" s="14">
        <f t="shared" si="0"/>
        <v>9002</v>
      </c>
      <c r="H13" s="14">
        <f t="shared" si="1"/>
        <v>6280</v>
      </c>
      <c r="I13" s="27">
        <f t="shared" si="2"/>
        <v>0.77316842738125913</v>
      </c>
      <c r="J13" s="66">
        <f t="shared" si="3"/>
        <v>0.43717368604246443</v>
      </c>
    </row>
    <row r="14" spans="1:10" ht="15" customHeight="1" x14ac:dyDescent="0.2">
      <c r="A14"/>
      <c r="B14" s="10">
        <v>10</v>
      </c>
      <c r="C14" s="61" t="s">
        <v>100</v>
      </c>
      <c r="D14" s="14">
        <v>6547</v>
      </c>
      <c r="E14" s="14">
        <v>18400</v>
      </c>
      <c r="F14" s="14">
        <v>17236</v>
      </c>
      <c r="G14" s="14">
        <f t="shared" si="0"/>
        <v>10689</v>
      </c>
      <c r="H14" s="14">
        <f t="shared" si="1"/>
        <v>-1164</v>
      </c>
      <c r="I14" s="27">
        <f t="shared" si="2"/>
        <v>1.6326561784023217</v>
      </c>
      <c r="J14" s="66">
        <f t="shared" si="3"/>
        <v>-6.326086956521737E-2</v>
      </c>
    </row>
    <row r="15" spans="1:10" ht="12.75" x14ac:dyDescent="0.2">
      <c r="A15"/>
      <c r="B15" s="10">
        <v>11</v>
      </c>
      <c r="C15" s="61" t="s">
        <v>39</v>
      </c>
      <c r="D15" s="14">
        <v>7022</v>
      </c>
      <c r="E15" s="14">
        <v>10122</v>
      </c>
      <c r="F15" s="14">
        <v>11734</v>
      </c>
      <c r="G15" s="14">
        <f t="shared" si="0"/>
        <v>4712</v>
      </c>
      <c r="H15" s="14">
        <f t="shared" si="1"/>
        <v>1612</v>
      </c>
      <c r="I15" s="27">
        <f t="shared" si="2"/>
        <v>0.67103389347764164</v>
      </c>
      <c r="J15" s="66">
        <f t="shared" si="3"/>
        <v>0.15925706382137927</v>
      </c>
    </row>
    <row r="16" spans="1:10" ht="12.75" x14ac:dyDescent="0.2">
      <c r="A16"/>
      <c r="B16" s="10">
        <v>12</v>
      </c>
      <c r="C16" s="61" t="s">
        <v>27</v>
      </c>
      <c r="D16" s="14">
        <v>7530</v>
      </c>
      <c r="E16" s="14">
        <v>7429</v>
      </c>
      <c r="F16" s="14">
        <v>11005</v>
      </c>
      <c r="G16" s="14">
        <f t="shared" si="0"/>
        <v>3475</v>
      </c>
      <c r="H16" s="14">
        <f t="shared" si="1"/>
        <v>3576</v>
      </c>
      <c r="I16" s="27">
        <f t="shared" si="2"/>
        <v>0.4614873837981408</v>
      </c>
      <c r="J16" s="66">
        <f t="shared" si="3"/>
        <v>0.48135684479741547</v>
      </c>
    </row>
    <row r="17" spans="1:10" ht="15" customHeight="1" x14ac:dyDescent="0.2">
      <c r="A17"/>
      <c r="B17" s="10">
        <v>13</v>
      </c>
      <c r="C17" s="61" t="s">
        <v>219</v>
      </c>
      <c r="D17" s="14">
        <v>8546</v>
      </c>
      <c r="E17" s="14">
        <v>9646</v>
      </c>
      <c r="F17" s="14">
        <v>10551</v>
      </c>
      <c r="G17" s="14">
        <f t="shared" si="0"/>
        <v>2005</v>
      </c>
      <c r="H17" s="14">
        <f t="shared" si="1"/>
        <v>905</v>
      </c>
      <c r="I17" s="27">
        <f t="shared" si="2"/>
        <v>0.23461268429674709</v>
      </c>
      <c r="J17" s="66">
        <f t="shared" si="3"/>
        <v>9.3821273066556188E-2</v>
      </c>
    </row>
    <row r="18" spans="1:10" ht="15" customHeight="1" x14ac:dyDescent="0.2">
      <c r="A18"/>
      <c r="B18" s="10">
        <v>14</v>
      </c>
      <c r="C18" s="61" t="s">
        <v>180</v>
      </c>
      <c r="D18" s="14">
        <v>5806</v>
      </c>
      <c r="E18" s="14">
        <v>2540</v>
      </c>
      <c r="F18" s="14">
        <v>9905</v>
      </c>
      <c r="G18" s="14">
        <f t="shared" si="0"/>
        <v>4099</v>
      </c>
      <c r="H18" s="14">
        <f t="shared" si="1"/>
        <v>7365</v>
      </c>
      <c r="I18" s="27">
        <f t="shared" si="2"/>
        <v>0.70599379951774033</v>
      </c>
      <c r="J18" s="66">
        <f t="shared" si="3"/>
        <v>2.8996062992125986</v>
      </c>
    </row>
    <row r="19" spans="1:10" ht="15" customHeight="1" thickBot="1" x14ac:dyDescent="0.25">
      <c r="A19"/>
      <c r="B19" s="11">
        <v>15</v>
      </c>
      <c r="C19" s="62" t="s">
        <v>106</v>
      </c>
      <c r="D19" s="16">
        <v>4560</v>
      </c>
      <c r="E19" s="16">
        <v>8079</v>
      </c>
      <c r="F19" s="16">
        <v>9863</v>
      </c>
      <c r="G19" s="16">
        <f t="shared" si="0"/>
        <v>5303</v>
      </c>
      <c r="H19" s="16">
        <f t="shared" si="1"/>
        <v>1784</v>
      </c>
      <c r="I19" s="67">
        <f t="shared" si="2"/>
        <v>1.162938596491228</v>
      </c>
      <c r="J19" s="68">
        <f t="shared" si="3"/>
        <v>0.22081940834261671</v>
      </c>
    </row>
    <row r="20" spans="1:10" ht="15" customHeight="1" x14ac:dyDescent="0.2">
      <c r="A20"/>
      <c r="B20" s="35"/>
    </row>
    <row r="21" spans="1:10" ht="15" customHeight="1" x14ac:dyDescent="0.2">
      <c r="A21"/>
      <c r="B21" s="35"/>
    </row>
    <row r="22" spans="1:10" ht="15" customHeight="1" x14ac:dyDescent="0.2">
      <c r="F22" s="101"/>
    </row>
    <row r="23" spans="1:10" ht="15" customHeight="1" x14ac:dyDescent="0.2">
      <c r="B23" s="174" t="s">
        <v>6</v>
      </c>
      <c r="C23" s="174"/>
      <c r="D23" s="174"/>
      <c r="E23" s="174"/>
      <c r="F23" s="174"/>
    </row>
    <row r="24" spans="1:10" ht="15" customHeight="1" x14ac:dyDescent="0.2">
      <c r="B24" s="171"/>
      <c r="C24" s="171"/>
      <c r="D24" s="171"/>
      <c r="E24" s="171"/>
      <c r="F24" s="171"/>
      <c r="G24" s="82"/>
      <c r="H24" s="82"/>
    </row>
  </sheetData>
  <sortState ref="C26:D42">
    <sortCondition descending="1" ref="D26"/>
  </sortState>
  <mergeCells count="3">
    <mergeCell ref="B24:F24"/>
    <mergeCell ref="B2:J2"/>
    <mergeCell ref="B23:F2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workbookViewId="0">
      <selection activeCell="B2" sqref="B2:J2"/>
    </sheetView>
  </sheetViews>
  <sheetFormatPr defaultRowHeight="12.75" x14ac:dyDescent="0.2"/>
  <cols>
    <col min="1" max="1" width="3.85546875" customWidth="1"/>
    <col min="2" max="2" width="33.5703125" customWidth="1"/>
    <col min="3" max="5" width="14.85546875" customWidth="1"/>
    <col min="6" max="10" width="14.85546875" style="91" customWidth="1"/>
    <col min="11" max="11" width="9.140625" style="93"/>
  </cols>
  <sheetData>
    <row r="1" spans="2:11" ht="24" customHeight="1" thickBot="1" x14ac:dyDescent="0.25"/>
    <row r="2" spans="2:11" ht="23.25" customHeight="1" thickBot="1" x14ac:dyDescent="0.25">
      <c r="B2" s="172" t="s">
        <v>7</v>
      </c>
      <c r="C2" s="173"/>
      <c r="D2" s="173"/>
      <c r="E2" s="173"/>
      <c r="F2" s="173"/>
      <c r="G2" s="173"/>
      <c r="H2" s="173"/>
      <c r="I2" s="173"/>
      <c r="J2" s="175"/>
    </row>
    <row r="3" spans="2:11" ht="13.5" thickBot="1" x14ac:dyDescent="0.25"/>
    <row r="4" spans="2:11" ht="36.75" customHeight="1" x14ac:dyDescent="0.2">
      <c r="B4" s="83" t="s">
        <v>8</v>
      </c>
      <c r="C4" s="38" t="s">
        <v>295</v>
      </c>
      <c r="D4" s="38" t="s">
        <v>296</v>
      </c>
      <c r="E4" s="38" t="s">
        <v>297</v>
      </c>
      <c r="F4" s="38" t="s">
        <v>298</v>
      </c>
      <c r="G4" s="38" t="s">
        <v>299</v>
      </c>
      <c r="H4" s="38" t="s">
        <v>300</v>
      </c>
      <c r="I4" s="78" t="s">
        <v>301</v>
      </c>
      <c r="J4" s="84" t="s">
        <v>21</v>
      </c>
    </row>
    <row r="5" spans="2:11" ht="24" customHeight="1" x14ac:dyDescent="0.2">
      <c r="B5" s="85" t="s">
        <v>9</v>
      </c>
      <c r="C5" s="14">
        <v>1617548</v>
      </c>
      <c r="D5" s="14">
        <v>1208462</v>
      </c>
      <c r="E5" s="14">
        <v>1300551</v>
      </c>
      <c r="F5" s="147">
        <f>E5-C5</f>
        <v>-316997</v>
      </c>
      <c r="G5" s="147">
        <f>E5-D5</f>
        <v>92089</v>
      </c>
      <c r="H5" s="148">
        <f>E5/C5-1</f>
        <v>-0.19597378253999265</v>
      </c>
      <c r="I5" s="149">
        <f>E5/D5-1</f>
        <v>7.6203471850997406E-2</v>
      </c>
      <c r="J5" s="150">
        <v>1</v>
      </c>
      <c r="K5" s="94"/>
    </row>
    <row r="6" spans="2:11" x14ac:dyDescent="0.2">
      <c r="B6" s="86" t="s">
        <v>10</v>
      </c>
      <c r="C6" s="14">
        <v>1333500</v>
      </c>
      <c r="D6" s="14">
        <v>1065679</v>
      </c>
      <c r="E6" s="14">
        <v>1157347</v>
      </c>
      <c r="F6" s="147">
        <f t="shared" ref="F6:F9" si="0">E6-C6</f>
        <v>-176153</v>
      </c>
      <c r="G6" s="147">
        <f t="shared" ref="G6:G9" si="1">E6-D6</f>
        <v>91668</v>
      </c>
      <c r="H6" s="148">
        <f t="shared" ref="H6:H9" si="2">E6/C6-1</f>
        <v>-0.13209823772028495</v>
      </c>
      <c r="I6" s="149">
        <f t="shared" ref="I6:I9" si="3">E6/D6-1</f>
        <v>8.6018397660083457E-2</v>
      </c>
      <c r="J6" s="150">
        <f>E6/E5</f>
        <v>0.88988974673042431</v>
      </c>
      <c r="K6" s="94"/>
    </row>
    <row r="7" spans="2:11" x14ac:dyDescent="0.2">
      <c r="B7" s="87" t="s">
        <v>11</v>
      </c>
      <c r="C7" s="14">
        <v>882130</v>
      </c>
      <c r="D7" s="14">
        <v>845332</v>
      </c>
      <c r="E7" s="14">
        <v>938644</v>
      </c>
      <c r="F7" s="147">
        <f t="shared" si="0"/>
        <v>56514</v>
      </c>
      <c r="G7" s="147">
        <f t="shared" si="1"/>
        <v>93312</v>
      </c>
      <c r="H7" s="148">
        <f t="shared" si="2"/>
        <v>6.4065387187829392E-2</v>
      </c>
      <c r="I7" s="149">
        <f t="shared" si="3"/>
        <v>0.11038503215304751</v>
      </c>
      <c r="J7" s="150">
        <f>E7/E6</f>
        <v>0.81103074531665953</v>
      </c>
      <c r="K7" s="94"/>
    </row>
    <row r="8" spans="2:11" x14ac:dyDescent="0.2">
      <c r="B8" s="87" t="s">
        <v>12</v>
      </c>
      <c r="C8" s="14">
        <v>451370</v>
      </c>
      <c r="D8" s="14">
        <v>220347</v>
      </c>
      <c r="E8" s="14">
        <v>218703</v>
      </c>
      <c r="F8" s="147">
        <f t="shared" si="0"/>
        <v>-232667</v>
      </c>
      <c r="G8" s="147">
        <f t="shared" si="1"/>
        <v>-1644</v>
      </c>
      <c r="H8" s="148">
        <f t="shared" si="2"/>
        <v>-0.51546846268028446</v>
      </c>
      <c r="I8" s="149">
        <f t="shared" si="3"/>
        <v>-7.4609593050960488E-3</v>
      </c>
      <c r="J8" s="99">
        <f>E8/E6</f>
        <v>0.18896925468334044</v>
      </c>
      <c r="K8" s="94"/>
    </row>
    <row r="9" spans="2:11" ht="15.75" customHeight="1" thickBot="1" x14ac:dyDescent="0.25">
      <c r="B9" s="88" t="s">
        <v>13</v>
      </c>
      <c r="C9" s="16">
        <f>C5-C6</f>
        <v>284048</v>
      </c>
      <c r="D9" s="16">
        <f t="shared" ref="D9:E9" si="4">D5-D6</f>
        <v>142783</v>
      </c>
      <c r="E9" s="16">
        <f t="shared" si="4"/>
        <v>143204</v>
      </c>
      <c r="F9" s="151">
        <f t="shared" si="0"/>
        <v>-140844</v>
      </c>
      <c r="G9" s="151">
        <f t="shared" si="1"/>
        <v>421</v>
      </c>
      <c r="H9" s="152">
        <f t="shared" si="2"/>
        <v>-0.49584577254548523</v>
      </c>
      <c r="I9" s="153">
        <f t="shared" si="3"/>
        <v>2.9485302872189756E-3</v>
      </c>
      <c r="J9" s="112">
        <f>E9/E5</f>
        <v>0.11011025326957574</v>
      </c>
      <c r="K9" s="94"/>
    </row>
    <row r="10" spans="2:11" x14ac:dyDescent="0.2">
      <c r="G10" s="96"/>
      <c r="H10" s="96"/>
      <c r="I10" s="96"/>
      <c r="J10" s="96"/>
    </row>
    <row r="11" spans="2:11" x14ac:dyDescent="0.2">
      <c r="G11" s="96"/>
      <c r="H11" s="96"/>
      <c r="I11" s="96"/>
      <c r="J11" s="96"/>
    </row>
    <row r="12" spans="2:11" ht="12" customHeight="1" x14ac:dyDescent="0.2"/>
    <row r="13" spans="2:11" x14ac:dyDescent="0.2">
      <c r="B13" s="7" t="s">
        <v>6</v>
      </c>
      <c r="C13" s="5"/>
      <c r="D13" s="5"/>
      <c r="E13" s="5"/>
      <c r="F13" s="92"/>
      <c r="G13" s="92"/>
      <c r="H13" s="92"/>
      <c r="I13" s="92"/>
      <c r="J13" s="92"/>
    </row>
    <row r="14" spans="2:11" x14ac:dyDescent="0.2">
      <c r="F14" s="97"/>
    </row>
    <row r="15" spans="2:11" x14ac:dyDescent="0.2">
      <c r="C15" s="102"/>
      <c r="D15" s="102"/>
      <c r="E15" s="102"/>
      <c r="F15" s="97"/>
    </row>
    <row r="16" spans="2:11" x14ac:dyDescent="0.2">
      <c r="C16" s="102"/>
      <c r="D16" s="102"/>
      <c r="E16" s="102"/>
      <c r="F16" s="97"/>
    </row>
    <row r="17" spans="3:6" x14ac:dyDescent="0.2">
      <c r="C17" s="102"/>
      <c r="D17" s="102"/>
      <c r="E17" s="102"/>
      <c r="F17" s="97"/>
    </row>
    <row r="18" spans="3:6" x14ac:dyDescent="0.2">
      <c r="F18" s="97"/>
    </row>
    <row r="19" spans="3:6" x14ac:dyDescent="0.2">
      <c r="F19" s="97"/>
    </row>
    <row r="20" spans="3:6" x14ac:dyDescent="0.2">
      <c r="F20" s="97"/>
    </row>
    <row r="21" spans="3:6" x14ac:dyDescent="0.2">
      <c r="F21" s="97"/>
    </row>
  </sheetData>
  <mergeCells count="1">
    <mergeCell ref="B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" sqref="B2:J2"/>
    </sheetView>
  </sheetViews>
  <sheetFormatPr defaultRowHeight="15" customHeight="1" x14ac:dyDescent="0.2"/>
  <cols>
    <col min="1" max="1" width="4" customWidth="1"/>
    <col min="2" max="2" width="29.85546875" customWidth="1"/>
    <col min="3" max="10" width="15.42578125" customWidth="1"/>
  </cols>
  <sheetData>
    <row r="1" spans="1:10" ht="23.25" customHeight="1" thickBot="1" x14ac:dyDescent="0.25"/>
    <row r="2" spans="1:10" ht="22.5" customHeight="1" thickBot="1" x14ac:dyDescent="0.25">
      <c r="B2" s="172" t="s">
        <v>10</v>
      </c>
      <c r="C2" s="173"/>
      <c r="D2" s="173"/>
      <c r="E2" s="173"/>
      <c r="F2" s="173"/>
      <c r="G2" s="173"/>
      <c r="H2" s="173"/>
      <c r="I2" s="173"/>
      <c r="J2" s="175"/>
    </row>
    <row r="3" spans="1:10" ht="15" customHeight="1" thickBot="1" x14ac:dyDescent="0.25">
      <c r="B3" s="2"/>
      <c r="C3" s="2"/>
      <c r="D3" s="2"/>
      <c r="E3" s="2"/>
      <c r="F3" s="2"/>
      <c r="G3" s="2"/>
      <c r="H3" s="2"/>
      <c r="I3" s="2"/>
    </row>
    <row r="4" spans="1:10" ht="34.5" customHeight="1" x14ac:dyDescent="0.2">
      <c r="A4" s="2"/>
      <c r="B4" s="71" t="s">
        <v>14</v>
      </c>
      <c r="C4" s="38" t="s">
        <v>295</v>
      </c>
      <c r="D4" s="38" t="s">
        <v>296</v>
      </c>
      <c r="E4" s="38" t="s">
        <v>297</v>
      </c>
      <c r="F4" s="38" t="s">
        <v>298</v>
      </c>
      <c r="G4" s="38" t="s">
        <v>299</v>
      </c>
      <c r="H4" s="38" t="s">
        <v>300</v>
      </c>
      <c r="I4" s="78" t="s">
        <v>301</v>
      </c>
      <c r="J4" s="84" t="s">
        <v>21</v>
      </c>
    </row>
    <row r="5" spans="1:10" ht="19.5" customHeight="1" x14ac:dyDescent="0.2">
      <c r="A5" s="2"/>
      <c r="B5" s="40" t="s">
        <v>15</v>
      </c>
      <c r="C5" s="41">
        <f>'[1]2024 I კვ'!C4</f>
        <v>1333500</v>
      </c>
      <c r="D5" s="41">
        <f>'[1]2024 I კვ'!D4</f>
        <v>1065679</v>
      </c>
      <c r="E5" s="41">
        <f>'[1]2024 I კვ'!E4</f>
        <v>1157347</v>
      </c>
      <c r="F5" s="41">
        <f>E5-C5</f>
        <v>-176153</v>
      </c>
      <c r="G5" s="41">
        <f>E5-D5</f>
        <v>91668</v>
      </c>
      <c r="H5" s="113">
        <f>E5/C5-1</f>
        <v>-0.13209823772028495</v>
      </c>
      <c r="I5" s="113">
        <f>E5/D5-1</f>
        <v>8.6018397660083457E-2</v>
      </c>
      <c r="J5" s="116">
        <f>E5/E5</f>
        <v>1</v>
      </c>
    </row>
    <row r="6" spans="1:10" ht="15" customHeight="1" x14ac:dyDescent="0.2">
      <c r="A6" s="2"/>
      <c r="B6" s="28" t="s">
        <v>16</v>
      </c>
      <c r="C6" s="19">
        <f>'[1]2024 I კვ'!C6</f>
        <v>1123764</v>
      </c>
      <c r="D6" s="19">
        <f>'[1]2024 I კვ'!D6</f>
        <v>885886</v>
      </c>
      <c r="E6" s="19">
        <f>'[1]2024 I კვ'!E6</f>
        <v>930296</v>
      </c>
      <c r="F6" s="19">
        <f>E6-C6</f>
        <v>-193468</v>
      </c>
      <c r="G6" s="19">
        <f>E6-D6</f>
        <v>44410</v>
      </c>
      <c r="H6" s="114">
        <f>E6/C6-1</f>
        <v>-0.17216070278101092</v>
      </c>
      <c r="I6" s="114">
        <f>E6/D6-1</f>
        <v>5.0130603711989963E-2</v>
      </c>
      <c r="J6" s="117">
        <f>E6/E5</f>
        <v>0.80381769685323412</v>
      </c>
    </row>
    <row r="7" spans="1:10" ht="15" customHeight="1" x14ac:dyDescent="0.2">
      <c r="A7" s="2"/>
      <c r="B7" s="28" t="s">
        <v>17</v>
      </c>
      <c r="C7" s="19">
        <f>'[1]2024 I კვ'!C66</f>
        <v>8063</v>
      </c>
      <c r="D7" s="19">
        <f>'[1]2024 I კვ'!D66</f>
        <v>9237</v>
      </c>
      <c r="E7" s="19">
        <f>'[1]2024 I კვ'!E66</f>
        <v>11554</v>
      </c>
      <c r="F7" s="19">
        <f t="shared" ref="F7:F10" si="0">E7-C7</f>
        <v>3491</v>
      </c>
      <c r="G7" s="19">
        <f t="shared" ref="G7:G10" si="1">E7-D7</f>
        <v>2317</v>
      </c>
      <c r="H7" s="114">
        <f t="shared" ref="H7:H10" si="2">E7/C7-1</f>
        <v>0.43296539749472895</v>
      </c>
      <c r="I7" s="114">
        <f t="shared" ref="I7:I10" si="3">E7/D7-1</f>
        <v>0.2508390169968604</v>
      </c>
      <c r="J7" s="117">
        <f>E7/E5</f>
        <v>9.9831770419761753E-3</v>
      </c>
    </row>
    <row r="8" spans="1:10" ht="12.75" x14ac:dyDescent="0.2">
      <c r="A8" s="2"/>
      <c r="B8" s="29" t="s">
        <v>18</v>
      </c>
      <c r="C8" s="19">
        <f>'[1]2024 I კვ'!C114</f>
        <v>63799</v>
      </c>
      <c r="D8" s="19">
        <f>'[1]2024 I კვ'!D114</f>
        <v>58897</v>
      </c>
      <c r="E8" s="19">
        <f>'[1]2024 I კვ'!E114</f>
        <v>84133</v>
      </c>
      <c r="F8" s="19">
        <f t="shared" si="0"/>
        <v>20334</v>
      </c>
      <c r="G8" s="19">
        <f t="shared" si="1"/>
        <v>25236</v>
      </c>
      <c r="H8" s="114">
        <f t="shared" si="2"/>
        <v>0.31871972914935975</v>
      </c>
      <c r="I8" s="114">
        <f>E8/D8-1</f>
        <v>0.42847683243628709</v>
      </c>
      <c r="J8" s="117">
        <f>E8/E5</f>
        <v>7.2694706082099839E-2</v>
      </c>
    </row>
    <row r="9" spans="1:10" ht="15" customHeight="1" x14ac:dyDescent="0.2">
      <c r="A9" s="2"/>
      <c r="B9" s="28" t="s">
        <v>19</v>
      </c>
      <c r="C9" s="19">
        <f>'[1]2024 I კვ'!C175</f>
        <v>1971</v>
      </c>
      <c r="D9" s="19">
        <f>'[1]2024 I კვ'!D175</f>
        <v>2981</v>
      </c>
      <c r="E9" s="19">
        <f>'[1]2024 I კვ'!E175</f>
        <v>3854</v>
      </c>
      <c r="F9" s="19">
        <f t="shared" si="0"/>
        <v>1883</v>
      </c>
      <c r="G9" s="19">
        <f t="shared" si="1"/>
        <v>873</v>
      </c>
      <c r="H9" s="114">
        <f t="shared" si="2"/>
        <v>0.95535261288685946</v>
      </c>
      <c r="I9" s="114">
        <f t="shared" si="3"/>
        <v>0.29285474672928546</v>
      </c>
      <c r="J9" s="117">
        <f>E9/E5</f>
        <v>3.3300298009153696E-3</v>
      </c>
    </row>
    <row r="10" spans="1:10" ht="15" customHeight="1" thickBot="1" x14ac:dyDescent="0.25">
      <c r="A10" s="2"/>
      <c r="B10" s="30" t="s">
        <v>20</v>
      </c>
      <c r="C10" s="20">
        <f>'[1]2024 I კვ'!C160</f>
        <v>17047</v>
      </c>
      <c r="D10" s="20">
        <f>'[1]2024 I კვ'!D160</f>
        <v>20808</v>
      </c>
      <c r="E10" s="20">
        <f>'[1]2024 I კვ'!E160</f>
        <v>25734</v>
      </c>
      <c r="F10" s="20">
        <f t="shared" si="0"/>
        <v>8687</v>
      </c>
      <c r="G10" s="20">
        <f t="shared" si="1"/>
        <v>4926</v>
      </c>
      <c r="H10" s="115">
        <f t="shared" si="2"/>
        <v>0.5095911304041767</v>
      </c>
      <c r="I10" s="115">
        <f t="shared" si="3"/>
        <v>0.23673587081891578</v>
      </c>
      <c r="J10" s="118">
        <f>E10/E5</f>
        <v>2.2235336506682957E-2</v>
      </c>
    </row>
    <row r="11" spans="1:10" ht="15" customHeight="1" x14ac:dyDescent="0.2">
      <c r="B11" s="2"/>
      <c r="C11" s="2"/>
      <c r="E11" s="2"/>
      <c r="F11" s="2"/>
      <c r="G11" s="2"/>
      <c r="H11" s="2"/>
      <c r="I11" s="2"/>
    </row>
    <row r="14" spans="1:10" ht="15" customHeight="1" x14ac:dyDescent="0.2">
      <c r="B14" s="1" t="s">
        <v>6</v>
      </c>
    </row>
    <row r="15" spans="1:10" ht="15" customHeight="1" x14ac:dyDescent="0.2">
      <c r="B15" s="176"/>
      <c r="C15" s="176"/>
      <c r="D15" s="176"/>
      <c r="E15" s="176"/>
      <c r="F15" s="176"/>
      <c r="G15" s="176"/>
      <c r="H15" s="176"/>
      <c r="I15" s="176"/>
    </row>
    <row r="21" spans="4:9" ht="15" customHeight="1" x14ac:dyDescent="0.2">
      <c r="D21" s="3"/>
      <c r="E21" s="4"/>
      <c r="F21" s="4"/>
      <c r="G21" s="4"/>
      <c r="H21" s="4"/>
      <c r="I21" s="4"/>
    </row>
  </sheetData>
  <mergeCells count="2">
    <mergeCell ref="B15:I15"/>
    <mergeCell ref="B2:J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B2" sqref="B2:I2"/>
    </sheetView>
  </sheetViews>
  <sheetFormatPr defaultRowHeight="15" customHeight="1" x14ac:dyDescent="0.2"/>
  <cols>
    <col min="1" max="1" width="5.140625" customWidth="1"/>
    <col min="2" max="2" width="29.85546875" customWidth="1"/>
    <col min="3" max="9" width="16.42578125" customWidth="1"/>
  </cols>
  <sheetData>
    <row r="1" spans="1:10" ht="23.25" customHeight="1" thickBot="1" x14ac:dyDescent="0.25"/>
    <row r="2" spans="1:10" ht="22.5" customHeight="1" thickBot="1" x14ac:dyDescent="0.25">
      <c r="B2" s="172" t="s">
        <v>51</v>
      </c>
      <c r="C2" s="173"/>
      <c r="D2" s="173"/>
      <c r="E2" s="173"/>
      <c r="F2" s="173"/>
      <c r="G2" s="173"/>
      <c r="H2" s="173"/>
      <c r="I2" s="175"/>
    </row>
    <row r="3" spans="1:10" ht="15" customHeight="1" thickBot="1" x14ac:dyDescent="0.25">
      <c r="B3" s="2"/>
      <c r="C3" s="2"/>
      <c r="D3" s="2"/>
      <c r="E3" s="2"/>
      <c r="F3" s="2"/>
      <c r="G3" s="2"/>
      <c r="H3" s="2"/>
      <c r="I3" s="2"/>
    </row>
    <row r="4" spans="1:10" ht="34.5" customHeight="1" x14ac:dyDescent="0.2">
      <c r="A4" s="2"/>
      <c r="B4" s="71" t="s">
        <v>22</v>
      </c>
      <c r="C4" s="38" t="s">
        <v>295</v>
      </c>
      <c r="D4" s="38" t="s">
        <v>296</v>
      </c>
      <c r="E4" s="38" t="s">
        <v>297</v>
      </c>
      <c r="F4" s="38" t="s">
        <v>298</v>
      </c>
      <c r="G4" s="38" t="s">
        <v>299</v>
      </c>
      <c r="H4" s="38" t="s">
        <v>300</v>
      </c>
      <c r="I4" s="78" t="s">
        <v>301</v>
      </c>
    </row>
    <row r="5" spans="1:10" ht="19.5" customHeight="1" x14ac:dyDescent="0.2">
      <c r="A5" s="2"/>
      <c r="B5" s="40" t="s">
        <v>15</v>
      </c>
      <c r="C5" s="41">
        <f>SUM(C6:C33)</f>
        <v>53368</v>
      </c>
      <c r="D5" s="41">
        <f>SUM(D6:D33)</f>
        <v>54683</v>
      </c>
      <c r="E5" s="41">
        <f>SUM(E6:E33)</f>
        <v>77045</v>
      </c>
      <c r="F5" s="41">
        <f>E5-C5</f>
        <v>23677</v>
      </c>
      <c r="G5" s="41">
        <f t="shared" ref="G5:G33" si="0">E5-D5</f>
        <v>22362</v>
      </c>
      <c r="H5" s="113">
        <f>E5/C5-1</f>
        <v>0.44365537400689559</v>
      </c>
      <c r="I5" s="116">
        <f>E5/D5-1</f>
        <v>0.40893879267779742</v>
      </c>
    </row>
    <row r="6" spans="1:10" ht="15" customHeight="1" x14ac:dyDescent="0.2">
      <c r="B6" s="25" t="s">
        <v>23</v>
      </c>
      <c r="C6" s="13">
        <v>1353</v>
      </c>
      <c r="D6" s="13">
        <v>1099</v>
      </c>
      <c r="E6" s="13">
        <v>1605</v>
      </c>
      <c r="F6" s="13">
        <f t="shared" ref="F6:F33" si="1">E6-C6</f>
        <v>252</v>
      </c>
      <c r="G6" s="13">
        <f t="shared" si="0"/>
        <v>506</v>
      </c>
      <c r="H6" s="27">
        <f t="shared" ref="H6:H33" si="2">E6/C6-1</f>
        <v>0.1862527716186253</v>
      </c>
      <c r="I6" s="66">
        <f t="shared" ref="I6:I33" si="3">E6/D6-1</f>
        <v>0.46041856232939038</v>
      </c>
      <c r="J6" s="100"/>
    </row>
    <row r="7" spans="1:10" ht="15" customHeight="1" x14ac:dyDescent="0.2">
      <c r="B7" s="25" t="s">
        <v>24</v>
      </c>
      <c r="C7" s="13">
        <v>691</v>
      </c>
      <c r="D7" s="13">
        <v>747</v>
      </c>
      <c r="E7" s="13">
        <v>1301</v>
      </c>
      <c r="F7" s="13">
        <f t="shared" si="1"/>
        <v>610</v>
      </c>
      <c r="G7" s="13">
        <f t="shared" si="0"/>
        <v>554</v>
      </c>
      <c r="H7" s="27">
        <f t="shared" si="2"/>
        <v>0.88277858176555712</v>
      </c>
      <c r="I7" s="66">
        <f t="shared" si="3"/>
        <v>0.74163319946452466</v>
      </c>
    </row>
    <row r="8" spans="1:10" ht="15" customHeight="1" x14ac:dyDescent="0.2">
      <c r="B8" s="25" t="s">
        <v>25</v>
      </c>
      <c r="C8" s="13">
        <v>1884</v>
      </c>
      <c r="D8" s="13">
        <v>1881</v>
      </c>
      <c r="E8" s="13">
        <v>1948</v>
      </c>
      <c r="F8" s="13">
        <f t="shared" si="1"/>
        <v>64</v>
      </c>
      <c r="G8" s="13">
        <f t="shared" si="0"/>
        <v>67</v>
      </c>
      <c r="H8" s="27">
        <f t="shared" si="2"/>
        <v>3.3970276008492561E-2</v>
      </c>
      <c r="I8" s="66">
        <f t="shared" si="3"/>
        <v>3.5619351408824995E-2</v>
      </c>
    </row>
    <row r="9" spans="1:10" ht="15" customHeight="1" x14ac:dyDescent="0.2">
      <c r="B9" s="25" t="s">
        <v>26</v>
      </c>
      <c r="C9" s="13">
        <v>5107</v>
      </c>
      <c r="D9" s="13">
        <v>5298</v>
      </c>
      <c r="E9" s="13">
        <v>6484</v>
      </c>
      <c r="F9" s="13">
        <f t="shared" si="1"/>
        <v>1377</v>
      </c>
      <c r="G9" s="13">
        <f t="shared" si="0"/>
        <v>1186</v>
      </c>
      <c r="H9" s="27">
        <f t="shared" si="2"/>
        <v>0.26962991971803407</v>
      </c>
      <c r="I9" s="66">
        <f t="shared" si="3"/>
        <v>0.22385805964514915</v>
      </c>
    </row>
    <row r="10" spans="1:10" ht="15" customHeight="1" x14ac:dyDescent="0.2">
      <c r="B10" s="25" t="s">
        <v>27</v>
      </c>
      <c r="C10" s="13">
        <v>7530</v>
      </c>
      <c r="D10" s="13">
        <v>7429</v>
      </c>
      <c r="E10" s="13">
        <v>11005</v>
      </c>
      <c r="F10" s="13">
        <f t="shared" si="1"/>
        <v>3475</v>
      </c>
      <c r="G10" s="13">
        <f t="shared" si="0"/>
        <v>3576</v>
      </c>
      <c r="H10" s="27">
        <f t="shared" si="2"/>
        <v>0.4614873837981408</v>
      </c>
      <c r="I10" s="66">
        <f t="shared" si="3"/>
        <v>0.48135684479741547</v>
      </c>
    </row>
    <row r="11" spans="1:10" ht="15" customHeight="1" x14ac:dyDescent="0.2">
      <c r="B11" s="25" t="s">
        <v>28</v>
      </c>
      <c r="C11" s="13">
        <v>565</v>
      </c>
      <c r="D11" s="13">
        <v>396</v>
      </c>
      <c r="E11" s="13">
        <v>1053</v>
      </c>
      <c r="F11" s="13">
        <f t="shared" si="1"/>
        <v>488</v>
      </c>
      <c r="G11" s="13">
        <f t="shared" si="0"/>
        <v>657</v>
      </c>
      <c r="H11" s="27">
        <f t="shared" si="2"/>
        <v>0.86371681415929213</v>
      </c>
      <c r="I11" s="66">
        <f t="shared" si="3"/>
        <v>1.6590909090909092</v>
      </c>
    </row>
    <row r="12" spans="1:10" ht="15" customHeight="1" x14ac:dyDescent="0.2">
      <c r="B12" s="25" t="s">
        <v>29</v>
      </c>
      <c r="C12" s="13">
        <v>1449</v>
      </c>
      <c r="D12" s="13">
        <v>1403</v>
      </c>
      <c r="E12" s="13">
        <v>3077</v>
      </c>
      <c r="F12" s="13">
        <f t="shared" si="1"/>
        <v>1628</v>
      </c>
      <c r="G12" s="13">
        <f t="shared" si="0"/>
        <v>1674</v>
      </c>
      <c r="H12" s="27">
        <f t="shared" si="2"/>
        <v>1.1235334713595582</v>
      </c>
      <c r="I12" s="66">
        <f t="shared" si="3"/>
        <v>1.1931575196008555</v>
      </c>
    </row>
    <row r="13" spans="1:10" ht="15" customHeight="1" x14ac:dyDescent="0.2">
      <c r="B13" s="25" t="s">
        <v>30</v>
      </c>
      <c r="C13" s="13">
        <v>1237</v>
      </c>
      <c r="D13" s="13">
        <v>1407</v>
      </c>
      <c r="E13" s="13">
        <v>1621</v>
      </c>
      <c r="F13" s="13">
        <f t="shared" si="1"/>
        <v>384</v>
      </c>
      <c r="G13" s="13">
        <f t="shared" si="0"/>
        <v>214</v>
      </c>
      <c r="H13" s="27">
        <f t="shared" si="2"/>
        <v>0.31042845594179469</v>
      </c>
      <c r="I13" s="66">
        <f t="shared" si="3"/>
        <v>0.15209665955934604</v>
      </c>
    </row>
    <row r="14" spans="1:10" ht="15" customHeight="1" x14ac:dyDescent="0.2">
      <c r="B14" s="25" t="s">
        <v>31</v>
      </c>
      <c r="C14" s="13">
        <v>521</v>
      </c>
      <c r="D14" s="13">
        <v>683</v>
      </c>
      <c r="E14" s="13">
        <v>887</v>
      </c>
      <c r="F14" s="13">
        <f t="shared" si="1"/>
        <v>366</v>
      </c>
      <c r="G14" s="13">
        <f t="shared" si="0"/>
        <v>204</v>
      </c>
      <c r="H14" s="27">
        <f t="shared" si="2"/>
        <v>0.7024952015355086</v>
      </c>
      <c r="I14" s="66">
        <f t="shared" si="3"/>
        <v>0.2986822840409955</v>
      </c>
    </row>
    <row r="15" spans="1:10" ht="15" customHeight="1" x14ac:dyDescent="0.2">
      <c r="B15" s="25" t="s">
        <v>32</v>
      </c>
      <c r="C15" s="13">
        <v>2469</v>
      </c>
      <c r="D15" s="13">
        <v>2598</v>
      </c>
      <c r="E15" s="13">
        <v>3788</v>
      </c>
      <c r="F15" s="13">
        <f t="shared" si="1"/>
        <v>1319</v>
      </c>
      <c r="G15" s="13">
        <f t="shared" si="0"/>
        <v>1190</v>
      </c>
      <c r="H15" s="27">
        <f t="shared" si="2"/>
        <v>0.53422438234102865</v>
      </c>
      <c r="I15" s="66">
        <f t="shared" si="3"/>
        <v>0.45804464973056191</v>
      </c>
    </row>
    <row r="16" spans="1:10" ht="15" customHeight="1" x14ac:dyDescent="0.2">
      <c r="B16" s="25" t="s">
        <v>33</v>
      </c>
      <c r="C16" s="13">
        <v>351</v>
      </c>
      <c r="D16" s="13">
        <v>503</v>
      </c>
      <c r="E16" s="13">
        <v>1267</v>
      </c>
      <c r="F16" s="13">
        <f t="shared" si="1"/>
        <v>916</v>
      </c>
      <c r="G16" s="13">
        <f t="shared" si="0"/>
        <v>764</v>
      </c>
      <c r="H16" s="27">
        <f t="shared" si="2"/>
        <v>2.6096866096866096</v>
      </c>
      <c r="I16" s="66">
        <f t="shared" si="3"/>
        <v>1.518886679920477</v>
      </c>
    </row>
    <row r="17" spans="2:9" ht="15" customHeight="1" x14ac:dyDescent="0.2">
      <c r="B17" s="25" t="s">
        <v>34</v>
      </c>
      <c r="C17" s="13">
        <v>3234</v>
      </c>
      <c r="D17" s="13">
        <v>3219</v>
      </c>
      <c r="E17" s="13">
        <v>3965</v>
      </c>
      <c r="F17" s="13">
        <f t="shared" si="1"/>
        <v>731</v>
      </c>
      <c r="G17" s="13">
        <f t="shared" si="0"/>
        <v>746</v>
      </c>
      <c r="H17" s="27">
        <f t="shared" si="2"/>
        <v>0.22603586889301175</v>
      </c>
      <c r="I17" s="66">
        <f t="shared" si="3"/>
        <v>0.23174899036968011</v>
      </c>
    </row>
    <row r="18" spans="2:9" ht="15" customHeight="1" x14ac:dyDescent="0.2">
      <c r="B18" s="25" t="s">
        <v>35</v>
      </c>
      <c r="C18" s="13">
        <v>3714</v>
      </c>
      <c r="D18" s="13">
        <v>3259</v>
      </c>
      <c r="E18" s="13">
        <v>4859</v>
      </c>
      <c r="F18" s="13">
        <f t="shared" si="1"/>
        <v>1145</v>
      </c>
      <c r="G18" s="13">
        <f t="shared" si="0"/>
        <v>1600</v>
      </c>
      <c r="H18" s="27">
        <f t="shared" si="2"/>
        <v>0.30829294561120091</v>
      </c>
      <c r="I18" s="66">
        <f t="shared" si="3"/>
        <v>0.49094814360233197</v>
      </c>
    </row>
    <row r="19" spans="2:9" ht="15" customHeight="1" x14ac:dyDescent="0.2">
      <c r="B19" s="25" t="s">
        <v>36</v>
      </c>
      <c r="C19" s="13">
        <v>34</v>
      </c>
      <c r="D19" s="13">
        <v>61</v>
      </c>
      <c r="E19" s="13">
        <v>358</v>
      </c>
      <c r="F19" s="13">
        <f t="shared" si="1"/>
        <v>324</v>
      </c>
      <c r="G19" s="13">
        <f t="shared" si="0"/>
        <v>297</v>
      </c>
      <c r="H19" s="27">
        <f t="shared" si="2"/>
        <v>9.5294117647058822</v>
      </c>
      <c r="I19" s="66">
        <f t="shared" si="3"/>
        <v>4.8688524590163933</v>
      </c>
    </row>
    <row r="20" spans="2:9" ht="15" customHeight="1" x14ac:dyDescent="0.2">
      <c r="B20" s="25" t="s">
        <v>37</v>
      </c>
      <c r="C20" s="13">
        <v>71</v>
      </c>
      <c r="D20" s="13">
        <v>64</v>
      </c>
      <c r="E20" s="13">
        <v>100</v>
      </c>
      <c r="F20" s="13">
        <f t="shared" si="1"/>
        <v>29</v>
      </c>
      <c r="G20" s="13">
        <f t="shared" si="0"/>
        <v>36</v>
      </c>
      <c r="H20" s="27">
        <f t="shared" si="2"/>
        <v>0.40845070422535201</v>
      </c>
      <c r="I20" s="66">
        <f t="shared" si="3"/>
        <v>0.5625</v>
      </c>
    </row>
    <row r="21" spans="2:9" ht="15" customHeight="1" x14ac:dyDescent="0.2">
      <c r="B21" s="25" t="s">
        <v>38</v>
      </c>
      <c r="C21" s="13">
        <v>1619</v>
      </c>
      <c r="D21" s="13">
        <v>1605</v>
      </c>
      <c r="E21" s="13">
        <v>2238</v>
      </c>
      <c r="F21" s="13">
        <f t="shared" si="1"/>
        <v>619</v>
      </c>
      <c r="G21" s="13">
        <f t="shared" si="0"/>
        <v>633</v>
      </c>
      <c r="H21" s="27">
        <f t="shared" si="2"/>
        <v>0.38233477455219278</v>
      </c>
      <c r="I21" s="66">
        <f t="shared" si="3"/>
        <v>0.39439252336448605</v>
      </c>
    </row>
    <row r="22" spans="2:9" ht="15" customHeight="1" x14ac:dyDescent="0.2">
      <c r="B22" s="25" t="s">
        <v>39</v>
      </c>
      <c r="C22" s="154">
        <v>7022</v>
      </c>
      <c r="D22" s="154">
        <v>10122</v>
      </c>
      <c r="E22" s="154">
        <v>11734</v>
      </c>
      <c r="F22" s="154">
        <f t="shared" si="1"/>
        <v>4712</v>
      </c>
      <c r="G22" s="154">
        <f t="shared" si="0"/>
        <v>1612</v>
      </c>
      <c r="H22" s="155">
        <f t="shared" si="2"/>
        <v>0.67103389347764164</v>
      </c>
      <c r="I22" s="156">
        <f t="shared" si="3"/>
        <v>0.15925706382137927</v>
      </c>
    </row>
    <row r="23" spans="2:9" ht="15" customHeight="1" x14ac:dyDescent="0.2">
      <c r="B23" s="25" t="s">
        <v>40</v>
      </c>
      <c r="C23" s="13">
        <v>401</v>
      </c>
      <c r="D23" s="13">
        <v>512</v>
      </c>
      <c r="E23" s="13">
        <v>797</v>
      </c>
      <c r="F23" s="13">
        <f t="shared" si="1"/>
        <v>396</v>
      </c>
      <c r="G23" s="13">
        <f t="shared" si="0"/>
        <v>285</v>
      </c>
      <c r="H23" s="27">
        <f t="shared" si="2"/>
        <v>0.98753117206982544</v>
      </c>
      <c r="I23" s="66">
        <f t="shared" si="3"/>
        <v>0.556640625</v>
      </c>
    </row>
    <row r="24" spans="2:9" ht="15" customHeight="1" x14ac:dyDescent="0.2">
      <c r="B24" s="25" t="s">
        <v>41</v>
      </c>
      <c r="C24" s="13">
        <v>823</v>
      </c>
      <c r="D24" s="13">
        <v>924</v>
      </c>
      <c r="E24" s="13">
        <v>1552</v>
      </c>
      <c r="F24" s="13">
        <f t="shared" si="1"/>
        <v>729</v>
      </c>
      <c r="G24" s="13">
        <f t="shared" si="0"/>
        <v>628</v>
      </c>
      <c r="H24" s="27">
        <f t="shared" si="2"/>
        <v>0.88578371810449585</v>
      </c>
      <c r="I24" s="66">
        <f t="shared" si="3"/>
        <v>0.67965367965367962</v>
      </c>
    </row>
    <row r="25" spans="2:9" ht="15" customHeight="1" x14ac:dyDescent="0.2">
      <c r="B25" s="25" t="s">
        <v>42</v>
      </c>
      <c r="C25" s="13">
        <v>3345</v>
      </c>
      <c r="D25" s="13">
        <v>3142</v>
      </c>
      <c r="E25" s="13">
        <v>5309</v>
      </c>
      <c r="F25" s="13">
        <f t="shared" si="1"/>
        <v>1964</v>
      </c>
      <c r="G25" s="13">
        <f t="shared" si="0"/>
        <v>2167</v>
      </c>
      <c r="H25" s="27">
        <f t="shared" si="2"/>
        <v>0.58714499252615848</v>
      </c>
      <c r="I25" s="66">
        <f t="shared" si="3"/>
        <v>0.68968809675366005</v>
      </c>
    </row>
    <row r="26" spans="2:9" ht="15" customHeight="1" x14ac:dyDescent="0.2">
      <c r="B26" s="25" t="s">
        <v>43</v>
      </c>
      <c r="C26" s="13">
        <v>3166</v>
      </c>
      <c r="D26" s="13">
        <v>3425</v>
      </c>
      <c r="E26" s="13">
        <v>5138</v>
      </c>
      <c r="F26" s="13">
        <f t="shared" si="1"/>
        <v>1972</v>
      </c>
      <c r="G26" s="13">
        <f t="shared" si="0"/>
        <v>1713</v>
      </c>
      <c r="H26" s="27">
        <f t="shared" si="2"/>
        <v>0.6228679722046746</v>
      </c>
      <c r="I26" s="66">
        <f t="shared" si="3"/>
        <v>0.50014598540145982</v>
      </c>
    </row>
    <row r="27" spans="2:9" ht="15" customHeight="1" x14ac:dyDescent="0.2">
      <c r="B27" s="25" t="s">
        <v>44</v>
      </c>
      <c r="C27" s="13">
        <v>1222</v>
      </c>
      <c r="D27" s="13">
        <v>646</v>
      </c>
      <c r="E27" s="13">
        <v>1034</v>
      </c>
      <c r="F27" s="13">
        <f t="shared" si="1"/>
        <v>-188</v>
      </c>
      <c r="G27" s="13">
        <f t="shared" si="0"/>
        <v>388</v>
      </c>
      <c r="H27" s="27">
        <f t="shared" si="2"/>
        <v>-0.15384615384615385</v>
      </c>
      <c r="I27" s="66">
        <f t="shared" si="3"/>
        <v>0.60061919504643968</v>
      </c>
    </row>
    <row r="28" spans="2:9" ht="15" customHeight="1" x14ac:dyDescent="0.2">
      <c r="B28" s="25" t="s">
        <v>45</v>
      </c>
      <c r="C28" s="13">
        <v>307</v>
      </c>
      <c r="D28" s="13">
        <v>270</v>
      </c>
      <c r="E28" s="13">
        <v>365</v>
      </c>
      <c r="F28" s="13">
        <f t="shared" si="1"/>
        <v>58</v>
      </c>
      <c r="G28" s="13">
        <f t="shared" si="0"/>
        <v>95</v>
      </c>
      <c r="H28" s="27">
        <f t="shared" si="2"/>
        <v>0.18892508143322484</v>
      </c>
      <c r="I28" s="66">
        <f t="shared" si="3"/>
        <v>0.35185185185185186</v>
      </c>
    </row>
    <row r="29" spans="2:9" ht="15" customHeight="1" x14ac:dyDescent="0.2">
      <c r="B29" s="25" t="s">
        <v>46</v>
      </c>
      <c r="C29" s="13">
        <v>1024</v>
      </c>
      <c r="D29" s="13">
        <v>599</v>
      </c>
      <c r="E29" s="13">
        <v>1275</v>
      </c>
      <c r="F29" s="13">
        <f t="shared" si="1"/>
        <v>251</v>
      </c>
      <c r="G29" s="13">
        <f t="shared" si="0"/>
        <v>676</v>
      </c>
      <c r="H29" s="27">
        <f t="shared" si="2"/>
        <v>0.2451171875</v>
      </c>
      <c r="I29" s="66">
        <f t="shared" si="3"/>
        <v>1.1285475792988313</v>
      </c>
    </row>
    <row r="30" spans="2:9" ht="15" customHeight="1" x14ac:dyDescent="0.2">
      <c r="B30" s="25" t="s">
        <v>47</v>
      </c>
      <c r="C30" s="13">
        <v>722</v>
      </c>
      <c r="D30" s="13">
        <v>561</v>
      </c>
      <c r="E30" s="13">
        <v>623</v>
      </c>
      <c r="F30" s="13">
        <f t="shared" si="1"/>
        <v>-99</v>
      </c>
      <c r="G30" s="13">
        <f t="shared" si="0"/>
        <v>62</v>
      </c>
      <c r="H30" s="27">
        <f t="shared" si="2"/>
        <v>-0.13711911357340723</v>
      </c>
      <c r="I30" s="66">
        <f t="shared" si="3"/>
        <v>0.11051693404634588</v>
      </c>
    </row>
    <row r="31" spans="2:9" ht="15" customHeight="1" x14ac:dyDescent="0.2">
      <c r="B31" s="25" t="s">
        <v>48</v>
      </c>
      <c r="C31" s="13">
        <v>1137</v>
      </c>
      <c r="D31" s="13">
        <v>819</v>
      </c>
      <c r="E31" s="13">
        <v>1348</v>
      </c>
      <c r="F31" s="13">
        <f t="shared" si="1"/>
        <v>211</v>
      </c>
      <c r="G31" s="13">
        <f t="shared" si="0"/>
        <v>529</v>
      </c>
      <c r="H31" s="27">
        <f t="shared" si="2"/>
        <v>0.18557607739665793</v>
      </c>
      <c r="I31" s="66">
        <f t="shared" si="3"/>
        <v>0.64590964590964584</v>
      </c>
    </row>
    <row r="32" spans="2:9" ht="15" customHeight="1" x14ac:dyDescent="0.2">
      <c r="B32" s="25" t="s">
        <v>49</v>
      </c>
      <c r="C32" s="13">
        <v>2117</v>
      </c>
      <c r="D32" s="13">
        <v>1827</v>
      </c>
      <c r="E32" s="13">
        <v>1932</v>
      </c>
      <c r="F32" s="13">
        <f t="shared" si="1"/>
        <v>-185</v>
      </c>
      <c r="G32" s="13">
        <f t="shared" si="0"/>
        <v>105</v>
      </c>
      <c r="H32" s="27">
        <f t="shared" si="2"/>
        <v>-8.7387812942843701E-2</v>
      </c>
      <c r="I32" s="66">
        <f t="shared" si="3"/>
        <v>5.7471264367816133E-2</v>
      </c>
    </row>
    <row r="33" spans="2:9" ht="15" customHeight="1" thickBot="1" x14ac:dyDescent="0.25">
      <c r="B33" s="26" t="s">
        <v>50</v>
      </c>
      <c r="C33" s="15">
        <v>253</v>
      </c>
      <c r="D33" s="15">
        <v>184</v>
      </c>
      <c r="E33" s="15">
        <v>382</v>
      </c>
      <c r="F33" s="15">
        <f t="shared" si="1"/>
        <v>129</v>
      </c>
      <c r="G33" s="15">
        <f t="shared" si="0"/>
        <v>198</v>
      </c>
      <c r="H33" s="67">
        <f t="shared" si="2"/>
        <v>0.50988142292490113</v>
      </c>
      <c r="I33" s="68">
        <f t="shared" si="3"/>
        <v>1.0760869565217392</v>
      </c>
    </row>
    <row r="37" spans="2:9" ht="15" customHeight="1" x14ac:dyDescent="0.2">
      <c r="B37" s="31" t="s">
        <v>6</v>
      </c>
    </row>
  </sheetData>
  <mergeCells count="1">
    <mergeCell ref="B2:I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2" sqref="B2:J2"/>
    </sheetView>
  </sheetViews>
  <sheetFormatPr defaultRowHeight="12.75" x14ac:dyDescent="0.2"/>
  <cols>
    <col min="1" max="1" width="5.140625" customWidth="1"/>
    <col min="2" max="2" width="27.5703125" customWidth="1"/>
    <col min="3" max="10" width="15.42578125" customWidth="1"/>
  </cols>
  <sheetData>
    <row r="1" spans="1:10" ht="18" customHeight="1" thickBot="1" x14ac:dyDescent="0.25"/>
    <row r="2" spans="1:10" ht="22.5" customHeight="1" thickBot="1" x14ac:dyDescent="0.3">
      <c r="A2" s="18"/>
      <c r="B2" s="178" t="s">
        <v>10</v>
      </c>
      <c r="C2" s="179"/>
      <c r="D2" s="179"/>
      <c r="E2" s="179"/>
      <c r="F2" s="179"/>
      <c r="G2" s="179"/>
      <c r="H2" s="179"/>
      <c r="I2" s="179"/>
      <c r="J2" s="180"/>
    </row>
    <row r="3" spans="1:10" ht="13.5" thickBot="1" x14ac:dyDescent="0.25"/>
    <row r="4" spans="1:10" ht="32.25" customHeight="1" x14ac:dyDescent="0.2">
      <c r="B4" s="71" t="s">
        <v>52</v>
      </c>
      <c r="C4" s="38" t="s">
        <v>295</v>
      </c>
      <c r="D4" s="38" t="s">
        <v>296</v>
      </c>
      <c r="E4" s="38" t="s">
        <v>297</v>
      </c>
      <c r="F4" s="38" t="s">
        <v>298</v>
      </c>
      <c r="G4" s="38" t="s">
        <v>299</v>
      </c>
      <c r="H4" s="38" t="s">
        <v>300</v>
      </c>
      <c r="I4" s="160" t="s">
        <v>301</v>
      </c>
      <c r="J4" s="161" t="s">
        <v>21</v>
      </c>
    </row>
    <row r="5" spans="1:10" ht="17.25" customHeight="1" x14ac:dyDescent="0.2">
      <c r="B5" s="74" t="s">
        <v>53</v>
      </c>
      <c r="C5" s="57">
        <v>960242</v>
      </c>
      <c r="D5" s="57">
        <v>713640</v>
      </c>
      <c r="E5" s="57">
        <v>700603</v>
      </c>
      <c r="F5" s="57">
        <f>E5-C5</f>
        <v>-259639</v>
      </c>
      <c r="G5" s="157">
        <f>E5-D5</f>
        <v>-13037</v>
      </c>
      <c r="H5" s="158">
        <f>E5/C5-1</f>
        <v>-0.27038913107320861</v>
      </c>
      <c r="I5" s="159">
        <f>E5/D5-1</f>
        <v>-1.8268314556358911E-2</v>
      </c>
      <c r="J5" s="162">
        <f>E5/'Trip Types'!E$6</f>
        <v>0.60535258656219781</v>
      </c>
    </row>
    <row r="6" spans="1:10" ht="16.5" customHeight="1" x14ac:dyDescent="0.2">
      <c r="B6" s="74" t="s">
        <v>54</v>
      </c>
      <c r="C6" s="57">
        <v>354620</v>
      </c>
      <c r="D6" s="57">
        <v>341665</v>
      </c>
      <c r="E6" s="57">
        <v>447849</v>
      </c>
      <c r="F6" s="57">
        <f t="shared" ref="F6:F8" si="0">E6-C6</f>
        <v>93229</v>
      </c>
      <c r="G6" s="157">
        <f t="shared" ref="G6:G8" si="1">E6-D6</f>
        <v>106184</v>
      </c>
      <c r="H6" s="158">
        <f t="shared" ref="H6:H8" si="2">E6/C6-1</f>
        <v>0.26289831368789129</v>
      </c>
      <c r="I6" s="159">
        <f t="shared" ref="I6" si="3">E6/D6-1</f>
        <v>0.31078395504368306</v>
      </c>
      <c r="J6" s="162">
        <f>E6/'Trip Types'!E$6</f>
        <v>0.38696173230673253</v>
      </c>
    </row>
    <row r="7" spans="1:10" x14ac:dyDescent="0.2">
      <c r="B7" s="74" t="s">
        <v>55</v>
      </c>
      <c r="C7" s="57">
        <v>8331</v>
      </c>
      <c r="D7" s="57">
        <v>5988</v>
      </c>
      <c r="E7" s="57">
        <v>6317</v>
      </c>
      <c r="F7" s="57">
        <f t="shared" si="0"/>
        <v>-2014</v>
      </c>
      <c r="G7" s="157">
        <f t="shared" si="1"/>
        <v>329</v>
      </c>
      <c r="H7" s="158">
        <f t="shared" si="2"/>
        <v>-0.24174768935301882</v>
      </c>
      <c r="I7" s="159">
        <f>E7/D7-1</f>
        <v>5.4943219772879193E-2</v>
      </c>
      <c r="J7" s="162">
        <f>E7/'Trip Types'!E$6</f>
        <v>5.4581728729585855E-3</v>
      </c>
    </row>
    <row r="8" spans="1:10" ht="17.25" customHeight="1" thickBot="1" x14ac:dyDescent="0.25">
      <c r="B8" s="163" t="s">
        <v>56</v>
      </c>
      <c r="C8" s="164">
        <v>10307</v>
      </c>
      <c r="D8" s="164">
        <v>4386</v>
      </c>
      <c r="E8" s="164">
        <v>2578</v>
      </c>
      <c r="F8" s="164">
        <f t="shared" si="0"/>
        <v>-7729</v>
      </c>
      <c r="G8" s="165">
        <f t="shared" si="1"/>
        <v>-1808</v>
      </c>
      <c r="H8" s="166">
        <f t="shared" si="2"/>
        <v>-0.74987872319782678</v>
      </c>
      <c r="I8" s="167">
        <f t="shared" ref="I8" si="4">E8/D8-1</f>
        <v>-0.41222070223438212</v>
      </c>
      <c r="J8" s="168">
        <f>E8/'Trip Types'!E$6</f>
        <v>2.2275082581110074E-3</v>
      </c>
    </row>
    <row r="12" spans="1:10" x14ac:dyDescent="0.2">
      <c r="B12" s="31" t="s">
        <v>6</v>
      </c>
    </row>
    <row r="13" spans="1:10" x14ac:dyDescent="0.2">
      <c r="B13" s="177"/>
      <c r="C13" s="177"/>
      <c r="D13" s="177"/>
      <c r="E13" s="177"/>
      <c r="F13" s="177"/>
      <c r="G13" s="177"/>
      <c r="H13" s="177"/>
      <c r="I13" s="177"/>
    </row>
  </sheetData>
  <mergeCells count="2">
    <mergeCell ref="B13:I13"/>
    <mergeCell ref="B2:J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workbookViewId="0">
      <selection activeCell="B2" sqref="B2:J2"/>
    </sheetView>
  </sheetViews>
  <sheetFormatPr defaultRowHeight="12.75" x14ac:dyDescent="0.2"/>
  <cols>
    <col min="1" max="1" width="7.28515625" customWidth="1"/>
    <col min="2" max="2" width="27.7109375" customWidth="1"/>
    <col min="3" max="10" width="16.140625" customWidth="1"/>
  </cols>
  <sheetData>
    <row r="1" spans="2:10" ht="21.75" customHeight="1" thickBot="1" x14ac:dyDescent="0.25"/>
    <row r="2" spans="2:10" ht="22.5" customHeight="1" thickBot="1" x14ac:dyDescent="0.25">
      <c r="B2" s="178" t="s">
        <v>10</v>
      </c>
      <c r="C2" s="179"/>
      <c r="D2" s="179"/>
      <c r="E2" s="179"/>
      <c r="F2" s="179"/>
      <c r="G2" s="179"/>
      <c r="H2" s="179"/>
      <c r="I2" s="179"/>
      <c r="J2" s="180"/>
    </row>
    <row r="3" spans="2:10" ht="13.5" thickBot="1" x14ac:dyDescent="0.25"/>
    <row r="4" spans="2:10" ht="36.75" customHeight="1" x14ac:dyDescent="0.2">
      <c r="B4" s="81" t="s">
        <v>57</v>
      </c>
      <c r="C4" s="38" t="s">
        <v>295</v>
      </c>
      <c r="D4" s="38" t="s">
        <v>296</v>
      </c>
      <c r="E4" s="38" t="s">
        <v>297</v>
      </c>
      <c r="F4" s="38" t="s">
        <v>298</v>
      </c>
      <c r="G4" s="38" t="s">
        <v>299</v>
      </c>
      <c r="H4" s="38" t="s">
        <v>300</v>
      </c>
      <c r="I4" s="78" t="s">
        <v>301</v>
      </c>
      <c r="J4" s="39" t="s">
        <v>21</v>
      </c>
    </row>
    <row r="5" spans="2:10" x14ac:dyDescent="0.2">
      <c r="B5" s="25" t="s">
        <v>58</v>
      </c>
      <c r="C5" s="13">
        <v>300801</v>
      </c>
      <c r="D5" s="13">
        <v>242930</v>
      </c>
      <c r="E5" s="13">
        <v>307629</v>
      </c>
      <c r="F5" s="13">
        <f t="shared" ref="F5:F25" si="0">E5-C5</f>
        <v>6828</v>
      </c>
      <c r="G5" s="89">
        <f t="shared" ref="G5:G25" si="1">E5-D5</f>
        <v>64699</v>
      </c>
      <c r="H5" s="119">
        <f t="shared" ref="H5:H25" si="2">E5/C5-1</f>
        <v>2.2699392621700065E-2</v>
      </c>
      <c r="I5" s="23">
        <f t="shared" ref="I5:I23" si="3">E5/D5-1</f>
        <v>0.26632774873420328</v>
      </c>
      <c r="J5" s="21">
        <f>E5/'[1]2024 I კვ'!E$4</f>
        <v>0.26580532891172653</v>
      </c>
    </row>
    <row r="6" spans="2:10" x14ac:dyDescent="0.2">
      <c r="B6" s="25" t="s">
        <v>59</v>
      </c>
      <c r="C6" s="12">
        <v>219903</v>
      </c>
      <c r="D6" s="12">
        <v>222511</v>
      </c>
      <c r="E6" s="13">
        <v>233407</v>
      </c>
      <c r="F6" s="13">
        <f t="shared" si="0"/>
        <v>13504</v>
      </c>
      <c r="G6" s="89">
        <f t="shared" si="1"/>
        <v>10896</v>
      </c>
      <c r="H6" s="119">
        <f t="shared" si="2"/>
        <v>6.1408893921410801E-2</v>
      </c>
      <c r="I6" s="23">
        <f t="shared" si="3"/>
        <v>4.8968365608891284E-2</v>
      </c>
      <c r="J6" s="21">
        <f>E6/'[1]2024 I კვ'!E$4</f>
        <v>0.20167417377847785</v>
      </c>
    </row>
    <row r="7" spans="2:10" x14ac:dyDescent="0.2">
      <c r="B7" s="25" t="s">
        <v>78</v>
      </c>
      <c r="C7" s="12">
        <v>172607</v>
      </c>
      <c r="D7" s="12">
        <v>192915</v>
      </c>
      <c r="E7" s="13">
        <v>174170</v>
      </c>
      <c r="F7" s="13">
        <f t="shared" si="0"/>
        <v>1563</v>
      </c>
      <c r="G7" s="89">
        <f t="shared" si="1"/>
        <v>-18745</v>
      </c>
      <c r="H7" s="119">
        <f t="shared" si="2"/>
        <v>9.0552526838425518E-3</v>
      </c>
      <c r="I7" s="23">
        <f t="shared" si="3"/>
        <v>-9.716714615245059E-2</v>
      </c>
      <c r="J7" s="21">
        <f>E7/'[1]2024 I კვ'!E$4</f>
        <v>0.15049073441241045</v>
      </c>
    </row>
    <row r="8" spans="2:10" x14ac:dyDescent="0.2">
      <c r="B8" s="25" t="s">
        <v>60</v>
      </c>
      <c r="C8" s="12">
        <v>186940</v>
      </c>
      <c r="D8" s="12">
        <v>163904</v>
      </c>
      <c r="E8" s="13">
        <v>150282</v>
      </c>
      <c r="F8" s="13">
        <f t="shared" si="0"/>
        <v>-36658</v>
      </c>
      <c r="G8" s="89">
        <f t="shared" si="1"/>
        <v>-13622</v>
      </c>
      <c r="H8" s="119">
        <f t="shared" si="2"/>
        <v>-0.19609500374451694</v>
      </c>
      <c r="I8" s="23">
        <f t="shared" si="3"/>
        <v>-8.3109625146427168E-2</v>
      </c>
      <c r="J8" s="21">
        <f>E8/'[1]2024 I კვ'!E$4</f>
        <v>0.1298504251533896</v>
      </c>
    </row>
    <row r="9" spans="2:10" x14ac:dyDescent="0.2">
      <c r="B9" s="25" t="s">
        <v>61</v>
      </c>
      <c r="C9" s="12">
        <v>32707</v>
      </c>
      <c r="D9" s="12">
        <v>66429</v>
      </c>
      <c r="E9" s="13">
        <v>97560</v>
      </c>
      <c r="F9" s="13">
        <f t="shared" si="0"/>
        <v>64853</v>
      </c>
      <c r="G9" s="89">
        <f t="shared" si="1"/>
        <v>31131</v>
      </c>
      <c r="H9" s="119">
        <f t="shared" si="2"/>
        <v>1.9828477084416178</v>
      </c>
      <c r="I9" s="23">
        <f t="shared" si="3"/>
        <v>0.46863568622137919</v>
      </c>
      <c r="J9" s="21">
        <f>E9/'[1]2024 I კვ'!E$4</f>
        <v>8.4296239589336644E-2</v>
      </c>
    </row>
    <row r="10" spans="2:10" x14ac:dyDescent="0.2">
      <c r="B10" s="25" t="s">
        <v>63</v>
      </c>
      <c r="C10" s="12">
        <v>251682</v>
      </c>
      <c r="D10" s="12">
        <v>38092</v>
      </c>
      <c r="E10" s="13">
        <v>33812</v>
      </c>
      <c r="F10" s="13">
        <f t="shared" si="0"/>
        <v>-217870</v>
      </c>
      <c r="G10" s="89">
        <f t="shared" si="1"/>
        <v>-4280</v>
      </c>
      <c r="H10" s="119">
        <f t="shared" si="2"/>
        <v>-0.86565586732463984</v>
      </c>
      <c r="I10" s="23">
        <f t="shared" si="3"/>
        <v>-0.11235955056179781</v>
      </c>
      <c r="J10" s="21">
        <f>E10/'[1]2024 I კვ'!E$4</f>
        <v>2.9215092794123113E-2</v>
      </c>
    </row>
    <row r="11" spans="2:10" x14ac:dyDescent="0.2">
      <c r="B11" s="25" t="s">
        <v>65</v>
      </c>
      <c r="C11" s="12">
        <v>34467</v>
      </c>
      <c r="D11" s="12">
        <v>37727</v>
      </c>
      <c r="E11" s="13">
        <v>40760</v>
      </c>
      <c r="F11" s="13">
        <f t="shared" si="0"/>
        <v>6293</v>
      </c>
      <c r="G11" s="89">
        <f t="shared" si="1"/>
        <v>3033</v>
      </c>
      <c r="H11" s="119">
        <f t="shared" si="2"/>
        <v>0.18258043926074219</v>
      </c>
      <c r="I11" s="23">
        <f t="shared" si="3"/>
        <v>8.0393352241100446E-2</v>
      </c>
      <c r="J11" s="21">
        <f>E11/'[1]2024 I კვ'!E$4</f>
        <v>3.5218478122810183E-2</v>
      </c>
    </row>
    <row r="12" spans="2:10" x14ac:dyDescent="0.2">
      <c r="B12" s="25" t="s">
        <v>62</v>
      </c>
      <c r="C12" s="12">
        <v>21112</v>
      </c>
      <c r="D12" s="12">
        <v>32306</v>
      </c>
      <c r="E12" s="13">
        <v>42660</v>
      </c>
      <c r="F12" s="13">
        <f t="shared" si="0"/>
        <v>21548</v>
      </c>
      <c r="G12" s="89">
        <f t="shared" si="1"/>
        <v>10354</v>
      </c>
      <c r="H12" s="119">
        <f t="shared" si="2"/>
        <v>1.0206517620310724</v>
      </c>
      <c r="I12" s="23">
        <f t="shared" si="3"/>
        <v>0.32049774035782819</v>
      </c>
      <c r="J12" s="21">
        <f>E12/'[1]2024 I კვ'!E$4</f>
        <v>3.6860163805669345E-2</v>
      </c>
    </row>
    <row r="13" spans="2:10" x14ac:dyDescent="0.2">
      <c r="B13" s="25" t="s">
        <v>64</v>
      </c>
      <c r="C13" s="12">
        <v>15561</v>
      </c>
      <c r="D13" s="12">
        <v>27180</v>
      </c>
      <c r="E13" s="13">
        <v>27600</v>
      </c>
      <c r="F13" s="13">
        <f t="shared" si="0"/>
        <v>12039</v>
      </c>
      <c r="G13" s="89">
        <f t="shared" si="1"/>
        <v>420</v>
      </c>
      <c r="H13" s="119">
        <f t="shared" si="2"/>
        <v>0.77366493155966842</v>
      </c>
      <c r="I13" s="23">
        <f t="shared" si="3"/>
        <v>1.5452538631346657E-2</v>
      </c>
      <c r="J13" s="21">
        <f>E13/'[1]2024 I კვ'!E$4</f>
        <v>2.3847644656269901E-2</v>
      </c>
    </row>
    <row r="14" spans="2:10" x14ac:dyDescent="0.2">
      <c r="B14" s="25" t="s">
        <v>67</v>
      </c>
      <c r="C14" s="12">
        <v>12003</v>
      </c>
      <c r="D14" s="12">
        <v>11644</v>
      </c>
      <c r="E14" s="13">
        <v>13576</v>
      </c>
      <c r="F14" s="13">
        <f t="shared" si="0"/>
        <v>1573</v>
      </c>
      <c r="G14" s="89">
        <f t="shared" si="1"/>
        <v>1932</v>
      </c>
      <c r="H14" s="119">
        <f t="shared" si="2"/>
        <v>0.13105057069066062</v>
      </c>
      <c r="I14" s="23">
        <f t="shared" si="3"/>
        <v>0.16592236344898659</v>
      </c>
      <c r="J14" s="21">
        <f>E14/'[1]2024 I კვ'!E$4</f>
        <v>1.1730276226576818E-2</v>
      </c>
    </row>
    <row r="15" spans="2:10" x14ac:dyDescent="0.2">
      <c r="B15" s="25" t="s">
        <v>68</v>
      </c>
      <c r="C15" s="12">
        <v>42471</v>
      </c>
      <c r="D15" s="12">
        <v>9880</v>
      </c>
      <c r="E15" s="13">
        <v>13872</v>
      </c>
      <c r="F15" s="13">
        <f t="shared" si="0"/>
        <v>-28599</v>
      </c>
      <c r="G15" s="89">
        <f t="shared" si="1"/>
        <v>3992</v>
      </c>
      <c r="H15" s="119">
        <f t="shared" si="2"/>
        <v>-0.67337712792258242</v>
      </c>
      <c r="I15" s="23">
        <f t="shared" si="3"/>
        <v>0.40404858299595148</v>
      </c>
      <c r="J15" s="21">
        <f>E15/'[1]2024 I კვ'!E$4</f>
        <v>1.198603357506435E-2</v>
      </c>
    </row>
    <row r="16" spans="2:10" x14ac:dyDescent="0.2">
      <c r="B16" s="25" t="s">
        <v>66</v>
      </c>
      <c r="C16" s="12">
        <v>8658</v>
      </c>
      <c r="D16" s="12">
        <v>9773</v>
      </c>
      <c r="E16" s="13">
        <v>13100</v>
      </c>
      <c r="F16" s="13">
        <f t="shared" si="0"/>
        <v>4442</v>
      </c>
      <c r="G16" s="89">
        <f t="shared" si="1"/>
        <v>3327</v>
      </c>
      <c r="H16" s="119">
        <f t="shared" si="2"/>
        <v>0.51305151305151298</v>
      </c>
      <c r="I16" s="23">
        <f t="shared" si="3"/>
        <v>0.34042770899416763</v>
      </c>
      <c r="J16" s="21">
        <f>E16/'[1]2024 I კვ'!E$4</f>
        <v>1.1318990760765786E-2</v>
      </c>
    </row>
    <row r="17" spans="2:10" x14ac:dyDescent="0.2">
      <c r="B17" s="25" t="s">
        <v>69</v>
      </c>
      <c r="C17" s="12">
        <v>1904</v>
      </c>
      <c r="D17" s="12">
        <v>3936</v>
      </c>
      <c r="E17" s="13">
        <v>2293</v>
      </c>
      <c r="F17" s="13">
        <f t="shared" si="0"/>
        <v>389</v>
      </c>
      <c r="G17" s="89">
        <f t="shared" si="1"/>
        <v>-1643</v>
      </c>
      <c r="H17" s="119">
        <f t="shared" si="2"/>
        <v>0.20430672268907557</v>
      </c>
      <c r="I17" s="23">
        <f t="shared" si="3"/>
        <v>-0.41742886178861793</v>
      </c>
      <c r="J17" s="21">
        <f>E17/'[1]2024 I კვ'!E$4</f>
        <v>1.9812554056821332E-3</v>
      </c>
    </row>
    <row r="18" spans="2:10" x14ac:dyDescent="0.2">
      <c r="B18" s="25" t="s">
        <v>71</v>
      </c>
      <c r="C18" s="12">
        <v>4693</v>
      </c>
      <c r="D18" s="12">
        <v>2948</v>
      </c>
      <c r="E18" s="13">
        <v>3677</v>
      </c>
      <c r="F18" s="13">
        <f t="shared" si="0"/>
        <v>-1016</v>
      </c>
      <c r="G18" s="89">
        <f t="shared" si="1"/>
        <v>729</v>
      </c>
      <c r="H18" s="119">
        <f t="shared" si="2"/>
        <v>-0.21649264862561257</v>
      </c>
      <c r="I18" s="23">
        <f t="shared" si="3"/>
        <v>0.24728629579375849</v>
      </c>
      <c r="J18" s="21">
        <f>E18/'[1]2024 I კვ'!E$4</f>
        <v>3.177093818880595E-3</v>
      </c>
    </row>
    <row r="19" spans="2:10" x14ac:dyDescent="0.2">
      <c r="B19" s="25" t="s">
        <v>70</v>
      </c>
      <c r="C19" s="12">
        <v>3220</v>
      </c>
      <c r="D19" s="12">
        <v>2395</v>
      </c>
      <c r="E19" s="13">
        <v>2088</v>
      </c>
      <c r="F19" s="13">
        <f t="shared" si="0"/>
        <v>-1132</v>
      </c>
      <c r="G19" s="89">
        <f t="shared" si="1"/>
        <v>-307</v>
      </c>
      <c r="H19" s="119">
        <f t="shared" si="2"/>
        <v>-0.35155279503105585</v>
      </c>
      <c r="I19" s="23">
        <f t="shared" si="3"/>
        <v>-0.12818371607515655</v>
      </c>
      <c r="J19" s="21">
        <f>E19/'[1]2024 I კვ'!E$4</f>
        <v>1.8041261609525925E-3</v>
      </c>
    </row>
    <row r="20" spans="2:10" x14ac:dyDescent="0.2">
      <c r="B20" s="25" t="s">
        <v>74</v>
      </c>
      <c r="C20" s="12">
        <v>418</v>
      </c>
      <c r="D20" s="12">
        <v>645</v>
      </c>
      <c r="E20" s="13">
        <v>552</v>
      </c>
      <c r="F20" s="13">
        <f t="shared" si="0"/>
        <v>134</v>
      </c>
      <c r="G20" s="89">
        <f t="shared" si="1"/>
        <v>-93</v>
      </c>
      <c r="H20" s="119">
        <f t="shared" si="2"/>
        <v>0.32057416267942584</v>
      </c>
      <c r="I20" s="23">
        <f t="shared" si="3"/>
        <v>-0.14418604651162792</v>
      </c>
      <c r="J20" s="21">
        <f>E20/'[1]2024 I კვ'!E$4</f>
        <v>4.7695289312539802E-4</v>
      </c>
    </row>
    <row r="21" spans="2:10" x14ac:dyDescent="0.2">
      <c r="B21" s="25" t="s">
        <v>72</v>
      </c>
      <c r="C21" s="12">
        <v>8260</v>
      </c>
      <c r="D21" s="12">
        <v>288</v>
      </c>
      <c r="E21" s="13">
        <v>261</v>
      </c>
      <c r="F21" s="13">
        <f t="shared" si="0"/>
        <v>-7999</v>
      </c>
      <c r="G21" s="89">
        <f t="shared" si="1"/>
        <v>-27</v>
      </c>
      <c r="H21" s="119">
        <f t="shared" si="2"/>
        <v>-0.96840193704600486</v>
      </c>
      <c r="I21" s="23">
        <f t="shared" si="3"/>
        <v>-9.375E-2</v>
      </c>
      <c r="J21" s="21">
        <f>E21/'[1]2024 I კვ'!E$4</f>
        <v>2.2551577011907406E-4</v>
      </c>
    </row>
    <row r="22" spans="2:10" x14ac:dyDescent="0.2">
      <c r="B22" s="25" t="s">
        <v>73</v>
      </c>
      <c r="C22" s="12">
        <v>143</v>
      </c>
      <c r="D22" s="12">
        <v>162</v>
      </c>
      <c r="E22" s="13">
        <v>24</v>
      </c>
      <c r="F22" s="13">
        <f t="shared" si="0"/>
        <v>-119</v>
      </c>
      <c r="G22" s="89">
        <f t="shared" si="1"/>
        <v>-138</v>
      </c>
      <c r="H22" s="119">
        <f t="shared" si="2"/>
        <v>-0.83216783216783219</v>
      </c>
      <c r="I22" s="23">
        <f t="shared" si="3"/>
        <v>-0.85185185185185186</v>
      </c>
      <c r="J22" s="21">
        <f>E22/'[1]2024 I კვ'!E$4</f>
        <v>2.0737082309799914E-5</v>
      </c>
    </row>
    <row r="23" spans="2:10" x14ac:dyDescent="0.2">
      <c r="B23" s="25" t="s">
        <v>75</v>
      </c>
      <c r="C23" s="12">
        <v>27</v>
      </c>
      <c r="D23" s="12">
        <v>14</v>
      </c>
      <c r="E23" s="13">
        <v>24</v>
      </c>
      <c r="F23" s="13">
        <f t="shared" si="0"/>
        <v>-3</v>
      </c>
      <c r="G23" s="89">
        <f t="shared" si="1"/>
        <v>10</v>
      </c>
      <c r="H23" s="119">
        <f t="shared" si="2"/>
        <v>-0.11111111111111116</v>
      </c>
      <c r="I23" s="23">
        <f t="shared" si="3"/>
        <v>0.71428571428571419</v>
      </c>
      <c r="J23" s="21">
        <f>E23/'[1]2024 I კვ'!E$4</f>
        <v>2.0737082309799914E-5</v>
      </c>
    </row>
    <row r="24" spans="2:10" x14ac:dyDescent="0.2">
      <c r="B24" s="25" t="s">
        <v>76</v>
      </c>
      <c r="C24" s="12">
        <v>15834</v>
      </c>
      <c r="D24" s="12">
        <v>0</v>
      </c>
      <c r="E24" s="13">
        <v>0</v>
      </c>
      <c r="F24" s="13">
        <f t="shared" si="0"/>
        <v>-15834</v>
      </c>
      <c r="G24" s="89">
        <f t="shared" si="1"/>
        <v>0</v>
      </c>
      <c r="H24" s="119">
        <f t="shared" si="2"/>
        <v>-1</v>
      </c>
      <c r="I24" s="23"/>
      <c r="J24" s="21">
        <f>E24/'[1]2024 I კვ'!E$4</f>
        <v>0</v>
      </c>
    </row>
    <row r="25" spans="2:10" ht="13.5" thickBot="1" x14ac:dyDescent="0.25">
      <c r="B25" s="26" t="s">
        <v>77</v>
      </c>
      <c r="C25" s="63">
        <v>89</v>
      </c>
      <c r="D25" s="63">
        <v>0</v>
      </c>
      <c r="E25" s="15">
        <v>0</v>
      </c>
      <c r="F25" s="15">
        <f t="shared" si="0"/>
        <v>-89</v>
      </c>
      <c r="G25" s="90">
        <f t="shared" si="1"/>
        <v>0</v>
      </c>
      <c r="H25" s="120">
        <f t="shared" si="2"/>
        <v>-1</v>
      </c>
      <c r="I25" s="24"/>
      <c r="J25" s="22">
        <f>E25/'[1]2024 I კვ'!E$4</f>
        <v>0</v>
      </c>
    </row>
    <row r="26" spans="2:10" x14ac:dyDescent="0.2">
      <c r="B26" s="34"/>
      <c r="C26" s="34"/>
      <c r="D26" s="34"/>
    </row>
    <row r="27" spans="2:10" x14ac:dyDescent="0.2">
      <c r="B27" s="34"/>
      <c r="C27" s="34"/>
      <c r="D27" s="34"/>
    </row>
    <row r="29" spans="2:10" x14ac:dyDescent="0.2">
      <c r="B29" s="31" t="s">
        <v>6</v>
      </c>
    </row>
    <row r="30" spans="2:10" x14ac:dyDescent="0.2">
      <c r="B30" s="177"/>
      <c r="C30" s="177"/>
      <c r="D30" s="177"/>
      <c r="E30" s="177"/>
      <c r="F30" s="177"/>
      <c r="G30" s="177"/>
      <c r="H30" s="177"/>
      <c r="I30" s="177"/>
      <c r="J30" s="177"/>
    </row>
  </sheetData>
  <mergeCells count="2">
    <mergeCell ref="B30:J30"/>
    <mergeCell ref="B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workbookViewId="0">
      <selection activeCell="B2" sqref="B2:K2"/>
    </sheetView>
  </sheetViews>
  <sheetFormatPr defaultRowHeight="12.75" x14ac:dyDescent="0.2"/>
  <cols>
    <col min="1" max="1" width="2.85546875" customWidth="1"/>
    <col min="2" max="2" width="19.140625" customWidth="1"/>
    <col min="3" max="3" width="18.5703125" customWidth="1"/>
    <col min="4" max="11" width="15.140625" customWidth="1"/>
  </cols>
  <sheetData>
    <row r="1" spans="2:11" ht="21.75" customHeight="1" thickBot="1" x14ac:dyDescent="0.25"/>
    <row r="2" spans="2:11" ht="24.75" customHeight="1" thickBot="1" x14ac:dyDescent="0.25">
      <c r="B2" s="178" t="s">
        <v>84</v>
      </c>
      <c r="C2" s="179"/>
      <c r="D2" s="179"/>
      <c r="E2" s="179"/>
      <c r="F2" s="179"/>
      <c r="G2" s="179"/>
      <c r="H2" s="179"/>
      <c r="I2" s="179"/>
      <c r="J2" s="179"/>
      <c r="K2" s="180"/>
    </row>
    <row r="3" spans="2:11" ht="13.5" thickBot="1" x14ac:dyDescent="0.25"/>
    <row r="4" spans="2:11" ht="33" customHeight="1" x14ac:dyDescent="0.2">
      <c r="B4" s="181" t="s">
        <v>79</v>
      </c>
      <c r="C4" s="182"/>
      <c r="D4" s="38" t="s">
        <v>295</v>
      </c>
      <c r="E4" s="38" t="s">
        <v>296</v>
      </c>
      <c r="F4" s="38" t="s">
        <v>297</v>
      </c>
      <c r="G4" s="38" t="s">
        <v>298</v>
      </c>
      <c r="H4" s="38" t="s">
        <v>299</v>
      </c>
      <c r="I4" s="38" t="s">
        <v>300</v>
      </c>
      <c r="J4" s="78" t="s">
        <v>301</v>
      </c>
      <c r="K4" s="39" t="s">
        <v>21</v>
      </c>
    </row>
    <row r="5" spans="2:11" x14ac:dyDescent="0.2">
      <c r="B5" s="183" t="s">
        <v>80</v>
      </c>
      <c r="C5" s="121" t="s">
        <v>0</v>
      </c>
      <c r="D5" s="12">
        <v>358090</v>
      </c>
      <c r="E5" s="12">
        <v>274213</v>
      </c>
      <c r="F5" s="13">
        <v>292083</v>
      </c>
      <c r="G5" s="13">
        <f>F5-D5</f>
        <v>-66007</v>
      </c>
      <c r="H5" s="89">
        <f>F5-E5</f>
        <v>17870</v>
      </c>
      <c r="I5" s="119">
        <f>F5/D5-1</f>
        <v>-0.18433075483816919</v>
      </c>
      <c r="J5" s="23">
        <f>F5/E5-1</f>
        <v>6.5168318059318775E-2</v>
      </c>
      <c r="K5" s="69">
        <f>F5/'[1]2024 I კვ'!E4</f>
        <v>0.25237288384555367</v>
      </c>
    </row>
    <row r="6" spans="2:11" x14ac:dyDescent="0.2">
      <c r="B6" s="183"/>
      <c r="C6" s="13" t="s">
        <v>1</v>
      </c>
      <c r="D6" s="12">
        <v>661541</v>
      </c>
      <c r="E6" s="12">
        <v>546705</v>
      </c>
      <c r="F6" s="13">
        <v>587659</v>
      </c>
      <c r="G6" s="13">
        <f t="shared" ref="G6:G10" si="0">F6-D6</f>
        <v>-73882</v>
      </c>
      <c r="H6" s="89">
        <f t="shared" ref="H6:H10" si="1">F6-E6</f>
        <v>40954</v>
      </c>
      <c r="I6" s="119">
        <f t="shared" ref="I6:I10" si="2">F6/D6-1</f>
        <v>-0.11168166447733396</v>
      </c>
      <c r="J6" s="23">
        <f t="shared" ref="J6:J10" si="3">F6/E6-1</f>
        <v>7.4910600781042724E-2</v>
      </c>
      <c r="K6" s="69">
        <f>F6/'[1]2024 I კვ'!E$4</f>
        <v>0.50776387721227945</v>
      </c>
    </row>
    <row r="7" spans="2:11" x14ac:dyDescent="0.2">
      <c r="B7" s="183"/>
      <c r="C7" s="13" t="s">
        <v>2</v>
      </c>
      <c r="D7" s="12">
        <v>299165</v>
      </c>
      <c r="E7" s="12">
        <v>231459</v>
      </c>
      <c r="F7" s="13">
        <v>261160</v>
      </c>
      <c r="G7" s="13">
        <f t="shared" si="0"/>
        <v>-38005</v>
      </c>
      <c r="H7" s="89">
        <f t="shared" si="1"/>
        <v>29701</v>
      </c>
      <c r="I7" s="119">
        <f t="shared" si="2"/>
        <v>-0.12703691942573492</v>
      </c>
      <c r="J7" s="23">
        <f t="shared" si="3"/>
        <v>0.12832078251439771</v>
      </c>
      <c r="K7" s="69">
        <f>F7/'[1]2024 I კვ'!E$4</f>
        <v>0.22565401733447271</v>
      </c>
    </row>
    <row r="8" spans="2:11" x14ac:dyDescent="0.2">
      <c r="B8" s="184"/>
      <c r="C8" s="13" t="s">
        <v>3</v>
      </c>
      <c r="D8" s="12">
        <v>14704</v>
      </c>
      <c r="E8" s="12">
        <v>13302</v>
      </c>
      <c r="F8" s="13">
        <v>16445</v>
      </c>
      <c r="G8" s="13">
        <f t="shared" si="0"/>
        <v>1741</v>
      </c>
      <c r="H8" s="89">
        <f t="shared" si="1"/>
        <v>3143</v>
      </c>
      <c r="I8" s="119">
        <f t="shared" si="2"/>
        <v>0.11840315560391734</v>
      </c>
      <c r="J8" s="23">
        <f t="shared" si="3"/>
        <v>0.23628025860772817</v>
      </c>
      <c r="K8" s="69">
        <f>F8/'[1]2024 I კვ'!E$4</f>
        <v>1.420922160769415E-2</v>
      </c>
    </row>
    <row r="9" spans="2:11" x14ac:dyDescent="0.2">
      <c r="B9" s="185" t="s">
        <v>81</v>
      </c>
      <c r="C9" s="13" t="s">
        <v>82</v>
      </c>
      <c r="D9" s="12">
        <v>920103</v>
      </c>
      <c r="E9" s="12">
        <v>741631</v>
      </c>
      <c r="F9" s="13">
        <v>787591</v>
      </c>
      <c r="G9" s="13">
        <f t="shared" si="0"/>
        <v>-132512</v>
      </c>
      <c r="H9" s="89">
        <f t="shared" si="1"/>
        <v>45960</v>
      </c>
      <c r="I9" s="119">
        <f t="shared" si="2"/>
        <v>-0.14401865878059306</v>
      </c>
      <c r="J9" s="23">
        <f t="shared" si="3"/>
        <v>6.1971519529253838E-2</v>
      </c>
      <c r="K9" s="69">
        <f>F9/'[1]2024 I კვ'!E$4</f>
        <v>0.68051414139406763</v>
      </c>
    </row>
    <row r="10" spans="2:11" ht="13.5" thickBot="1" x14ac:dyDescent="0.25">
      <c r="B10" s="186"/>
      <c r="C10" s="15" t="s">
        <v>83</v>
      </c>
      <c r="D10" s="63">
        <v>413397</v>
      </c>
      <c r="E10" s="63">
        <v>324048</v>
      </c>
      <c r="F10" s="15">
        <v>369756</v>
      </c>
      <c r="G10" s="15">
        <f t="shared" si="0"/>
        <v>-43641</v>
      </c>
      <c r="H10" s="90">
        <f t="shared" si="1"/>
        <v>45708</v>
      </c>
      <c r="I10" s="120">
        <f t="shared" si="2"/>
        <v>-0.10556680382295958</v>
      </c>
      <c r="J10" s="24">
        <f t="shared" si="3"/>
        <v>0.14105317730706557</v>
      </c>
      <c r="K10" s="70">
        <f>F10/'[1]2024 I კვ'!E$4</f>
        <v>0.31948585860593237</v>
      </c>
    </row>
    <row r="14" spans="2:11" x14ac:dyDescent="0.2">
      <c r="B14" s="31" t="s">
        <v>6</v>
      </c>
    </row>
  </sheetData>
  <mergeCells count="4">
    <mergeCell ref="B4:C4"/>
    <mergeCell ref="B5:B8"/>
    <mergeCell ref="B9:B10"/>
    <mergeCell ref="B2:K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2" sqref="C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54" t="s">
        <v>87</v>
      </c>
      <c r="C2" s="54" t="s">
        <v>88</v>
      </c>
    </row>
    <row r="3" spans="2:3" ht="66" customHeight="1" x14ac:dyDescent="0.2">
      <c r="B3" s="55" t="s">
        <v>89</v>
      </c>
      <c r="C3" s="56" t="s">
        <v>90</v>
      </c>
    </row>
    <row r="4" spans="2:3" ht="74.25" customHeight="1" x14ac:dyDescent="0.2">
      <c r="B4" s="55" t="s">
        <v>91</v>
      </c>
      <c r="C4" s="56" t="s">
        <v>92</v>
      </c>
    </row>
    <row r="5" spans="2:3" ht="26.25" customHeight="1" x14ac:dyDescent="0.2">
      <c r="B5" s="57" t="s">
        <v>93</v>
      </c>
      <c r="C5" s="126" t="s">
        <v>94</v>
      </c>
    </row>
    <row r="6" spans="2:3" ht="24.75" customHeight="1" x14ac:dyDescent="0.2">
      <c r="B6" s="57" t="s">
        <v>95</v>
      </c>
      <c r="C6" s="126" t="s">
        <v>96</v>
      </c>
    </row>
    <row r="7" spans="2:3" ht="56.25" customHeight="1" x14ac:dyDescent="0.2">
      <c r="B7" s="58" t="s">
        <v>97</v>
      </c>
      <c r="C7" s="59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2024 I-Q</vt:lpstr>
      <vt:lpstr>Top 15</vt:lpstr>
      <vt:lpstr>Trip Types</vt:lpstr>
      <vt:lpstr>Region</vt:lpstr>
      <vt:lpstr>EU</vt:lpstr>
      <vt:lpstr>Border Type</vt:lpstr>
      <vt:lpstr>Border</vt:lpstr>
      <vt:lpstr>Gender end Age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 Arabuli</cp:lastModifiedBy>
  <cp:lastPrinted>2022-08-03T08:32:50Z</cp:lastPrinted>
  <dcterms:created xsi:type="dcterms:W3CDTF">2012-06-01T06:45:51Z</dcterms:created>
  <dcterms:modified xsi:type="dcterms:W3CDTF">2024-10-22T08:20:30Z</dcterms:modified>
</cp:coreProperties>
</file>