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bookViews>
    <workbookView xWindow="0" yWindow="0" windowWidth="20115" windowHeight="7680"/>
  </bookViews>
  <sheets>
    <sheet name="2022 September" sheetId="17" r:id="rId1"/>
    <sheet name="Top15" sheetId="2" r:id="rId2"/>
    <sheet name="Trip Types" sheetId="12" r:id="rId3"/>
    <sheet name="Regions" sheetId="3" r:id="rId4"/>
    <sheet name="EU" sheetId="16" r:id="rId5"/>
    <sheet name="Border Type" sheetId="8" r:id="rId6"/>
    <sheet name="Border" sheetId="11" r:id="rId7"/>
    <sheet name="Gender and Age" sheetId="15" r:id="rId8"/>
    <sheet name="Definitions" sheetId="13" r:id="rId9"/>
  </sheets>
  <calcPr calcId="152511"/>
</workbook>
</file>

<file path=xl/calcChain.xml><?xml version="1.0" encoding="utf-8"?>
<calcChain xmlns="http://schemas.openxmlformats.org/spreadsheetml/2006/main">
  <c r="F114" i="17" l="1"/>
  <c r="F149" i="17"/>
  <c r="L235" i="17" l="1"/>
  <c r="K235" i="17"/>
  <c r="J235" i="17"/>
  <c r="I235" i="17"/>
  <c r="H235" i="17"/>
  <c r="G235" i="17"/>
  <c r="L234" i="17"/>
  <c r="K234" i="17"/>
  <c r="J234" i="17"/>
  <c r="I234" i="17"/>
  <c r="H234" i="17"/>
  <c r="G234" i="17"/>
  <c r="L233" i="17"/>
  <c r="K233" i="17"/>
  <c r="J233" i="17"/>
  <c r="I233" i="17"/>
  <c r="H233" i="17"/>
  <c r="G233" i="17"/>
  <c r="L232" i="17"/>
  <c r="K232" i="17"/>
  <c r="J232" i="17"/>
  <c r="I232" i="17"/>
  <c r="H232" i="17"/>
  <c r="G232" i="17"/>
  <c r="I227" i="17"/>
  <c r="H227" i="17"/>
  <c r="G227" i="17"/>
  <c r="J228" i="17"/>
  <c r="I228" i="17"/>
  <c r="H228" i="17"/>
  <c r="G228" i="17"/>
  <c r="J231" i="17"/>
  <c r="I231" i="17"/>
  <c r="H231" i="17"/>
  <c r="G231" i="17"/>
  <c r="L229" i="17"/>
  <c r="K229" i="17"/>
  <c r="I229" i="17"/>
  <c r="H229" i="17"/>
  <c r="G229" i="17"/>
  <c r="L226" i="17"/>
  <c r="K226" i="17"/>
  <c r="J226" i="17"/>
  <c r="I226" i="17"/>
  <c r="H226" i="17"/>
  <c r="G226" i="17"/>
  <c r="I230" i="17"/>
  <c r="H230" i="17"/>
  <c r="G230" i="17"/>
  <c r="L225" i="17"/>
  <c r="I225" i="17"/>
  <c r="H225" i="17"/>
  <c r="G225" i="17"/>
  <c r="L224" i="17"/>
  <c r="J224" i="17"/>
  <c r="I224" i="17"/>
  <c r="H224" i="17"/>
  <c r="G224" i="17"/>
  <c r="L223" i="17"/>
  <c r="J223" i="17"/>
  <c r="I223" i="17"/>
  <c r="H223" i="17"/>
  <c r="G223" i="17"/>
  <c r="L222" i="17"/>
  <c r="K222" i="17"/>
  <c r="J222" i="17"/>
  <c r="I222" i="17"/>
  <c r="H222" i="17"/>
  <c r="G222" i="17"/>
  <c r="L221" i="17"/>
  <c r="K221" i="17"/>
  <c r="J221" i="17"/>
  <c r="I221" i="17"/>
  <c r="H221" i="17"/>
  <c r="G221" i="17"/>
  <c r="L220" i="17"/>
  <c r="K220" i="17"/>
  <c r="J220" i="17"/>
  <c r="I220" i="17"/>
  <c r="H220" i="17"/>
  <c r="G220" i="17"/>
  <c r="L219" i="17"/>
  <c r="K219" i="17"/>
  <c r="J219" i="17"/>
  <c r="I219" i="17"/>
  <c r="H219" i="17"/>
  <c r="G219" i="17"/>
  <c r="L218" i="17"/>
  <c r="I218" i="17"/>
  <c r="H218" i="17"/>
  <c r="G218" i="17"/>
  <c r="L217" i="17"/>
  <c r="K217" i="17"/>
  <c r="J217" i="17"/>
  <c r="I217" i="17"/>
  <c r="H217" i="17"/>
  <c r="G217" i="17"/>
  <c r="L216" i="17"/>
  <c r="K216" i="17"/>
  <c r="J216" i="17"/>
  <c r="I216" i="17"/>
  <c r="H216" i="17"/>
  <c r="G216" i="17"/>
  <c r="I215" i="17"/>
  <c r="H215" i="17"/>
  <c r="G215" i="17"/>
  <c r="J214" i="17"/>
  <c r="I214" i="17"/>
  <c r="H214" i="17"/>
  <c r="G214" i="17"/>
  <c r="L213" i="17"/>
  <c r="K213" i="17"/>
  <c r="J213" i="17"/>
  <c r="I213" i="17"/>
  <c r="H213" i="17"/>
  <c r="G213" i="17"/>
  <c r="J212" i="17"/>
  <c r="I212" i="17"/>
  <c r="H212" i="17"/>
  <c r="G212" i="17"/>
  <c r="J211" i="17"/>
  <c r="I211" i="17"/>
  <c r="H211" i="17"/>
  <c r="G211" i="17"/>
  <c r="K210" i="17"/>
  <c r="J210" i="17"/>
  <c r="I210" i="17"/>
  <c r="H210" i="17"/>
  <c r="G210" i="17"/>
  <c r="L209" i="17"/>
  <c r="K209" i="17"/>
  <c r="J209" i="17"/>
  <c r="I209" i="17"/>
  <c r="H209" i="17"/>
  <c r="G209" i="17"/>
  <c r="J208" i="17"/>
  <c r="I208" i="17"/>
  <c r="H208" i="17"/>
  <c r="G208" i="17"/>
  <c r="L206" i="17"/>
  <c r="J206" i="17"/>
  <c r="I206" i="17"/>
  <c r="H206" i="17"/>
  <c r="G206" i="17"/>
  <c r="L207" i="17"/>
  <c r="J207" i="17"/>
  <c r="I207" i="17"/>
  <c r="H207" i="17"/>
  <c r="G207" i="17"/>
  <c r="I205" i="17"/>
  <c r="H205" i="17"/>
  <c r="G205" i="17"/>
  <c r="L200" i="17"/>
  <c r="J200" i="17"/>
  <c r="I200" i="17"/>
  <c r="H200" i="17"/>
  <c r="G200" i="17"/>
  <c r="K199" i="17"/>
  <c r="J199" i="17"/>
  <c r="I199" i="17"/>
  <c r="H199" i="17"/>
  <c r="G199" i="17"/>
  <c r="L204" i="17"/>
  <c r="I204" i="17"/>
  <c r="H204" i="17"/>
  <c r="G204" i="17"/>
  <c r="L203" i="17"/>
  <c r="I203" i="17"/>
  <c r="H203" i="17"/>
  <c r="G203" i="17"/>
  <c r="L202" i="17"/>
  <c r="K202" i="17"/>
  <c r="J202" i="17"/>
  <c r="I202" i="17"/>
  <c r="H202" i="17"/>
  <c r="G202" i="17"/>
  <c r="J201" i="17"/>
  <c r="I201" i="17"/>
  <c r="H201" i="17"/>
  <c r="G201" i="17"/>
  <c r="L198" i="17"/>
  <c r="J198" i="17"/>
  <c r="I198" i="17"/>
  <c r="H198" i="17"/>
  <c r="G198" i="17"/>
  <c r="L197" i="17"/>
  <c r="J197" i="17"/>
  <c r="I197" i="17"/>
  <c r="H197" i="17"/>
  <c r="G197" i="17"/>
  <c r="L196" i="17"/>
  <c r="K196" i="17"/>
  <c r="J196" i="17"/>
  <c r="I196" i="17"/>
  <c r="H196" i="17"/>
  <c r="G196" i="17"/>
  <c r="L179" i="17"/>
  <c r="I179" i="17"/>
  <c r="H179" i="17"/>
  <c r="G179" i="17"/>
  <c r="L193" i="17"/>
  <c r="J193" i="17"/>
  <c r="I193" i="17"/>
  <c r="H193" i="17"/>
  <c r="G193" i="17"/>
  <c r="L192" i="17"/>
  <c r="J192" i="17"/>
  <c r="I192" i="17"/>
  <c r="H192" i="17"/>
  <c r="G192" i="17"/>
  <c r="L191" i="17"/>
  <c r="J191" i="17"/>
  <c r="I191" i="17"/>
  <c r="H191" i="17"/>
  <c r="G191" i="17"/>
  <c r="K190" i="17"/>
  <c r="J190" i="17"/>
  <c r="I190" i="17"/>
  <c r="H190" i="17"/>
  <c r="G190" i="17"/>
  <c r="J189" i="17"/>
  <c r="I189" i="17"/>
  <c r="H189" i="17"/>
  <c r="G189" i="17"/>
  <c r="I188" i="17"/>
  <c r="H188" i="17"/>
  <c r="G188" i="17"/>
  <c r="J187" i="17"/>
  <c r="I187" i="17"/>
  <c r="H187" i="17"/>
  <c r="G187" i="17"/>
  <c r="L184" i="17"/>
  <c r="I184" i="17"/>
  <c r="H184" i="17"/>
  <c r="G184" i="17"/>
  <c r="I186" i="17"/>
  <c r="H186" i="17"/>
  <c r="G186" i="17"/>
  <c r="L185" i="17"/>
  <c r="J185" i="17"/>
  <c r="I185" i="17"/>
  <c r="H185" i="17"/>
  <c r="G185" i="17"/>
  <c r="L183" i="17"/>
  <c r="I183" i="17"/>
  <c r="H183" i="17"/>
  <c r="G183" i="17"/>
  <c r="L178" i="17"/>
  <c r="J178" i="17"/>
  <c r="I178" i="17"/>
  <c r="H178" i="17"/>
  <c r="G178" i="17"/>
  <c r="L182" i="17"/>
  <c r="K182" i="17"/>
  <c r="J182" i="17"/>
  <c r="I182" i="17"/>
  <c r="H182" i="17"/>
  <c r="G182" i="17"/>
  <c r="L195" i="17"/>
  <c r="J195" i="17"/>
  <c r="I195" i="17"/>
  <c r="H195" i="17"/>
  <c r="G195" i="17"/>
  <c r="J194" i="17"/>
  <c r="I194" i="17"/>
  <c r="H194" i="17"/>
  <c r="G194" i="17"/>
  <c r="L180" i="17"/>
  <c r="J180" i="17"/>
  <c r="I180" i="17"/>
  <c r="H180" i="17"/>
  <c r="G180" i="17"/>
  <c r="L181" i="17"/>
  <c r="J181" i="17"/>
  <c r="I181" i="17"/>
  <c r="H181" i="17"/>
  <c r="G181" i="17"/>
  <c r="L177" i="17"/>
  <c r="I177" i="17"/>
  <c r="H177" i="17"/>
  <c r="G177" i="17"/>
  <c r="L176" i="17"/>
  <c r="K176" i="17"/>
  <c r="J176" i="17"/>
  <c r="I176" i="17"/>
  <c r="H176" i="17"/>
  <c r="G176" i="17"/>
  <c r="L175" i="17"/>
  <c r="K175" i="17"/>
  <c r="J175" i="17"/>
  <c r="I175" i="17"/>
  <c r="H175" i="17"/>
  <c r="G175" i="17"/>
  <c r="L165" i="17"/>
  <c r="J165" i="17"/>
  <c r="I165" i="17"/>
  <c r="H165" i="17"/>
  <c r="G165" i="17"/>
  <c r="L172" i="17"/>
  <c r="J172" i="17"/>
  <c r="I172" i="17"/>
  <c r="H172" i="17"/>
  <c r="G172" i="17"/>
  <c r="L171" i="17"/>
  <c r="K171" i="17"/>
  <c r="J171" i="17"/>
  <c r="I171" i="17"/>
  <c r="H171" i="17"/>
  <c r="G171" i="17"/>
  <c r="L169" i="17"/>
  <c r="J169" i="17"/>
  <c r="I169" i="17"/>
  <c r="H169" i="17"/>
  <c r="G169" i="17"/>
  <c r="L168" i="17"/>
  <c r="J168" i="17"/>
  <c r="I168" i="17"/>
  <c r="H168" i="17"/>
  <c r="G168" i="17"/>
  <c r="L167" i="17"/>
  <c r="J167" i="17"/>
  <c r="I167" i="17"/>
  <c r="H167" i="17"/>
  <c r="G167" i="17"/>
  <c r="L166" i="17"/>
  <c r="K166" i="17"/>
  <c r="J166" i="17"/>
  <c r="I166" i="17"/>
  <c r="H166" i="17"/>
  <c r="G166" i="17"/>
  <c r="L170" i="17"/>
  <c r="J170" i="17"/>
  <c r="I170" i="17"/>
  <c r="H170" i="17"/>
  <c r="G170" i="17"/>
  <c r="L164" i="17"/>
  <c r="K164" i="17"/>
  <c r="J164" i="17"/>
  <c r="I164" i="17"/>
  <c r="H164" i="17"/>
  <c r="G164" i="17"/>
  <c r="L174" i="17"/>
  <c r="J174" i="17"/>
  <c r="I174" i="17"/>
  <c r="H174" i="17"/>
  <c r="G174" i="17"/>
  <c r="L163" i="17"/>
  <c r="K163" i="17"/>
  <c r="J163" i="17"/>
  <c r="I163" i="17"/>
  <c r="H163" i="17"/>
  <c r="G163" i="17"/>
  <c r="L162" i="17"/>
  <c r="K162" i="17"/>
  <c r="J162" i="17"/>
  <c r="I162" i="17"/>
  <c r="H162" i="17"/>
  <c r="G162" i="17"/>
  <c r="L161" i="17"/>
  <c r="J161" i="17"/>
  <c r="I161" i="17"/>
  <c r="H161" i="17"/>
  <c r="G161" i="17"/>
  <c r="L173" i="17"/>
  <c r="J173" i="17"/>
  <c r="I173" i="17"/>
  <c r="H173" i="17"/>
  <c r="G173" i="17"/>
  <c r="L160" i="17"/>
  <c r="K160" i="17"/>
  <c r="J160" i="17"/>
  <c r="I160" i="17"/>
  <c r="H160" i="17"/>
  <c r="G160" i="17"/>
  <c r="L156" i="17"/>
  <c r="K156" i="17"/>
  <c r="J156" i="17"/>
  <c r="I156" i="17"/>
  <c r="H156" i="17"/>
  <c r="G156" i="17"/>
  <c r="L158" i="17"/>
  <c r="J158" i="17"/>
  <c r="I158" i="17"/>
  <c r="H158" i="17"/>
  <c r="G158" i="17"/>
  <c r="L157" i="17"/>
  <c r="J157" i="17"/>
  <c r="I157" i="17"/>
  <c r="H157" i="17"/>
  <c r="G157" i="17"/>
  <c r="L155" i="17"/>
  <c r="J155" i="17"/>
  <c r="I155" i="17"/>
  <c r="H155" i="17"/>
  <c r="G155" i="17"/>
  <c r="L154" i="17"/>
  <c r="K154" i="17"/>
  <c r="J154" i="17"/>
  <c r="I154" i="17"/>
  <c r="H154" i="17"/>
  <c r="G154" i="17"/>
  <c r="J153" i="17"/>
  <c r="I153" i="17"/>
  <c r="H153" i="17"/>
  <c r="G153" i="17"/>
  <c r="L151" i="17"/>
  <c r="J151" i="17"/>
  <c r="I151" i="17"/>
  <c r="H151" i="17"/>
  <c r="G151" i="17"/>
  <c r="L152" i="17"/>
  <c r="J152" i="17"/>
  <c r="I152" i="17"/>
  <c r="H152" i="17"/>
  <c r="G152" i="17"/>
  <c r="L159" i="17"/>
  <c r="J159" i="17"/>
  <c r="I159" i="17"/>
  <c r="H159" i="17"/>
  <c r="G159" i="17"/>
  <c r="I150" i="17"/>
  <c r="H150" i="17"/>
  <c r="G150" i="17"/>
  <c r="L149" i="17"/>
  <c r="K149" i="17"/>
  <c r="J149" i="17"/>
  <c r="I149" i="17"/>
  <c r="H149" i="17"/>
  <c r="G149" i="17"/>
  <c r="L148" i="17"/>
  <c r="J148" i="17"/>
  <c r="I148" i="17"/>
  <c r="H148" i="17"/>
  <c r="G148" i="17"/>
  <c r="L147" i="17"/>
  <c r="J147" i="17"/>
  <c r="I147" i="17"/>
  <c r="H147" i="17"/>
  <c r="G147" i="17"/>
  <c r="L146" i="17"/>
  <c r="J146" i="17"/>
  <c r="I146" i="17"/>
  <c r="H146" i="17"/>
  <c r="G146" i="17"/>
  <c r="L145" i="17"/>
  <c r="J145" i="17"/>
  <c r="I145" i="17"/>
  <c r="H145" i="17"/>
  <c r="G145" i="17"/>
  <c r="L144" i="17"/>
  <c r="K144" i="17"/>
  <c r="J144" i="17"/>
  <c r="I144" i="17"/>
  <c r="H144" i="17"/>
  <c r="G144" i="17"/>
  <c r="L143" i="17"/>
  <c r="K143" i="17"/>
  <c r="J143" i="17"/>
  <c r="I143" i="17"/>
  <c r="H143" i="17"/>
  <c r="G143" i="17"/>
  <c r="L142" i="17"/>
  <c r="J142" i="17"/>
  <c r="I142" i="17"/>
  <c r="H142" i="17"/>
  <c r="G142" i="17"/>
  <c r="L141" i="17"/>
  <c r="K141" i="17"/>
  <c r="J141" i="17"/>
  <c r="I141" i="17"/>
  <c r="H141" i="17"/>
  <c r="G141" i="17"/>
  <c r="L140" i="17"/>
  <c r="K140" i="17"/>
  <c r="J140" i="17"/>
  <c r="I140" i="17"/>
  <c r="H140" i="17"/>
  <c r="G140" i="17"/>
  <c r="L139" i="17"/>
  <c r="K139" i="17"/>
  <c r="J139" i="17"/>
  <c r="I139" i="17"/>
  <c r="H139" i="17"/>
  <c r="G139" i="17"/>
  <c r="L126" i="17"/>
  <c r="J126" i="17"/>
  <c r="I126" i="17"/>
  <c r="H126" i="17"/>
  <c r="G126" i="17"/>
  <c r="I136" i="17"/>
  <c r="H136" i="17"/>
  <c r="G136" i="17"/>
  <c r="I135" i="17"/>
  <c r="H135" i="17"/>
  <c r="G135" i="17"/>
  <c r="I134" i="17"/>
  <c r="H134" i="17"/>
  <c r="G134" i="17"/>
  <c r="I127" i="17"/>
  <c r="H127" i="17"/>
  <c r="G127" i="17"/>
  <c r="I133" i="17"/>
  <c r="H133" i="17"/>
  <c r="G133" i="17"/>
  <c r="L132" i="17"/>
  <c r="I132" i="17"/>
  <c r="H132" i="17"/>
  <c r="G132" i="17"/>
  <c r="I131" i="17"/>
  <c r="H131" i="17"/>
  <c r="G131" i="17"/>
  <c r="I129" i="17"/>
  <c r="H129" i="17"/>
  <c r="G129" i="17"/>
  <c r="I128" i="17"/>
  <c r="H128" i="17"/>
  <c r="G128" i="17"/>
  <c r="I138" i="17"/>
  <c r="H138" i="17"/>
  <c r="G138" i="17"/>
  <c r="L137" i="17"/>
  <c r="I137" i="17"/>
  <c r="H137" i="17"/>
  <c r="G137" i="17"/>
  <c r="L130" i="17"/>
  <c r="K130" i="17"/>
  <c r="J130" i="17"/>
  <c r="I130" i="17"/>
  <c r="H130" i="17"/>
  <c r="G130" i="17"/>
  <c r="I124" i="17"/>
  <c r="H124" i="17"/>
  <c r="G124" i="17"/>
  <c r="L125" i="17"/>
  <c r="K125" i="17"/>
  <c r="J125" i="17"/>
  <c r="I125" i="17"/>
  <c r="H125" i="17"/>
  <c r="G125" i="17"/>
  <c r="L123" i="17"/>
  <c r="K123" i="17"/>
  <c r="J123" i="17"/>
  <c r="I123" i="17"/>
  <c r="H123" i="17"/>
  <c r="G123" i="17"/>
  <c r="J117" i="17"/>
  <c r="I117" i="17"/>
  <c r="H117" i="17"/>
  <c r="G117" i="17"/>
  <c r="J120" i="17"/>
  <c r="I120" i="17"/>
  <c r="H120" i="17"/>
  <c r="G120" i="17"/>
  <c r="L116" i="17"/>
  <c r="K116" i="17"/>
  <c r="J116" i="17"/>
  <c r="I116" i="17"/>
  <c r="H116" i="17"/>
  <c r="G116" i="17"/>
  <c r="L122" i="17"/>
  <c r="J122" i="17"/>
  <c r="I122" i="17"/>
  <c r="H122" i="17"/>
  <c r="G122" i="17"/>
  <c r="L119" i="17"/>
  <c r="K119" i="17"/>
  <c r="J119" i="17"/>
  <c r="I119" i="17"/>
  <c r="H119" i="17"/>
  <c r="G119" i="17"/>
  <c r="L121" i="17"/>
  <c r="J121" i="17"/>
  <c r="I121" i="17"/>
  <c r="H121" i="17"/>
  <c r="G121" i="17"/>
  <c r="L118" i="17"/>
  <c r="J118" i="17"/>
  <c r="I118" i="17"/>
  <c r="H118" i="17"/>
  <c r="G118" i="17"/>
  <c r="L115" i="17"/>
  <c r="K115" i="17"/>
  <c r="J115" i="17"/>
  <c r="I115" i="17"/>
  <c r="H115" i="17"/>
  <c r="G115" i="17"/>
  <c r="L114" i="17"/>
  <c r="K114" i="17"/>
  <c r="J114" i="17"/>
  <c r="I114" i="17"/>
  <c r="H114" i="17"/>
  <c r="G114" i="17"/>
  <c r="L104" i="17"/>
  <c r="J104" i="17"/>
  <c r="I104" i="17"/>
  <c r="H104" i="17"/>
  <c r="G104" i="17"/>
  <c r="L112" i="17"/>
  <c r="J112" i="17"/>
  <c r="I112" i="17"/>
  <c r="H112" i="17"/>
  <c r="G112" i="17"/>
  <c r="I111" i="17"/>
  <c r="H111" i="17"/>
  <c r="G111" i="17"/>
  <c r="I107" i="17"/>
  <c r="H107" i="17"/>
  <c r="G107" i="17"/>
  <c r="L110" i="17"/>
  <c r="J110" i="17"/>
  <c r="I110" i="17"/>
  <c r="H110" i="17"/>
  <c r="G110" i="17"/>
  <c r="L109" i="17"/>
  <c r="J109" i="17"/>
  <c r="I109" i="17"/>
  <c r="H109" i="17"/>
  <c r="G109" i="17"/>
  <c r="L105" i="17"/>
  <c r="J105" i="17"/>
  <c r="I105" i="17"/>
  <c r="H105" i="17"/>
  <c r="G105" i="17"/>
  <c r="L113" i="17"/>
  <c r="J113" i="17"/>
  <c r="I113" i="17"/>
  <c r="H113" i="17"/>
  <c r="G113" i="17"/>
  <c r="L106" i="17"/>
  <c r="J106" i="17"/>
  <c r="I106" i="17"/>
  <c r="H106" i="17"/>
  <c r="G106" i="17"/>
  <c r="I108" i="17"/>
  <c r="H108" i="17"/>
  <c r="G108" i="17"/>
  <c r="L103" i="17"/>
  <c r="K103" i="17"/>
  <c r="J103" i="17"/>
  <c r="I103" i="17"/>
  <c r="H103" i="17"/>
  <c r="G103" i="17"/>
  <c r="L102" i="17"/>
  <c r="J102" i="17"/>
  <c r="I102" i="17"/>
  <c r="H102" i="17"/>
  <c r="G102" i="17"/>
  <c r="L101" i="17"/>
  <c r="K101" i="17"/>
  <c r="J101" i="17"/>
  <c r="I101" i="17"/>
  <c r="H101" i="17"/>
  <c r="G101" i="17"/>
  <c r="L100" i="17"/>
  <c r="K100" i="17"/>
  <c r="J100" i="17"/>
  <c r="I100" i="17"/>
  <c r="H100" i="17"/>
  <c r="G100" i="17"/>
  <c r="L98" i="17"/>
  <c r="K98" i="17"/>
  <c r="J98" i="17"/>
  <c r="I98" i="17"/>
  <c r="H98" i="17"/>
  <c r="G98" i="17"/>
  <c r="L97" i="17"/>
  <c r="K97" i="17"/>
  <c r="J97" i="17"/>
  <c r="I97" i="17"/>
  <c r="H97" i="17"/>
  <c r="G97" i="17"/>
  <c r="L99" i="17"/>
  <c r="K99" i="17"/>
  <c r="J99" i="17"/>
  <c r="I99" i="17"/>
  <c r="H99" i="17"/>
  <c r="G99" i="17"/>
  <c r="L96" i="17"/>
  <c r="K96" i="17"/>
  <c r="J96" i="17"/>
  <c r="I96" i="17"/>
  <c r="H96" i="17"/>
  <c r="G96" i="17"/>
  <c r="L93" i="17"/>
  <c r="J93" i="17"/>
  <c r="I93" i="17"/>
  <c r="H93" i="17"/>
  <c r="G93" i="17"/>
  <c r="L91" i="17"/>
  <c r="J91" i="17"/>
  <c r="I91" i="17"/>
  <c r="H91" i="17"/>
  <c r="G91" i="17"/>
  <c r="L95" i="17"/>
  <c r="J95" i="17"/>
  <c r="I95" i="17"/>
  <c r="H95" i="17"/>
  <c r="G95" i="17"/>
  <c r="J94" i="17"/>
  <c r="I94" i="17"/>
  <c r="H94" i="17"/>
  <c r="G94" i="17"/>
  <c r="L90" i="17"/>
  <c r="J90" i="17"/>
  <c r="I90" i="17"/>
  <c r="H90" i="17"/>
  <c r="G90" i="17"/>
  <c r="L92" i="17"/>
  <c r="K92" i="17"/>
  <c r="J92" i="17"/>
  <c r="I92" i="17"/>
  <c r="H92" i="17"/>
  <c r="G92" i="17"/>
  <c r="J89" i="17"/>
  <c r="I89" i="17"/>
  <c r="H89" i="17"/>
  <c r="G89" i="17"/>
  <c r="L88" i="17"/>
  <c r="K88" i="17"/>
  <c r="J88" i="17"/>
  <c r="I88" i="17"/>
  <c r="H88" i="17"/>
  <c r="G88" i="17"/>
  <c r="L79" i="17"/>
  <c r="J79" i="17"/>
  <c r="I79" i="17"/>
  <c r="H79" i="17"/>
  <c r="G79" i="17"/>
  <c r="L85" i="17"/>
  <c r="J85" i="17"/>
  <c r="I85" i="17"/>
  <c r="H85" i="17"/>
  <c r="G85" i="17"/>
  <c r="I86" i="17"/>
  <c r="H86" i="17"/>
  <c r="G86" i="17"/>
  <c r="I83" i="17"/>
  <c r="H83" i="17"/>
  <c r="G83" i="17"/>
  <c r="L77" i="17"/>
  <c r="J77" i="17"/>
  <c r="I77" i="17"/>
  <c r="H77" i="17"/>
  <c r="G77" i="17"/>
  <c r="I84" i="17"/>
  <c r="H84" i="17"/>
  <c r="G84" i="17"/>
  <c r="I82" i="17"/>
  <c r="H82" i="17"/>
  <c r="G82" i="17"/>
  <c r="I81" i="17"/>
  <c r="H81" i="17"/>
  <c r="G81" i="17"/>
  <c r="L74" i="17"/>
  <c r="J74" i="17"/>
  <c r="I74" i="17"/>
  <c r="H74" i="17"/>
  <c r="G74" i="17"/>
  <c r="I73" i="17"/>
  <c r="H73" i="17"/>
  <c r="G73" i="17"/>
  <c r="L80" i="17"/>
  <c r="J80" i="17"/>
  <c r="I80" i="17"/>
  <c r="H80" i="17"/>
  <c r="G80" i="17"/>
  <c r="I72" i="17"/>
  <c r="H72" i="17"/>
  <c r="G72" i="17"/>
  <c r="I87" i="17"/>
  <c r="H87" i="17"/>
  <c r="G87" i="17"/>
  <c r="L76" i="17"/>
  <c r="J76" i="17"/>
  <c r="I76" i="17"/>
  <c r="H76" i="17"/>
  <c r="G76" i="17"/>
  <c r="L75" i="17"/>
  <c r="J75" i="17"/>
  <c r="I75" i="17"/>
  <c r="H75" i="17"/>
  <c r="G75" i="17"/>
  <c r="L78" i="17"/>
  <c r="J78" i="17"/>
  <c r="I78" i="17"/>
  <c r="H78" i="17"/>
  <c r="G78" i="17"/>
  <c r="J70" i="17"/>
  <c r="I70" i="17"/>
  <c r="H70" i="17"/>
  <c r="G70" i="17"/>
  <c r="I71" i="17"/>
  <c r="H71" i="17"/>
  <c r="G71" i="17"/>
  <c r="L69" i="17"/>
  <c r="J69" i="17"/>
  <c r="I69" i="17"/>
  <c r="H69" i="17"/>
  <c r="G69" i="17"/>
  <c r="I68" i="17"/>
  <c r="H68" i="17"/>
  <c r="G68" i="17"/>
  <c r="L67" i="17"/>
  <c r="K67" i="17"/>
  <c r="J67" i="17"/>
  <c r="I67" i="17"/>
  <c r="H67" i="17"/>
  <c r="G67" i="17"/>
  <c r="L66" i="17"/>
  <c r="K66" i="17"/>
  <c r="J66" i="17"/>
  <c r="I66" i="17"/>
  <c r="H66" i="17"/>
  <c r="G66" i="17"/>
  <c r="L63" i="17"/>
  <c r="K63" i="17"/>
  <c r="J63" i="17"/>
  <c r="I63" i="17"/>
  <c r="H63" i="17"/>
  <c r="G63" i="17"/>
  <c r="L64" i="17"/>
  <c r="K64" i="17"/>
  <c r="J64" i="17"/>
  <c r="I64" i="17"/>
  <c r="H64" i="17"/>
  <c r="G64" i="17"/>
  <c r="L65" i="17"/>
  <c r="K65" i="17"/>
  <c r="J65" i="17"/>
  <c r="I65" i="17"/>
  <c r="H65" i="17"/>
  <c r="G65" i="17"/>
  <c r="L62" i="17"/>
  <c r="K62" i="17"/>
  <c r="J62" i="17"/>
  <c r="I62" i="17"/>
  <c r="H62" i="17"/>
  <c r="G62" i="17"/>
  <c r="L61" i="17"/>
  <c r="K61" i="17"/>
  <c r="J61" i="17"/>
  <c r="I61" i="17"/>
  <c r="H61" i="17"/>
  <c r="G61" i="17"/>
  <c r="L55" i="17"/>
  <c r="K55" i="17"/>
  <c r="J55" i="17"/>
  <c r="I55" i="17"/>
  <c r="H55" i="17"/>
  <c r="G55" i="17"/>
  <c r="L60" i="17"/>
  <c r="K60" i="17"/>
  <c r="J60" i="17"/>
  <c r="I60" i="17"/>
  <c r="H60" i="17"/>
  <c r="G60" i="17"/>
  <c r="L59" i="17"/>
  <c r="I59" i="17"/>
  <c r="H59" i="17"/>
  <c r="G59" i="17"/>
  <c r="L58" i="17"/>
  <c r="J58" i="17"/>
  <c r="I58" i="17"/>
  <c r="H58" i="17"/>
  <c r="G58" i="17"/>
  <c r="L57" i="17"/>
  <c r="J57" i="17"/>
  <c r="I57" i="17"/>
  <c r="H57" i="17"/>
  <c r="G57" i="17"/>
  <c r="L56" i="17"/>
  <c r="K56" i="17"/>
  <c r="J56" i="17"/>
  <c r="I56" i="17"/>
  <c r="H56" i="17"/>
  <c r="G56" i="17"/>
  <c r="L54" i="17"/>
  <c r="K54" i="17"/>
  <c r="J54" i="17"/>
  <c r="I54" i="17"/>
  <c r="H54" i="17"/>
  <c r="G54" i="17"/>
  <c r="L53" i="17"/>
  <c r="K53" i="17"/>
  <c r="J53" i="17"/>
  <c r="I53" i="17"/>
  <c r="H53" i="17"/>
  <c r="G53" i="17"/>
  <c r="L52" i="17"/>
  <c r="K52" i="17"/>
  <c r="J52" i="17"/>
  <c r="I52" i="17"/>
  <c r="H52" i="17"/>
  <c r="G52" i="17"/>
  <c r="L40" i="17"/>
  <c r="K40" i="17"/>
  <c r="J40" i="17"/>
  <c r="I40" i="17"/>
  <c r="H40" i="17"/>
  <c r="G40" i="17"/>
  <c r="L50" i="17"/>
  <c r="K50" i="17"/>
  <c r="J50" i="17"/>
  <c r="I50" i="17"/>
  <c r="H50" i="17"/>
  <c r="G50" i="17"/>
  <c r="L49" i="17"/>
  <c r="K49" i="17"/>
  <c r="J49" i="17"/>
  <c r="I49" i="17"/>
  <c r="H49" i="17"/>
  <c r="G49" i="17"/>
  <c r="I48" i="17"/>
  <c r="H48" i="17"/>
  <c r="G48" i="17"/>
  <c r="L41" i="17"/>
  <c r="K41" i="17"/>
  <c r="J41" i="17"/>
  <c r="I41" i="17"/>
  <c r="H41" i="17"/>
  <c r="G41" i="17"/>
  <c r="L47" i="17"/>
  <c r="K47" i="17"/>
  <c r="J47" i="17"/>
  <c r="I47" i="17"/>
  <c r="H47" i="17"/>
  <c r="G47" i="17"/>
  <c r="L46" i="17"/>
  <c r="J46" i="17"/>
  <c r="I46" i="17"/>
  <c r="H46" i="17"/>
  <c r="G46" i="17"/>
  <c r="L45" i="17"/>
  <c r="K45" i="17"/>
  <c r="J45" i="17"/>
  <c r="I45" i="17"/>
  <c r="H45" i="17"/>
  <c r="G45" i="17"/>
  <c r="L44" i="17"/>
  <c r="K44" i="17"/>
  <c r="J44" i="17"/>
  <c r="I44" i="17"/>
  <c r="H44" i="17"/>
  <c r="G44" i="17"/>
  <c r="L43" i="17"/>
  <c r="K43" i="17"/>
  <c r="J43" i="17"/>
  <c r="I43" i="17"/>
  <c r="H43" i="17"/>
  <c r="G43" i="17"/>
  <c r="J42" i="17"/>
  <c r="I42" i="17"/>
  <c r="H42" i="17"/>
  <c r="G42" i="17"/>
  <c r="L51" i="17"/>
  <c r="K51" i="17"/>
  <c r="J51" i="17"/>
  <c r="I51" i="17"/>
  <c r="H51" i="17"/>
  <c r="G51" i="17"/>
  <c r="L39" i="17"/>
  <c r="K39" i="17"/>
  <c r="J39" i="17"/>
  <c r="I39" i="17"/>
  <c r="H39" i="17"/>
  <c r="G39" i="17"/>
  <c r="L38" i="17"/>
  <c r="I38" i="17"/>
  <c r="H38" i="17"/>
  <c r="G38" i="17"/>
  <c r="L37" i="17"/>
  <c r="J37" i="17"/>
  <c r="I37" i="17"/>
  <c r="H37" i="17"/>
  <c r="G37" i="17"/>
  <c r="L36" i="17"/>
  <c r="K36" i="17"/>
  <c r="J36" i="17"/>
  <c r="I36" i="17"/>
  <c r="H36" i="17"/>
  <c r="G36" i="17"/>
  <c r="L34" i="17"/>
  <c r="K34" i="17"/>
  <c r="J34" i="17"/>
  <c r="I34" i="17"/>
  <c r="H34" i="17"/>
  <c r="G34" i="17"/>
  <c r="L30" i="17"/>
  <c r="K30" i="17"/>
  <c r="J30" i="17"/>
  <c r="I30" i="17"/>
  <c r="H30" i="17"/>
  <c r="G30" i="17"/>
  <c r="L33" i="17"/>
  <c r="K33" i="17"/>
  <c r="J33" i="17"/>
  <c r="I33" i="17"/>
  <c r="H33" i="17"/>
  <c r="G33" i="17"/>
  <c r="L31" i="17"/>
  <c r="K31" i="17"/>
  <c r="J31" i="17"/>
  <c r="I31" i="17"/>
  <c r="H31" i="17"/>
  <c r="G31" i="17"/>
  <c r="L32" i="17"/>
  <c r="K32" i="17"/>
  <c r="J32" i="17"/>
  <c r="I32" i="17"/>
  <c r="H32" i="17"/>
  <c r="G32" i="17"/>
  <c r="L29" i="17"/>
  <c r="K29" i="17"/>
  <c r="J29" i="17"/>
  <c r="I29" i="17"/>
  <c r="H29" i="17"/>
  <c r="G29" i="17"/>
  <c r="L35" i="17"/>
  <c r="K35" i="17"/>
  <c r="J35" i="17"/>
  <c r="I35" i="17"/>
  <c r="H35" i="17"/>
  <c r="G35" i="17"/>
  <c r="L28" i="17"/>
  <c r="K28" i="17"/>
  <c r="J28" i="17"/>
  <c r="I28" i="17"/>
  <c r="H28" i="17"/>
  <c r="G28" i="17"/>
  <c r="L12" i="17"/>
  <c r="K12" i="17"/>
  <c r="J12" i="17"/>
  <c r="I12" i="17"/>
  <c r="H12" i="17"/>
  <c r="G12" i="17"/>
  <c r="L16" i="17"/>
  <c r="K16" i="17"/>
  <c r="J16" i="17"/>
  <c r="I16" i="17"/>
  <c r="H16" i="17"/>
  <c r="G16" i="17"/>
  <c r="L15" i="17"/>
  <c r="K15" i="17"/>
  <c r="J15" i="17"/>
  <c r="I15" i="17"/>
  <c r="H15" i="17"/>
  <c r="G15" i="17"/>
  <c r="L14" i="17"/>
  <c r="K14" i="17"/>
  <c r="J14" i="17"/>
  <c r="I14" i="17"/>
  <c r="H14" i="17"/>
  <c r="G14" i="17"/>
  <c r="L26" i="17"/>
  <c r="K26" i="17"/>
  <c r="J26" i="17"/>
  <c r="I26" i="17"/>
  <c r="H26" i="17"/>
  <c r="G26" i="17"/>
  <c r="L27" i="17"/>
  <c r="K27" i="17"/>
  <c r="J27" i="17"/>
  <c r="I27" i="17"/>
  <c r="H27" i="17"/>
  <c r="G27" i="17"/>
  <c r="L24" i="17"/>
  <c r="K24" i="17"/>
  <c r="J24" i="17"/>
  <c r="I24" i="17"/>
  <c r="H24" i="17"/>
  <c r="G24" i="17"/>
  <c r="L8" i="17"/>
  <c r="K8" i="17"/>
  <c r="J8" i="17"/>
  <c r="I8" i="17"/>
  <c r="H8" i="17"/>
  <c r="G8" i="17"/>
  <c r="L23" i="17"/>
  <c r="K23" i="17"/>
  <c r="J23" i="17"/>
  <c r="I23" i="17"/>
  <c r="H23" i="17"/>
  <c r="G23" i="17"/>
  <c r="L22" i="17"/>
  <c r="K22" i="17"/>
  <c r="J22" i="17"/>
  <c r="I22" i="17"/>
  <c r="H22" i="17"/>
  <c r="G22" i="17"/>
  <c r="L21" i="17"/>
  <c r="K21" i="17"/>
  <c r="J21" i="17"/>
  <c r="I21" i="17"/>
  <c r="H21" i="17"/>
  <c r="G21" i="17"/>
  <c r="L20" i="17"/>
  <c r="K20" i="17"/>
  <c r="J20" i="17"/>
  <c r="I20" i="17"/>
  <c r="H20" i="17"/>
  <c r="G20" i="17"/>
  <c r="L19" i="17"/>
  <c r="K19" i="17"/>
  <c r="J19" i="17"/>
  <c r="I19" i="17"/>
  <c r="H19" i="17"/>
  <c r="G19" i="17"/>
  <c r="L18" i="17"/>
  <c r="K18" i="17"/>
  <c r="J18" i="17"/>
  <c r="I18" i="17"/>
  <c r="H18" i="17"/>
  <c r="G18" i="17"/>
  <c r="L17" i="17"/>
  <c r="K17" i="17"/>
  <c r="J17" i="17"/>
  <c r="I17" i="17"/>
  <c r="H17" i="17"/>
  <c r="G17" i="17"/>
  <c r="L25" i="17"/>
  <c r="K25" i="17"/>
  <c r="J25" i="17"/>
  <c r="I25" i="17"/>
  <c r="H25" i="17"/>
  <c r="G25" i="17"/>
  <c r="L13" i="17"/>
  <c r="K13" i="17"/>
  <c r="J13" i="17"/>
  <c r="I13" i="17"/>
  <c r="H13" i="17"/>
  <c r="G13" i="17"/>
  <c r="L11" i="17"/>
  <c r="K11" i="17"/>
  <c r="J11" i="17"/>
  <c r="I11" i="17"/>
  <c r="H11" i="17"/>
  <c r="G11" i="17"/>
  <c r="L10" i="17"/>
  <c r="K10" i="17"/>
  <c r="J10" i="17"/>
  <c r="I10" i="17"/>
  <c r="H10" i="17"/>
  <c r="G10" i="17"/>
  <c r="L9" i="17"/>
  <c r="K9" i="17"/>
  <c r="J9" i="17"/>
  <c r="I9" i="17"/>
  <c r="H9" i="17"/>
  <c r="G9" i="17"/>
  <c r="L7" i="17"/>
  <c r="K7" i="17"/>
  <c r="J7" i="17"/>
  <c r="I7" i="17"/>
  <c r="H7" i="17"/>
  <c r="G7" i="17"/>
  <c r="L6" i="17"/>
  <c r="K6" i="17"/>
  <c r="J6" i="17"/>
  <c r="I6" i="17"/>
  <c r="H6" i="17"/>
  <c r="G6" i="17"/>
  <c r="L4" i="17"/>
  <c r="K4" i="17"/>
  <c r="J4" i="17"/>
  <c r="I4" i="17"/>
  <c r="H4" i="17"/>
  <c r="G4" i="17"/>
  <c r="L3" i="17"/>
  <c r="K3" i="17"/>
  <c r="J3" i="17"/>
  <c r="I3" i="17"/>
  <c r="H3" i="17"/>
  <c r="G3" i="17"/>
  <c r="L2" i="17"/>
  <c r="K2" i="17"/>
  <c r="J2" i="17"/>
  <c r="I2" i="17"/>
  <c r="H2" i="17"/>
  <c r="G2" i="17"/>
  <c r="K14" i="11" l="1"/>
  <c r="K15" i="11"/>
  <c r="K17" i="11"/>
  <c r="K18" i="11"/>
  <c r="K19" i="11"/>
  <c r="K21" i="11"/>
  <c r="K22" i="11"/>
  <c r="L8" i="2" l="1"/>
  <c r="L19" i="16" l="1"/>
  <c r="L20" i="11" l="1"/>
  <c r="L21" i="11"/>
  <c r="L22" i="11"/>
  <c r="K9" i="11"/>
  <c r="L33" i="16" l="1"/>
  <c r="L11" i="16" l="1"/>
  <c r="L12" i="16"/>
  <c r="L13" i="16"/>
  <c r="L14" i="16"/>
  <c r="L15" i="16"/>
  <c r="L16" i="16"/>
  <c r="L17" i="16"/>
  <c r="L18" i="16"/>
  <c r="L21" i="16"/>
  <c r="L22" i="16"/>
  <c r="L23" i="16"/>
  <c r="L24" i="16"/>
  <c r="L25" i="16"/>
  <c r="L26" i="16"/>
  <c r="L27" i="16"/>
  <c r="L29" i="16"/>
  <c r="L30" i="16"/>
  <c r="K11" i="11"/>
  <c r="K12" i="11"/>
  <c r="K13" i="11"/>
  <c r="M5" i="11" l="1"/>
  <c r="M5" i="8"/>
  <c r="M20" i="16" l="1"/>
  <c r="L10" i="11"/>
  <c r="L11" i="11"/>
  <c r="L12" i="11"/>
  <c r="L13" i="11"/>
  <c r="L14" i="11"/>
  <c r="L15" i="11"/>
  <c r="L16" i="11"/>
  <c r="N6" i="15" l="1"/>
  <c r="N7" i="15"/>
  <c r="N8" i="15"/>
  <c r="N9" i="15"/>
  <c r="N10" i="15"/>
  <c r="N5" i="15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6" i="8"/>
  <c r="M7" i="8"/>
  <c r="M8" i="8"/>
  <c r="D10" i="3"/>
  <c r="E10" i="3"/>
  <c r="F10" i="3"/>
  <c r="C10" i="3"/>
  <c r="D9" i="3"/>
  <c r="E9" i="3"/>
  <c r="F9" i="3"/>
  <c r="C9" i="3"/>
  <c r="D8" i="3"/>
  <c r="E8" i="3"/>
  <c r="F8" i="3"/>
  <c r="C8" i="3"/>
  <c r="D7" i="3"/>
  <c r="E7" i="3"/>
  <c r="F7" i="3"/>
  <c r="C7" i="3"/>
  <c r="D6" i="3"/>
  <c r="E6" i="3"/>
  <c r="F6" i="3"/>
  <c r="C6" i="3"/>
  <c r="D5" i="3"/>
  <c r="E5" i="3"/>
  <c r="F5" i="3"/>
  <c r="C5" i="3"/>
  <c r="M8" i="3" l="1"/>
  <c r="M5" i="3"/>
  <c r="M6" i="3"/>
  <c r="M9" i="3"/>
  <c r="M7" i="3"/>
  <c r="M10" i="3"/>
  <c r="M19" i="16"/>
  <c r="M21" i="16"/>
  <c r="H6" i="15" l="1"/>
  <c r="I6" i="15"/>
  <c r="J6" i="15"/>
  <c r="K6" i="15"/>
  <c r="L6" i="15"/>
  <c r="M6" i="15"/>
  <c r="H7" i="15"/>
  <c r="I7" i="15"/>
  <c r="J7" i="15"/>
  <c r="K7" i="15"/>
  <c r="L7" i="15"/>
  <c r="M7" i="15"/>
  <c r="H8" i="15"/>
  <c r="I8" i="15"/>
  <c r="J8" i="15"/>
  <c r="K8" i="15"/>
  <c r="L8" i="15"/>
  <c r="M8" i="15"/>
  <c r="H9" i="15"/>
  <c r="I9" i="15"/>
  <c r="J9" i="15"/>
  <c r="K9" i="15"/>
  <c r="L9" i="15"/>
  <c r="M9" i="15"/>
  <c r="H10" i="15"/>
  <c r="I10" i="15"/>
  <c r="J10" i="15"/>
  <c r="K10" i="15"/>
  <c r="L10" i="15"/>
  <c r="M10" i="15"/>
  <c r="M5" i="15"/>
  <c r="L5" i="15"/>
  <c r="K5" i="15"/>
  <c r="J5" i="15"/>
  <c r="I5" i="15"/>
  <c r="H5" i="15"/>
  <c r="G6" i="11"/>
  <c r="H6" i="11"/>
  <c r="I6" i="11"/>
  <c r="J6" i="11"/>
  <c r="K6" i="11"/>
  <c r="L6" i="11"/>
  <c r="G7" i="11"/>
  <c r="H7" i="11"/>
  <c r="I7" i="11"/>
  <c r="J7" i="11"/>
  <c r="K7" i="11"/>
  <c r="L7" i="11"/>
  <c r="G8" i="11"/>
  <c r="H8" i="11"/>
  <c r="I8" i="11"/>
  <c r="J8" i="11"/>
  <c r="K8" i="11"/>
  <c r="L8" i="11"/>
  <c r="G9" i="11"/>
  <c r="H9" i="11"/>
  <c r="I9" i="11"/>
  <c r="J9" i="11"/>
  <c r="L9" i="11"/>
  <c r="G10" i="11"/>
  <c r="H10" i="11"/>
  <c r="I10" i="11"/>
  <c r="J10" i="11"/>
  <c r="G11" i="11"/>
  <c r="H11" i="11"/>
  <c r="I11" i="11"/>
  <c r="J11" i="11"/>
  <c r="G12" i="11"/>
  <c r="H12" i="11"/>
  <c r="I12" i="11"/>
  <c r="J12" i="11"/>
  <c r="G13" i="11"/>
  <c r="H13" i="11"/>
  <c r="I13" i="11"/>
  <c r="J13" i="11"/>
  <c r="G14" i="11"/>
  <c r="H14" i="11"/>
  <c r="I14" i="11"/>
  <c r="J14" i="11"/>
  <c r="G15" i="11"/>
  <c r="H15" i="11"/>
  <c r="I15" i="11"/>
  <c r="J15" i="11"/>
  <c r="G16" i="11"/>
  <c r="H16" i="11"/>
  <c r="I16" i="11"/>
  <c r="J16" i="11"/>
  <c r="G17" i="11"/>
  <c r="H17" i="11"/>
  <c r="I17" i="11"/>
  <c r="J17" i="11"/>
  <c r="L17" i="11"/>
  <c r="G18" i="11"/>
  <c r="H18" i="11"/>
  <c r="I18" i="11"/>
  <c r="J18" i="11"/>
  <c r="L18" i="11"/>
  <c r="G19" i="11"/>
  <c r="H19" i="11"/>
  <c r="I19" i="11"/>
  <c r="J19" i="11"/>
  <c r="L19" i="11"/>
  <c r="G20" i="11"/>
  <c r="H20" i="11"/>
  <c r="I20" i="11"/>
  <c r="J20" i="11"/>
  <c r="G21" i="11"/>
  <c r="H21" i="11"/>
  <c r="I21" i="11"/>
  <c r="J21" i="11"/>
  <c r="G22" i="11"/>
  <c r="H22" i="11"/>
  <c r="I22" i="11"/>
  <c r="J22" i="11"/>
  <c r="G23" i="11"/>
  <c r="H23" i="11"/>
  <c r="I23" i="11"/>
  <c r="J23" i="11"/>
  <c r="G24" i="11"/>
  <c r="H24" i="11"/>
  <c r="I24" i="11"/>
  <c r="J24" i="11"/>
  <c r="G25" i="11"/>
  <c r="H25" i="11"/>
  <c r="I25" i="11"/>
  <c r="J25" i="11"/>
  <c r="L5" i="11"/>
  <c r="K5" i="11"/>
  <c r="J5" i="11"/>
  <c r="I5" i="11"/>
  <c r="H5" i="11"/>
  <c r="G5" i="11"/>
  <c r="G6" i="8"/>
  <c r="H6" i="8"/>
  <c r="I6" i="8"/>
  <c r="J6" i="8"/>
  <c r="K6" i="8"/>
  <c r="L6" i="8"/>
  <c r="G7" i="8"/>
  <c r="H7" i="8"/>
  <c r="I7" i="8"/>
  <c r="J7" i="8"/>
  <c r="K7" i="8"/>
  <c r="L7" i="8"/>
  <c r="G8" i="8"/>
  <c r="H8" i="8"/>
  <c r="I8" i="8"/>
  <c r="J8" i="8"/>
  <c r="K8" i="8"/>
  <c r="L8" i="8"/>
  <c r="L5" i="8"/>
  <c r="K5" i="8"/>
  <c r="J5" i="8"/>
  <c r="I5" i="8"/>
  <c r="H5" i="8"/>
  <c r="G5" i="8"/>
  <c r="G5" i="16"/>
  <c r="F5" i="16"/>
  <c r="E5" i="16"/>
  <c r="D5" i="16"/>
  <c r="H7" i="16"/>
  <c r="I7" i="16"/>
  <c r="J7" i="16"/>
  <c r="K7" i="16"/>
  <c r="L7" i="16"/>
  <c r="M7" i="16"/>
  <c r="H8" i="16"/>
  <c r="I8" i="16"/>
  <c r="J8" i="16"/>
  <c r="K8" i="16"/>
  <c r="L8" i="16"/>
  <c r="M8" i="16"/>
  <c r="H9" i="16"/>
  <c r="I9" i="16"/>
  <c r="J9" i="16"/>
  <c r="K9" i="16"/>
  <c r="L9" i="16"/>
  <c r="M9" i="16"/>
  <c r="H10" i="16"/>
  <c r="I10" i="16"/>
  <c r="J10" i="16"/>
  <c r="K10" i="16"/>
  <c r="L10" i="16"/>
  <c r="M10" i="16"/>
  <c r="H11" i="16"/>
  <c r="I11" i="16"/>
  <c r="J11" i="16"/>
  <c r="K11" i="16"/>
  <c r="M11" i="16"/>
  <c r="H12" i="16"/>
  <c r="I12" i="16"/>
  <c r="J12" i="16"/>
  <c r="K12" i="16"/>
  <c r="M12" i="16"/>
  <c r="H13" i="16"/>
  <c r="I13" i="16"/>
  <c r="J13" i="16"/>
  <c r="K13" i="16"/>
  <c r="M13" i="16"/>
  <c r="H14" i="16"/>
  <c r="I14" i="16"/>
  <c r="J14" i="16"/>
  <c r="K14" i="16"/>
  <c r="M14" i="16"/>
  <c r="H15" i="16"/>
  <c r="I15" i="16"/>
  <c r="J15" i="16"/>
  <c r="K15" i="16"/>
  <c r="M15" i="16"/>
  <c r="H16" i="16"/>
  <c r="I16" i="16"/>
  <c r="J16" i="16"/>
  <c r="K16" i="16"/>
  <c r="M16" i="16"/>
  <c r="H17" i="16"/>
  <c r="I17" i="16"/>
  <c r="J17" i="16"/>
  <c r="K17" i="16"/>
  <c r="M17" i="16"/>
  <c r="H18" i="16"/>
  <c r="I18" i="16"/>
  <c r="J18" i="16"/>
  <c r="K18" i="16"/>
  <c r="M18" i="16"/>
  <c r="H19" i="16"/>
  <c r="I19" i="16"/>
  <c r="J19" i="16"/>
  <c r="K19" i="16"/>
  <c r="H20" i="16"/>
  <c r="I20" i="16"/>
  <c r="J20" i="16"/>
  <c r="K20" i="16"/>
  <c r="H21" i="16"/>
  <c r="I21" i="16"/>
  <c r="J21" i="16"/>
  <c r="K21" i="16"/>
  <c r="H22" i="16"/>
  <c r="I22" i="16"/>
  <c r="J22" i="16"/>
  <c r="K22" i="16"/>
  <c r="M22" i="16"/>
  <c r="H23" i="16"/>
  <c r="I23" i="16"/>
  <c r="J23" i="16"/>
  <c r="K23" i="16"/>
  <c r="M23" i="16"/>
  <c r="H24" i="16"/>
  <c r="I24" i="16"/>
  <c r="J24" i="16"/>
  <c r="K24" i="16"/>
  <c r="M24" i="16"/>
  <c r="H25" i="16"/>
  <c r="I25" i="16"/>
  <c r="J25" i="16"/>
  <c r="K25" i="16"/>
  <c r="M25" i="16"/>
  <c r="H26" i="16"/>
  <c r="I26" i="16"/>
  <c r="J26" i="16"/>
  <c r="K26" i="16"/>
  <c r="M26" i="16"/>
  <c r="H27" i="16"/>
  <c r="I27" i="16"/>
  <c r="J27" i="16"/>
  <c r="K27" i="16"/>
  <c r="M27" i="16"/>
  <c r="H28" i="16"/>
  <c r="I28" i="16"/>
  <c r="J28" i="16"/>
  <c r="K28" i="16"/>
  <c r="M28" i="16"/>
  <c r="H29" i="16"/>
  <c r="I29" i="16"/>
  <c r="J29" i="16"/>
  <c r="K29" i="16"/>
  <c r="M29" i="16"/>
  <c r="H30" i="16"/>
  <c r="I30" i="16"/>
  <c r="J30" i="16"/>
  <c r="K30" i="16"/>
  <c r="M30" i="16"/>
  <c r="H31" i="16"/>
  <c r="I31" i="16"/>
  <c r="J31" i="16"/>
  <c r="K31" i="16"/>
  <c r="L31" i="16"/>
  <c r="M31" i="16"/>
  <c r="H32" i="16"/>
  <c r="I32" i="16"/>
  <c r="J32" i="16"/>
  <c r="K32" i="16"/>
  <c r="L32" i="16"/>
  <c r="M32" i="16"/>
  <c r="H33" i="16"/>
  <c r="I33" i="16"/>
  <c r="J33" i="16"/>
  <c r="K33" i="16"/>
  <c r="M33" i="16"/>
  <c r="M6" i="16"/>
  <c r="L6" i="16"/>
  <c r="K6" i="16"/>
  <c r="J6" i="16"/>
  <c r="I6" i="16"/>
  <c r="H6" i="16"/>
  <c r="G6" i="12"/>
  <c r="H6" i="12"/>
  <c r="I6" i="12"/>
  <c r="J6" i="12"/>
  <c r="K6" i="12"/>
  <c r="L6" i="12"/>
  <c r="G7" i="12"/>
  <c r="H7" i="12"/>
  <c r="I7" i="12"/>
  <c r="J7" i="12"/>
  <c r="K7" i="12"/>
  <c r="L7" i="12"/>
  <c r="G8" i="12"/>
  <c r="H8" i="12"/>
  <c r="I8" i="12"/>
  <c r="J8" i="12"/>
  <c r="K8" i="12"/>
  <c r="L8" i="12"/>
  <c r="G9" i="12"/>
  <c r="H9" i="12"/>
  <c r="I9" i="12"/>
  <c r="J9" i="12"/>
  <c r="K9" i="12"/>
  <c r="L9" i="12"/>
  <c r="L5" i="12"/>
  <c r="K5" i="12"/>
  <c r="J5" i="12"/>
  <c r="I5" i="12"/>
  <c r="H5" i="12"/>
  <c r="G5" i="12"/>
  <c r="H6" i="2"/>
  <c r="I6" i="2"/>
  <c r="J6" i="2"/>
  <c r="K6" i="2"/>
  <c r="L6" i="2"/>
  <c r="M6" i="2"/>
  <c r="H7" i="2"/>
  <c r="I7" i="2"/>
  <c r="J7" i="2"/>
  <c r="K7" i="2"/>
  <c r="L7" i="2"/>
  <c r="M7" i="2"/>
  <c r="H8" i="2"/>
  <c r="I8" i="2"/>
  <c r="J8" i="2"/>
  <c r="K8" i="2"/>
  <c r="M8" i="2"/>
  <c r="H9" i="2"/>
  <c r="I9" i="2"/>
  <c r="J9" i="2"/>
  <c r="K9" i="2"/>
  <c r="L9" i="2"/>
  <c r="M9" i="2"/>
  <c r="H10" i="2"/>
  <c r="I10" i="2"/>
  <c r="J10" i="2"/>
  <c r="K10" i="2"/>
  <c r="L10" i="2"/>
  <c r="M10" i="2"/>
  <c r="H11" i="2"/>
  <c r="I11" i="2"/>
  <c r="J11" i="2"/>
  <c r="K11" i="2"/>
  <c r="L11" i="2"/>
  <c r="M11" i="2"/>
  <c r="H12" i="2"/>
  <c r="I12" i="2"/>
  <c r="J12" i="2"/>
  <c r="K12" i="2"/>
  <c r="L12" i="2"/>
  <c r="M12" i="2"/>
  <c r="H13" i="2"/>
  <c r="I13" i="2"/>
  <c r="J13" i="2"/>
  <c r="K13" i="2"/>
  <c r="L13" i="2"/>
  <c r="M13" i="2"/>
  <c r="H14" i="2"/>
  <c r="I14" i="2"/>
  <c r="J14" i="2"/>
  <c r="K14" i="2"/>
  <c r="L14" i="2"/>
  <c r="M14" i="2"/>
  <c r="H15" i="2"/>
  <c r="I15" i="2"/>
  <c r="J15" i="2"/>
  <c r="K15" i="2"/>
  <c r="L15" i="2"/>
  <c r="M15" i="2"/>
  <c r="H16" i="2"/>
  <c r="I16" i="2"/>
  <c r="J16" i="2"/>
  <c r="K16" i="2"/>
  <c r="L16" i="2"/>
  <c r="M16" i="2"/>
  <c r="H17" i="2"/>
  <c r="I17" i="2"/>
  <c r="J17" i="2"/>
  <c r="K17" i="2"/>
  <c r="L17" i="2"/>
  <c r="M17" i="2"/>
  <c r="H18" i="2"/>
  <c r="I18" i="2"/>
  <c r="J18" i="2"/>
  <c r="K18" i="2"/>
  <c r="L18" i="2"/>
  <c r="M18" i="2"/>
  <c r="H19" i="2"/>
  <c r="I19" i="2"/>
  <c r="J19" i="2"/>
  <c r="K19" i="2"/>
  <c r="L19" i="2"/>
  <c r="M19" i="2"/>
  <c r="M5" i="2"/>
  <c r="L5" i="2"/>
  <c r="K5" i="2"/>
  <c r="J5" i="2"/>
  <c r="I5" i="2"/>
  <c r="H5" i="2"/>
  <c r="G6" i="3" l="1"/>
  <c r="J6" i="3"/>
  <c r="K5" i="3"/>
  <c r="G5" i="3"/>
  <c r="L5" i="3"/>
  <c r="H5" i="3"/>
  <c r="I5" i="3"/>
  <c r="J5" i="3"/>
  <c r="L8" i="3" l="1"/>
  <c r="I8" i="3"/>
  <c r="L6" i="3"/>
  <c r="I6" i="3"/>
  <c r="I9" i="3"/>
  <c r="L9" i="3"/>
  <c r="L7" i="3"/>
  <c r="I7" i="3"/>
  <c r="L10" i="3"/>
  <c r="I10" i="3"/>
  <c r="K8" i="3"/>
  <c r="H8" i="3"/>
  <c r="K5" i="16"/>
  <c r="I5" i="16"/>
  <c r="H5" i="16"/>
  <c r="J5" i="16"/>
  <c r="M5" i="16"/>
  <c r="L5" i="16"/>
  <c r="G7" i="3" l="1"/>
  <c r="J7" i="3"/>
  <c r="K10" i="3"/>
  <c r="H10" i="3"/>
  <c r="J8" i="3"/>
  <c r="G8" i="3"/>
  <c r="H9" i="3"/>
  <c r="K9" i="3"/>
  <c r="J9" i="3"/>
  <c r="G9" i="3"/>
  <c r="H7" i="3"/>
  <c r="K7" i="3"/>
  <c r="G10" i="3"/>
  <c r="J10" i="3"/>
  <c r="K6" i="3"/>
  <c r="H6" i="3"/>
</calcChain>
</file>

<file path=xl/sharedStrings.xml><?xml version="1.0" encoding="utf-8"?>
<sst xmlns="http://schemas.openxmlformats.org/spreadsheetml/2006/main" count="440" uniqueCount="307">
  <si>
    <t>Country</t>
  </si>
  <si>
    <t>Total</t>
  </si>
  <si>
    <t>Bulgaria</t>
  </si>
  <si>
    <t xml:space="preserve">EUROPE </t>
  </si>
  <si>
    <t>Estonia</t>
  </si>
  <si>
    <t>Latvia</t>
  </si>
  <si>
    <t>Lithuania</t>
  </si>
  <si>
    <t>Poland</t>
  </si>
  <si>
    <t>Romania</t>
  </si>
  <si>
    <t>Slovakia</t>
  </si>
  <si>
    <t>Hungary</t>
  </si>
  <si>
    <t>Czech Republic</t>
  </si>
  <si>
    <t>Northern Europe</t>
  </si>
  <si>
    <t>Denmark</t>
  </si>
  <si>
    <t>Ireland</t>
  </si>
  <si>
    <t>Iceland</t>
  </si>
  <si>
    <t>Norway</t>
  </si>
  <si>
    <t>Finland</t>
  </si>
  <si>
    <t>Sweden</t>
  </si>
  <si>
    <t>Southern Europe</t>
  </si>
  <si>
    <t>Albania</t>
  </si>
  <si>
    <t>Andorra</t>
  </si>
  <si>
    <t>Spain</t>
  </si>
  <si>
    <t>Holy See</t>
  </si>
  <si>
    <t>Italy</t>
  </si>
  <si>
    <t>Macedonia</t>
  </si>
  <si>
    <t>Malta</t>
  </si>
  <si>
    <t>Montenegro</t>
  </si>
  <si>
    <t>Portugal</t>
  </si>
  <si>
    <t>Greece</t>
  </si>
  <si>
    <t>San Marino</t>
  </si>
  <si>
    <t>Serbia</t>
  </si>
  <si>
    <t>Slovenia</t>
  </si>
  <si>
    <t>Croatia</t>
  </si>
  <si>
    <t>Western Europe</t>
  </si>
  <si>
    <t>Austria</t>
  </si>
  <si>
    <t>Belgium</t>
  </si>
  <si>
    <t>Germany</t>
  </si>
  <si>
    <t>Luxembourg</t>
  </si>
  <si>
    <t>Netherlands</t>
  </si>
  <si>
    <t>Switzerland</t>
  </si>
  <si>
    <t>France</t>
  </si>
  <si>
    <t>East/Med Europe</t>
  </si>
  <si>
    <t>Turkey</t>
  </si>
  <si>
    <t>Israel</t>
  </si>
  <si>
    <t>Cyprus</t>
  </si>
  <si>
    <t>Caribbean</t>
  </si>
  <si>
    <t>Antigua and Barbuda</t>
  </si>
  <si>
    <t>Cuba</t>
  </si>
  <si>
    <t>Trinidad and Tobago</t>
  </si>
  <si>
    <t>Haiti</t>
  </si>
  <si>
    <t>British Virgin Islands</t>
  </si>
  <si>
    <t>Dominican Republic</t>
  </si>
  <si>
    <t>Central Amer.</t>
  </si>
  <si>
    <t>Guatemala</t>
  </si>
  <si>
    <t>Panama</t>
  </si>
  <si>
    <t>Honduras</t>
  </si>
  <si>
    <t>North Amer.</t>
  </si>
  <si>
    <t>Canada</t>
  </si>
  <si>
    <t>Mexico</t>
  </si>
  <si>
    <t>South Amer.</t>
  </si>
  <si>
    <t>Argentina</t>
  </si>
  <si>
    <t>Bolivia</t>
  </si>
  <si>
    <t>Brazil</t>
  </si>
  <si>
    <t>Ecuador</t>
  </si>
  <si>
    <t>Venezuela</t>
  </si>
  <si>
    <t>Colombia</t>
  </si>
  <si>
    <t>Paraguay</t>
  </si>
  <si>
    <t>Peru</t>
  </si>
  <si>
    <t>Guyana</t>
  </si>
  <si>
    <t>Uruguay</t>
  </si>
  <si>
    <t>Chile</t>
  </si>
  <si>
    <t>EAST ASIA/PACIFIC</t>
  </si>
  <si>
    <t>Australia</t>
  </si>
  <si>
    <t>Samoa</t>
  </si>
  <si>
    <t>New Zealand</t>
  </si>
  <si>
    <t>Vietnam</t>
  </si>
  <si>
    <t>Japan</t>
  </si>
  <si>
    <t>Indonesia</t>
  </si>
  <si>
    <t>Malaysia</t>
  </si>
  <si>
    <t>Myanmar</t>
  </si>
  <si>
    <t>Mongolia</t>
  </si>
  <si>
    <t>Singapore</t>
  </si>
  <si>
    <t>Thailand</t>
  </si>
  <si>
    <t>Tonga</t>
  </si>
  <si>
    <t>Fiji</t>
  </si>
  <si>
    <t>China</t>
  </si>
  <si>
    <t>MIDDLE EAST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</si>
  <si>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</si>
  <si>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</si>
  <si>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</si>
  <si>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</si>
  <si>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</si>
  <si>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</si>
  <si>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</si>
  <si>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</si>
  <si>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</si>
  <si>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</si>
  <si>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</si>
  <si>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Saudi Arabia</t>
  </si>
  <si>
    <t>Syria</t>
  </si>
  <si>
    <t>Kuwait</t>
  </si>
  <si>
    <t>Afghanistan</t>
  </si>
  <si>
    <t>Bangladesh</t>
  </si>
  <si>
    <t>India</t>
  </si>
  <si>
    <t>Iran</t>
  </si>
  <si>
    <t>Nepal</t>
  </si>
  <si>
    <t>Pakistan</t>
  </si>
  <si>
    <t>Sri Lanka</t>
  </si>
  <si>
    <t>AFRICA</t>
  </si>
  <si>
    <t>East Africa</t>
  </si>
  <si>
    <t>Ethiopia</t>
  </si>
  <si>
    <t>Eritrea</t>
  </si>
  <si>
    <t>Zambia</t>
  </si>
  <si>
    <t>Zimbabwe</t>
  </si>
  <si>
    <t>Kenya</t>
  </si>
  <si>
    <t>Madagascar</t>
  </si>
  <si>
    <t>Seychelles</t>
  </si>
  <si>
    <t>Tanzania</t>
  </si>
  <si>
    <t>Uganda</t>
  </si>
  <si>
    <t>Ghana</t>
  </si>
  <si>
    <t>Guinea</t>
  </si>
  <si>
    <t>Cape Verde</t>
  </si>
  <si>
    <t>Mali</t>
  </si>
  <si>
    <t>Nigeria</t>
  </si>
  <si>
    <t>Senegal</t>
  </si>
  <si>
    <t>Togo</t>
  </si>
  <si>
    <t>West Africa</t>
  </si>
  <si>
    <t>South Africa</t>
  </si>
  <si>
    <t>North Africa</t>
  </si>
  <si>
    <t>Algeria</t>
  </si>
  <si>
    <t>Morocco</t>
  </si>
  <si>
    <t>Sudan</t>
  </si>
  <si>
    <t>Tunisia</t>
  </si>
  <si>
    <t>Central Africa</t>
  </si>
  <si>
    <t>Gabon</t>
  </si>
  <si>
    <t>Cameroon</t>
  </si>
  <si>
    <t>UN</t>
  </si>
  <si>
    <t>Liberia</t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</si>
  <si>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</si>
  <si>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</si>
  <si>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</si>
  <si>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</si>
  <si>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</si>
  <si>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</si>
  <si>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</si>
  <si>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</si>
  <si>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</si>
  <si>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</si>
  <si>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Source : Information Centre, Information and Analytical Department, Ministry of Internal Affairs of Georgia</t>
  </si>
  <si>
    <t>United States of America</t>
  </si>
  <si>
    <t>Region</t>
  </si>
  <si>
    <t>AMERICAS</t>
  </si>
  <si>
    <t>American Samoa</t>
  </si>
  <si>
    <t>Barbados</t>
  </si>
  <si>
    <t>Jamaica</t>
  </si>
  <si>
    <t>Netherlands Antilles</t>
  </si>
  <si>
    <t>Puerto Rico</t>
  </si>
  <si>
    <t>US Virgin Islands</t>
  </si>
  <si>
    <t>Belize</t>
  </si>
  <si>
    <t>Nicaragua</t>
  </si>
  <si>
    <t>French Guiana</t>
  </si>
  <si>
    <t>Republic of Korea</t>
  </si>
  <si>
    <t>Taiwan (Province of China)</t>
  </si>
  <si>
    <t>French Polynesia</t>
  </si>
  <si>
    <t>Marshall Islands</t>
  </si>
  <si>
    <t>Papua New Guinea</t>
  </si>
  <si>
    <t>Solomon Islands</t>
  </si>
  <si>
    <t>Tuvalu</t>
  </si>
  <si>
    <t>Vanuatu</t>
  </si>
  <si>
    <t>Wallis and Futuna</t>
  </si>
  <si>
    <t>Maldives</t>
  </si>
  <si>
    <t>Burundi</t>
  </si>
  <si>
    <t>Djibouti</t>
  </si>
  <si>
    <t>Malawi</t>
  </si>
  <si>
    <t>Mayotte</t>
  </si>
  <si>
    <t>Mozambique</t>
  </si>
  <si>
    <t>Reunion</t>
  </si>
  <si>
    <t>Rwanda</t>
  </si>
  <si>
    <t>Somalia</t>
  </si>
  <si>
    <t>Cote d'lvoire</t>
  </si>
  <si>
    <t>Guinea-Bissau</t>
  </si>
  <si>
    <t>Mauritania</t>
  </si>
  <si>
    <t>Niger</t>
  </si>
  <si>
    <t>Sierra Leone</t>
  </si>
  <si>
    <t>Botswana</t>
  </si>
  <si>
    <t>Lesotho</t>
  </si>
  <si>
    <t>Namibia</t>
  </si>
  <si>
    <t>Angola</t>
  </si>
  <si>
    <t>Central African Republic</t>
  </si>
  <si>
    <t>Congo</t>
  </si>
  <si>
    <t>Philippines</t>
  </si>
  <si>
    <t>North-East Asia</t>
  </si>
  <si>
    <t>Oceania</t>
  </si>
  <si>
    <t>OTHER</t>
  </si>
  <si>
    <t>Anguilla</t>
  </si>
  <si>
    <t>Dominica</t>
  </si>
  <si>
    <t>Burkina Faso</t>
  </si>
  <si>
    <t>United Kingdom</t>
  </si>
  <si>
    <t>Suriname</t>
  </si>
  <si>
    <t>Benin</t>
  </si>
  <si>
    <t>Gambia</t>
  </si>
  <si>
    <t>Chad</t>
  </si>
  <si>
    <t>South Asia</t>
  </si>
  <si>
    <t>South-East Asia</t>
  </si>
  <si>
    <t>Comoros Islands</t>
  </si>
  <si>
    <t>Grenada</t>
  </si>
  <si>
    <t>Saint Lucia</t>
  </si>
  <si>
    <t>Costa-Rica</t>
  </si>
  <si>
    <t>El Salvador</t>
  </si>
  <si>
    <t>Nauru</t>
  </si>
  <si>
    <t>Palau</t>
  </si>
  <si>
    <t>Bosnia and Herzegovina</t>
  </si>
  <si>
    <t>Federation of Saint Kitts and Nevis</t>
  </si>
  <si>
    <t>Mauritius</t>
  </si>
  <si>
    <t>Saint Vincent and the Grenadines</t>
  </si>
  <si>
    <t>Turks and Caicos Islands</t>
  </si>
  <si>
    <t>Central and Eastern Europe</t>
  </si>
  <si>
    <t>Europe</t>
  </si>
  <si>
    <t>Type</t>
  </si>
  <si>
    <t>Air</t>
  </si>
  <si>
    <t>Land</t>
  </si>
  <si>
    <t>Railway</t>
  </si>
  <si>
    <t>Sea</t>
  </si>
  <si>
    <t>Sao Tome and Principe</t>
  </si>
  <si>
    <t>Airport Kutaisi</t>
  </si>
  <si>
    <t>Airport Tbilisi</t>
  </si>
  <si>
    <t>Akhkerpi</t>
  </si>
  <si>
    <t>Guguti</t>
  </si>
  <si>
    <t>Ninotsminda</t>
  </si>
  <si>
    <t>Sadakhlo</t>
  </si>
  <si>
    <t>Samtatskaro</t>
  </si>
  <si>
    <t>Sarpi</t>
  </si>
  <si>
    <t>Tsiteli Khidi</t>
  </si>
  <si>
    <t>Vakhtangisi</t>
  </si>
  <si>
    <t>Vale</t>
  </si>
  <si>
    <t>Railway Gardabani</t>
  </si>
  <si>
    <t>Railway Sadakhlo</t>
  </si>
  <si>
    <t>Port Kulevi</t>
  </si>
  <si>
    <t>Port Poti</t>
  </si>
  <si>
    <t>Border</t>
  </si>
  <si>
    <t>Kyrgyzstan</t>
  </si>
  <si>
    <t>Airport Batumi</t>
  </si>
  <si>
    <t>Share %</t>
  </si>
  <si>
    <t>North Korea</t>
  </si>
  <si>
    <t>Brunei Darussalam</t>
  </si>
  <si>
    <t>Liechtenstein</t>
  </si>
  <si>
    <t>Bahamas</t>
  </si>
  <si>
    <t>Hong Kong (China)</t>
  </si>
  <si>
    <t>Cambodia</t>
  </si>
  <si>
    <t>Bhutan</t>
  </si>
  <si>
    <t>Monaco</t>
  </si>
  <si>
    <t>Laos</t>
  </si>
  <si>
    <t>Swaziland</t>
  </si>
  <si>
    <t>Trip Types</t>
  </si>
  <si>
    <t>Tourist (Overnight) Trips</t>
  </si>
  <si>
    <t>Same Day Trips</t>
  </si>
  <si>
    <t>Other  (non-tourism)</t>
  </si>
  <si>
    <t>Railway  Kartsakhi</t>
  </si>
  <si>
    <t>Including:</t>
  </si>
  <si>
    <t>Top 15 Countries by International Visitor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</si>
  <si>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</si>
  <si>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Traveler Trips</t>
  </si>
  <si>
    <t>International Visitor Trips</t>
  </si>
  <si>
    <t>International Traveller Trips</t>
  </si>
  <si>
    <t>International Traveler* Trips</t>
  </si>
  <si>
    <t>International Visitor* Trips</t>
  </si>
  <si>
    <t>Tourist (Overnight) Trips*</t>
  </si>
  <si>
    <t>Same Day Trips*</t>
  </si>
  <si>
    <t>Definition</t>
  </si>
  <si>
    <t>Other  (non-tourism)*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</si>
  <si>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</si>
  <si>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</si>
  <si>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</si>
  <si>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Concept</t>
  </si>
  <si>
    <t>International Travel Classification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</si>
  <si>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</si>
  <si>
    <t xml:space="preserve"> Kartsakhi </t>
  </si>
  <si>
    <t>Other</t>
  </si>
  <si>
    <t>Georgia (Nonresident)</t>
  </si>
  <si>
    <t>15-30</t>
  </si>
  <si>
    <t>31-50</t>
  </si>
  <si>
    <t>51-70</t>
  </si>
  <si>
    <t>71+</t>
  </si>
  <si>
    <t>Visitors Gender and Age</t>
  </si>
  <si>
    <t>Age</t>
  </si>
  <si>
    <t>Gender</t>
  </si>
  <si>
    <t>Female</t>
  </si>
  <si>
    <t>Male</t>
  </si>
  <si>
    <t>Czechia</t>
  </si>
  <si>
    <t>Categorry</t>
  </si>
  <si>
    <t>International Visitor Trips/EU</t>
  </si>
  <si>
    <t>EU member countries</t>
  </si>
  <si>
    <t>Port Batumi</t>
  </si>
  <si>
    <t>Tsodna</t>
  </si>
  <si>
    <t>Change 2019/2022</t>
  </si>
  <si>
    <t>Change 2020/2022</t>
  </si>
  <si>
    <t>Change 2021/2022</t>
  </si>
  <si>
    <t>% Change 2019/2022</t>
  </si>
  <si>
    <t>% Change 2020/2022</t>
  </si>
  <si>
    <t>% Change 2021/2022</t>
  </si>
  <si>
    <t>Cayman Islands</t>
  </si>
  <si>
    <t>Kazbegi</t>
  </si>
  <si>
    <t>2019: September</t>
  </si>
  <si>
    <t>2020: September</t>
  </si>
  <si>
    <t>2021: September</t>
  </si>
  <si>
    <t>2022: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</si>
</sst>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i/>
      <sz val="9"/>
      <color indexed="8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  <font>
      <sz val="9"/>
      <color rgb="FFFFFFFF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rgb="FF7F7F7F"/>
      </left>
      <right style="dotted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43" fontId="8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8" fillId="4" borderId="14" applyNumberFormat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2" fillId="7" borderId="0" applyNumberFormat="0" applyBorder="0" applyAlignment="0" applyProtection="0"/>
  </cellStyleXfs>
  <cellXfs count="172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/>
    </xf>
    <xf numFmtId="0" fontId="11" fillId="0" borderId="3" xfId="0" applyNumberFormat="1" applyFont="1" applyFill="1" applyBorder="1" applyAlignment="1">
      <alignment horizontal="center"/>
    </xf>
    <xf numFmtId="0" fontId="12" fillId="0" borderId="0" xfId="0" applyFont="1">
      <alignment vertical="center"/>
    </xf>
    <xf numFmtId="0" fontId="12" fillId="0" borderId="0" xfId="0" applyNumberFormat="1" applyFont="1" applyFill="1" applyBorder="1" applyAlignment="1">
      <alignment wrapText="1"/>
    </xf>
    <xf numFmtId="0" fontId="0" fillId="0" borderId="0" xfId="0" applyAlignment="1"/>
    <xf numFmtId="3" fontId="13" fillId="0" borderId="7" xfId="2" applyNumberFormat="1" applyFont="1" applyFill="1" applyBorder="1" applyAlignment="1">
      <alignment horizont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3" fontId="14" fillId="0" borderId="1" xfId="2" applyNumberFormat="1" applyFont="1" applyBorder="1" applyAlignment="1">
      <alignment horizontal="center" vertical="center"/>
    </xf>
    <xf numFmtId="3" fontId="14" fillId="0" borderId="1" xfId="4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/>
    </xf>
    <xf numFmtId="3" fontId="14" fillId="0" borderId="4" xfId="4" applyNumberFormat="1" applyFont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1" fontId="11" fillId="2" borderId="9" xfId="0" applyNumberFormat="1" applyFont="1" applyFill="1" applyBorder="1" applyAlignment="1">
      <alignment horizontal="center" vertical="center"/>
    </xf>
    <xf numFmtId="1" fontId="11" fillId="0" borderId="9" xfId="0" applyNumberFormat="1" applyFont="1" applyFill="1" applyBorder="1" applyAlignment="1">
      <alignment horizontal="center" vertical="center"/>
    </xf>
    <xf numFmtId="1" fontId="11" fillId="0" borderId="1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3" fontId="14" fillId="0" borderId="0" xfId="4" applyNumberFormat="1" applyFont="1" applyBorder="1" applyAlignment="1">
      <alignment horizontal="center" vertical="center"/>
    </xf>
    <xf numFmtId="164" fontId="14" fillId="0" borderId="0" xfId="4" applyNumberFormat="1" applyFont="1" applyBorder="1" applyAlignment="1">
      <alignment horizontal="center" vertical="center"/>
    </xf>
    <xf numFmtId="164" fontId="14" fillId="0" borderId="0" xfId="3" applyNumberFormat="1" applyFont="1" applyBorder="1" applyAlignment="1">
      <alignment horizontal="center" vertical="center"/>
    </xf>
    <xf numFmtId="3" fontId="14" fillId="0" borderId="2" xfId="2" applyNumberFormat="1" applyFont="1" applyBorder="1" applyAlignment="1">
      <alignment horizontal="center" vertical="center"/>
    </xf>
    <xf numFmtId="164" fontId="14" fillId="0" borderId="1" xfId="3" applyNumberFormat="1" applyFont="1" applyBorder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23" fillId="8" borderId="21" xfId="7" applyNumberFormat="1" applyFont="1" applyFill="1" applyBorder="1" applyAlignment="1">
      <alignment horizontal="center" vertical="center" wrapText="1"/>
    </xf>
    <xf numFmtId="3" fontId="26" fillId="11" borderId="22" xfId="9" applyNumberFormat="1" applyFont="1" applyFill="1" applyBorder="1" applyAlignment="1">
      <alignment horizontal="center" vertical="center"/>
    </xf>
    <xf numFmtId="0" fontId="23" fillId="8" borderId="6" xfId="7" applyNumberFormat="1" applyFont="1" applyFill="1" applyBorder="1" applyAlignment="1">
      <alignment horizontal="center" vertical="center" wrapText="1"/>
    </xf>
    <xf numFmtId="0" fontId="23" fillId="8" borderId="5" xfId="7" applyNumberFormat="1" applyFont="1" applyFill="1" applyBorder="1" applyAlignment="1">
      <alignment horizontal="center" vertical="center" wrapText="1"/>
    </xf>
    <xf numFmtId="0" fontId="22" fillId="9" borderId="15" xfId="6" applyNumberFormat="1" applyFont="1" applyFill="1" applyBorder="1" applyAlignment="1">
      <alignment horizontal="center" vertical="center"/>
    </xf>
    <xf numFmtId="3" fontId="22" fillId="9" borderId="14" xfId="6" applyNumberFormat="1" applyFont="1" applyFill="1" applyBorder="1" applyAlignment="1">
      <alignment horizontal="center" vertical="center"/>
    </xf>
    <xf numFmtId="9" fontId="22" fillId="9" borderId="18" xfId="6" applyNumberFormat="1" applyFont="1" applyFill="1" applyBorder="1" applyAlignment="1">
      <alignment horizontal="center" vertical="center"/>
    </xf>
    <xf numFmtId="0" fontId="23" fillId="8" borderId="23" xfId="7" applyNumberFormat="1" applyFont="1" applyFill="1" applyBorder="1" applyAlignment="1">
      <alignment horizontal="center" vertical="center" wrapText="1"/>
    </xf>
    <xf numFmtId="3" fontId="27" fillId="0" borderId="2" xfId="2" applyNumberFormat="1" applyFont="1" applyBorder="1" applyAlignment="1">
      <alignment horizontal="left" vertical="center" wrapText="1"/>
    </xf>
    <xf numFmtId="3" fontId="27" fillId="0" borderId="1" xfId="2" applyNumberFormat="1" applyFont="1" applyBorder="1" applyAlignment="1">
      <alignment horizontal="center" vertical="center"/>
    </xf>
    <xf numFmtId="164" fontId="27" fillId="0" borderId="1" xfId="3" applyNumberFormat="1" applyFont="1" applyBorder="1" applyAlignment="1">
      <alignment horizontal="center" vertical="center"/>
    </xf>
    <xf numFmtId="3" fontId="27" fillId="0" borderId="3" xfId="2" applyNumberFormat="1" applyFont="1" applyBorder="1" applyAlignment="1">
      <alignment horizontal="left" vertical="center"/>
    </xf>
    <xf numFmtId="3" fontId="27" fillId="0" borderId="4" xfId="2" applyNumberFormat="1" applyFont="1" applyBorder="1" applyAlignment="1">
      <alignment horizontal="center" vertical="center"/>
    </xf>
    <xf numFmtId="164" fontId="27" fillId="0" borderId="4" xfId="3" applyNumberFormat="1" applyFont="1" applyBorder="1" applyAlignment="1">
      <alignment horizontal="center" vertical="center"/>
    </xf>
    <xf numFmtId="164" fontId="27" fillId="0" borderId="0" xfId="3" applyNumberFormat="1" applyFont="1" applyBorder="1" applyAlignment="1">
      <alignment horizontal="center" vertical="center"/>
    </xf>
    <xf numFmtId="3" fontId="23" fillId="8" borderId="22" xfId="7" applyNumberFormat="1" applyFont="1" applyFill="1" applyBorder="1" applyAlignment="1">
      <alignment horizontal="center" vertical="center" wrapText="1"/>
    </xf>
    <xf numFmtId="164" fontId="10" fillId="0" borderId="19" xfId="3" applyNumberFormat="1" applyFont="1" applyFill="1" applyBorder="1" applyAlignment="1">
      <alignment horizontal="center" vertical="center"/>
    </xf>
    <xf numFmtId="164" fontId="10" fillId="0" borderId="20" xfId="3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3" fontId="27" fillId="0" borderId="22" xfId="2" applyNumberFormat="1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top" wrapText="1"/>
    </xf>
    <xf numFmtId="3" fontId="14" fillId="0" borderId="22" xfId="2" applyNumberFormat="1" applyFont="1" applyBorder="1" applyAlignment="1">
      <alignment horizontal="center" vertical="center"/>
    </xf>
    <xf numFmtId="3" fontId="27" fillId="0" borderId="22" xfId="2" applyNumberFormat="1" applyFont="1" applyBorder="1" applyAlignment="1">
      <alignment horizontal="left" vertical="center"/>
    </xf>
    <xf numFmtId="0" fontId="30" fillId="0" borderId="22" xfId="0" applyFont="1" applyBorder="1" applyAlignment="1">
      <alignment horizontal="justify" vertical="center"/>
    </xf>
    <xf numFmtId="0" fontId="30" fillId="0" borderId="22" xfId="0" applyFont="1" applyBorder="1" applyAlignment="1">
      <alignment vertical="center" wrapText="1"/>
    </xf>
    <xf numFmtId="164" fontId="23" fillId="8" borderId="24" xfId="3" applyNumberFormat="1" applyFont="1" applyFill="1" applyBorder="1" applyAlignment="1">
      <alignment horizontal="center" vertical="center" wrapText="1"/>
    </xf>
    <xf numFmtId="164" fontId="10" fillId="0" borderId="0" xfId="3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4" fillId="0" borderId="27" xfId="2" applyFont="1" applyBorder="1" applyAlignment="1">
      <alignment horizontal="center" vertical="center"/>
    </xf>
    <xf numFmtId="0" fontId="19" fillId="8" borderId="26" xfId="7" applyNumberFormat="1" applyFill="1" applyBorder="1" applyAlignment="1">
      <alignment horizontal="center" vertical="center" wrapText="1"/>
    </xf>
    <xf numFmtId="3" fontId="23" fillId="8" borderId="23" xfId="7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3" fontId="14" fillId="0" borderId="8" xfId="2" applyNumberFormat="1" applyFont="1" applyBorder="1" applyAlignment="1">
      <alignment horizontal="center" vertical="center"/>
    </xf>
    <xf numFmtId="3" fontId="23" fillId="9" borderId="25" xfId="4" applyNumberFormat="1" applyFont="1" applyFill="1" applyBorder="1" applyAlignment="1">
      <alignment horizontal="center" vertical="center"/>
    </xf>
    <xf numFmtId="3" fontId="23" fillId="9" borderId="22" xfId="4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 wrapText="1"/>
    </xf>
    <xf numFmtId="3" fontId="14" fillId="0" borderId="8" xfId="4" applyNumberFormat="1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9" fillId="8" borderId="30" xfId="7" applyNumberFormat="1" applyFill="1" applyBorder="1" applyAlignment="1">
      <alignment horizontal="center" vertical="center" wrapText="1"/>
    </xf>
    <xf numFmtId="0" fontId="23" fillId="8" borderId="22" xfId="7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5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164" fontId="23" fillId="8" borderId="31" xfId="3" applyNumberFormat="1" applyFont="1" applyFill="1" applyBorder="1" applyAlignment="1">
      <alignment horizontal="center" vertical="center" wrapText="1"/>
    </xf>
    <xf numFmtId="164" fontId="12" fillId="0" borderId="0" xfId="3" applyNumberFormat="1" applyFont="1">
      <alignment vertical="center"/>
    </xf>
    <xf numFmtId="164" fontId="14" fillId="0" borderId="19" xfId="3" applyNumberFormat="1" applyFont="1" applyBorder="1" applyAlignment="1">
      <alignment horizontal="center" vertical="center"/>
    </xf>
    <xf numFmtId="164" fontId="14" fillId="0" borderId="4" xfId="3" applyNumberFormat="1" applyFont="1" applyBorder="1" applyAlignment="1">
      <alignment horizontal="center" vertical="center"/>
    </xf>
    <xf numFmtId="164" fontId="14" fillId="0" borderId="20" xfId="3" applyNumberFormat="1" applyFont="1" applyBorder="1" applyAlignment="1">
      <alignment horizontal="center" vertical="center"/>
    </xf>
    <xf numFmtId="3" fontId="27" fillId="0" borderId="1" xfId="4" applyNumberFormat="1" applyFont="1" applyBorder="1" applyAlignment="1">
      <alignment horizontal="center" vertical="center"/>
    </xf>
    <xf numFmtId="164" fontId="27" fillId="0" borderId="19" xfId="3" applyNumberFormat="1" applyFont="1" applyBorder="1" applyAlignment="1">
      <alignment horizontal="center" vertical="center"/>
    </xf>
    <xf numFmtId="3" fontId="27" fillId="0" borderId="4" xfId="4" applyNumberFormat="1" applyFont="1" applyBorder="1" applyAlignment="1">
      <alignment horizontal="center" vertical="center"/>
    </xf>
    <xf numFmtId="164" fontId="27" fillId="0" borderId="20" xfId="3" applyNumberFormat="1" applyFont="1" applyBorder="1" applyAlignment="1">
      <alignment horizontal="center" vertical="center"/>
    </xf>
    <xf numFmtId="164" fontId="22" fillId="9" borderId="35" xfId="3" applyNumberFormat="1" applyFont="1" applyFill="1" applyBorder="1" applyAlignment="1">
      <alignment horizontal="center" vertical="center"/>
    </xf>
    <xf numFmtId="3" fontId="22" fillId="9" borderId="17" xfId="6" applyNumberFormat="1" applyFont="1" applyFill="1" applyBorder="1" applyAlignment="1">
      <alignment horizontal="center" vertical="center"/>
    </xf>
    <xf numFmtId="3" fontId="22" fillId="9" borderId="38" xfId="6" applyNumberFormat="1" applyFont="1" applyFill="1" applyBorder="1" applyAlignment="1">
      <alignment horizontal="center" vertical="center"/>
    </xf>
    <xf numFmtId="3" fontId="14" fillId="0" borderId="39" xfId="4" applyNumberFormat="1" applyFont="1" applyBorder="1" applyAlignment="1">
      <alignment horizontal="center" vertical="center"/>
    </xf>
    <xf numFmtId="3" fontId="14" fillId="0" borderId="36" xfId="4" applyNumberFormat="1" applyFont="1" applyBorder="1" applyAlignment="1">
      <alignment horizontal="center" vertical="center"/>
    </xf>
    <xf numFmtId="3" fontId="14" fillId="0" borderId="37" xfId="4" applyNumberFormat="1" applyFont="1" applyBorder="1" applyAlignment="1">
      <alignment horizontal="center" vertical="center"/>
    </xf>
    <xf numFmtId="164" fontId="23" fillId="9" borderId="22" xfId="3" applyNumberFormat="1" applyFont="1" applyFill="1" applyBorder="1" applyAlignment="1">
      <alignment horizontal="center" vertical="center"/>
    </xf>
    <xf numFmtId="164" fontId="22" fillId="9" borderId="17" xfId="3" applyNumberFormat="1" applyFont="1" applyFill="1" applyBorder="1" applyAlignment="1">
      <alignment horizontal="center" vertical="center"/>
    </xf>
    <xf numFmtId="164" fontId="14" fillId="0" borderId="8" xfId="3" applyNumberFormat="1" applyFont="1" applyBorder="1" applyAlignment="1">
      <alignment horizontal="center" vertical="center"/>
    </xf>
    <xf numFmtId="164" fontId="10" fillId="0" borderId="41" xfId="3" applyNumberFormat="1" applyFont="1" applyFill="1" applyBorder="1" applyAlignment="1">
      <alignment horizontal="center" vertical="center"/>
    </xf>
    <xf numFmtId="0" fontId="23" fillId="8" borderId="24" xfId="7" applyNumberFormat="1" applyFont="1" applyFill="1" applyBorder="1" applyAlignment="1">
      <alignment horizontal="center" vertical="center" wrapText="1"/>
    </xf>
    <xf numFmtId="3" fontId="14" fillId="0" borderId="42" xfId="4" applyNumberFormat="1" applyFont="1" applyBorder="1" applyAlignment="1">
      <alignment horizontal="center" vertical="center"/>
    </xf>
    <xf numFmtId="164" fontId="14" fillId="0" borderId="42" xfId="3" applyNumberFormat="1" applyFont="1" applyBorder="1" applyAlignment="1">
      <alignment horizontal="center" vertical="center"/>
    </xf>
    <xf numFmtId="164" fontId="10" fillId="0" borderId="43" xfId="3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3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0" fillId="0" borderId="0" xfId="3" applyNumberFormat="1" applyFont="1" applyAlignment="1">
      <alignment horizontal="center" vertical="center"/>
    </xf>
    <xf numFmtId="0" fontId="0" fillId="0" borderId="0" xfId="3" applyNumberFormat="1" applyFont="1" applyAlignment="1"/>
    <xf numFmtId="0" fontId="23" fillId="8" borderId="44" xfId="7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64" fontId="23" fillId="9" borderId="45" xfId="3" applyNumberFormat="1" applyFont="1" applyFill="1" applyBorder="1" applyAlignment="1">
      <alignment horizontal="center" vertical="center"/>
    </xf>
    <xf numFmtId="3" fontId="22" fillId="9" borderId="22" xfId="6" applyNumberFormat="1" applyFont="1" applyFill="1" applyBorder="1" applyAlignment="1">
      <alignment horizontal="center" vertical="center"/>
    </xf>
    <xf numFmtId="3" fontId="19" fillId="10" borderId="22" xfId="8" applyNumberFormat="1" applyFill="1" applyBorder="1" applyAlignment="1">
      <alignment horizontal="center" vertical="center" wrapText="1"/>
    </xf>
    <xf numFmtId="3" fontId="16" fillId="2" borderId="22" xfId="0" applyNumberFormat="1" applyFont="1" applyFill="1" applyBorder="1" applyAlignment="1">
      <alignment horizontal="center" vertical="center"/>
    </xf>
    <xf numFmtId="3" fontId="25" fillId="10" borderId="22" xfId="0" applyNumberFormat="1" applyFont="1" applyFill="1" applyBorder="1" applyAlignment="1">
      <alignment horizontal="center" vertical="center"/>
    </xf>
    <xf numFmtId="3" fontId="19" fillId="10" borderId="22" xfId="8" applyNumberFormat="1" applyFill="1" applyBorder="1" applyAlignment="1">
      <alignment horizontal="center" vertical="center"/>
    </xf>
    <xf numFmtId="3" fontId="26" fillId="11" borderId="22" xfId="0" applyNumberFormat="1" applyFont="1" applyFill="1" applyBorder="1" applyAlignment="1">
      <alignment horizontal="center" vertical="center"/>
    </xf>
    <xf numFmtId="3" fontId="23" fillId="8" borderId="22" xfId="7" applyNumberFormat="1" applyFont="1" applyFill="1" applyBorder="1" applyAlignment="1">
      <alignment horizontal="center" vertical="center" wrapText="1"/>
    </xf>
    <xf numFmtId="3" fontId="23" fillId="12" borderId="22" xfId="7" applyNumberFormat="1" applyFont="1" applyFill="1" applyBorder="1" applyAlignment="1">
      <alignment horizontal="center" vertical="center" wrapText="1"/>
    </xf>
    <xf numFmtId="164" fontId="23" fillId="8" borderId="22" xfId="3" applyNumberFormat="1" applyFont="1" applyFill="1" applyBorder="1" applyAlignment="1">
      <alignment horizontal="center" vertical="center" wrapText="1"/>
    </xf>
    <xf numFmtId="3" fontId="23" fillId="8" borderId="22" xfId="3" applyNumberFormat="1" applyFont="1" applyFill="1" applyBorder="1" applyAlignment="1">
      <alignment horizontal="center" vertical="center" wrapText="1"/>
    </xf>
    <xf numFmtId="164" fontId="23" fillId="8" borderId="22" xfId="7" applyNumberFormat="1" applyFont="1" applyFill="1" applyBorder="1" applyAlignment="1">
      <alignment horizontal="center" vertical="center" wrapText="1"/>
    </xf>
    <xf numFmtId="3" fontId="23" fillId="12" borderId="22" xfId="3" applyNumberFormat="1" applyFont="1" applyFill="1" applyBorder="1" applyAlignment="1">
      <alignment horizontal="center" vertical="center" wrapText="1"/>
    </xf>
    <xf numFmtId="164" fontId="23" fillId="12" borderId="22" xfId="7" applyNumberFormat="1" applyFont="1" applyFill="1" applyBorder="1" applyAlignment="1">
      <alignment horizontal="center" vertical="center" wrapText="1"/>
    </xf>
    <xf numFmtId="3" fontId="22" fillId="9" borderId="22" xfId="3" applyNumberFormat="1" applyFont="1" applyFill="1" applyBorder="1" applyAlignment="1">
      <alignment horizontal="center" vertical="center"/>
    </xf>
    <xf numFmtId="164" fontId="22" fillId="9" borderId="22" xfId="6" applyNumberFormat="1" applyFont="1" applyFill="1" applyBorder="1" applyAlignment="1">
      <alignment horizontal="center" vertical="center"/>
    </xf>
    <xf numFmtId="3" fontId="22" fillId="10" borderId="22" xfId="6" applyNumberFormat="1" applyFont="1" applyFill="1" applyBorder="1" applyAlignment="1">
      <alignment horizontal="center" vertical="center"/>
    </xf>
    <xf numFmtId="164" fontId="19" fillId="10" borderId="22" xfId="3" applyNumberFormat="1" applyFont="1" applyFill="1" applyBorder="1" applyAlignment="1">
      <alignment horizontal="center" vertical="center" wrapText="1"/>
    </xf>
    <xf numFmtId="164" fontId="22" fillId="10" borderId="22" xfId="3" applyNumberFormat="1" applyFont="1" applyFill="1" applyBorder="1" applyAlignment="1">
      <alignment horizontal="center" vertical="center"/>
    </xf>
    <xf numFmtId="164" fontId="16" fillId="2" borderId="22" xfId="3" applyNumberFormat="1" applyFont="1" applyFill="1" applyBorder="1" applyAlignment="1">
      <alignment horizontal="center" vertical="center"/>
    </xf>
    <xf numFmtId="164" fontId="25" fillId="10" borderId="22" xfId="3" applyNumberFormat="1" applyFont="1" applyFill="1" applyBorder="1" applyAlignment="1">
      <alignment horizontal="center" vertical="center"/>
    </xf>
    <xf numFmtId="164" fontId="26" fillId="11" borderId="22" xfId="3" applyNumberFormat="1" applyFont="1" applyFill="1" applyBorder="1" applyAlignment="1">
      <alignment horizontal="center" vertical="center"/>
    </xf>
    <xf numFmtId="164" fontId="19" fillId="10" borderId="22" xfId="3" applyNumberFormat="1" applyFont="1" applyFill="1" applyBorder="1" applyAlignment="1">
      <alignment horizontal="center" vertical="center"/>
    </xf>
    <xf numFmtId="3" fontId="22" fillId="9" borderId="25" xfId="6" applyNumberFormat="1" applyFont="1" applyFill="1" applyBorder="1" applyAlignment="1">
      <alignment horizontal="center" vertical="center" wrapText="1"/>
    </xf>
    <xf numFmtId="0" fontId="10" fillId="0" borderId="25" xfId="0" applyNumberFormat="1" applyFont="1" applyFill="1" applyBorder="1" applyAlignment="1">
      <alignment horizontal="center" vertical="center" wrapText="1"/>
    </xf>
    <xf numFmtId="0" fontId="10" fillId="0" borderId="25" xfId="0" applyNumberFormat="1" applyFont="1" applyFill="1" applyBorder="1" applyAlignment="1">
      <alignment horizontal="center" vertical="center"/>
    </xf>
    <xf numFmtId="0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46" xfId="0" applyNumberFormat="1" applyFont="1" applyFill="1" applyBorder="1" applyAlignment="1">
      <alignment horizontal="center" vertical="center"/>
    </xf>
    <xf numFmtId="164" fontId="16" fillId="2" borderId="46" xfId="3" applyNumberFormat="1" applyFont="1" applyFill="1" applyBorder="1" applyAlignment="1">
      <alignment horizontal="center" vertical="center"/>
    </xf>
    <xf numFmtId="0" fontId="23" fillId="8" borderId="25" xfId="7" applyNumberFormat="1" applyFont="1" applyFill="1" applyBorder="1" applyAlignment="1">
      <alignment horizontal="center" vertical="center" wrapText="1"/>
    </xf>
    <xf numFmtId="3" fontId="23" fillId="12" borderId="25" xfId="7" applyNumberFormat="1" applyFont="1" applyFill="1" applyBorder="1" applyAlignment="1">
      <alignment horizontal="center" vertical="center" wrapText="1"/>
    </xf>
    <xf numFmtId="3" fontId="22" fillId="9" borderId="25" xfId="6" applyNumberFormat="1" applyFont="1" applyFill="1" applyBorder="1" applyAlignment="1">
      <alignment horizontal="center" vertical="center"/>
    </xf>
    <xf numFmtId="0" fontId="19" fillId="10" borderId="15" xfId="8" applyNumberFormat="1" applyFill="1" applyBorder="1" applyAlignment="1">
      <alignment horizontal="center" vertical="center"/>
    </xf>
    <xf numFmtId="0" fontId="28" fillId="11" borderId="2" xfId="11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2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3" fontId="14" fillId="0" borderId="2" xfId="4" applyNumberFormat="1" applyFont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11" borderId="22" xfId="9" applyNumberFormat="1" applyFont="1" applyFill="1" applyBorder="1" applyAlignment="1">
      <alignment horizontal="center" vertical="center"/>
    </xf>
    <xf numFmtId="164" fontId="1" fillId="11" borderId="22" xfId="3" applyNumberFormat="1" applyFont="1" applyFill="1" applyBorder="1" applyAlignment="1">
      <alignment horizontal="center" vertical="center"/>
    </xf>
    <xf numFmtId="0" fontId="1" fillId="11" borderId="22" xfId="9" applyNumberFormat="1" applyFont="1" applyFill="1" applyBorder="1" applyAlignment="1">
      <alignment horizontal="center" vertical="center"/>
    </xf>
    <xf numFmtId="0" fontId="1" fillId="11" borderId="2" xfId="11" applyNumberFormat="1" applyFont="1" applyFill="1" applyBorder="1" applyAlignment="1">
      <alignment horizontal="center" vertical="center"/>
    </xf>
    <xf numFmtId="0" fontId="24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left" vertical="center"/>
    </xf>
    <xf numFmtId="0" fontId="20" fillId="0" borderId="32" xfId="0" applyNumberFormat="1" applyFont="1" applyFill="1" applyBorder="1" applyAlignment="1">
      <alignment horizontal="center" vertical="center"/>
    </xf>
    <xf numFmtId="0" fontId="20" fillId="0" borderId="33" xfId="0" applyNumberFormat="1" applyFont="1" applyFill="1" applyBorder="1" applyAlignment="1">
      <alignment horizontal="center" vertical="center"/>
    </xf>
    <xf numFmtId="0" fontId="20" fillId="0" borderId="34" xfId="0" applyNumberFormat="1" applyFont="1" applyFill="1" applyBorder="1" applyAlignment="1">
      <alignment horizontal="center" vertical="center"/>
    </xf>
    <xf numFmtId="0" fontId="17" fillId="0" borderId="32" xfId="0" applyNumberFormat="1" applyFont="1" applyFill="1" applyBorder="1" applyAlignment="1">
      <alignment horizontal="center" vertical="center"/>
    </xf>
    <xf numFmtId="0" fontId="17" fillId="0" borderId="33" xfId="0" applyNumberFormat="1" applyFont="1" applyFill="1" applyBorder="1" applyAlignment="1">
      <alignment horizontal="center" vertical="center"/>
    </xf>
    <xf numFmtId="0" fontId="17" fillId="0" borderId="34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left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3" fontId="14" fillId="0" borderId="28" xfId="2" applyNumberFormat="1" applyFont="1" applyBorder="1" applyAlignment="1">
      <alignment horizontal="center" vertical="center"/>
    </xf>
    <xf numFmtId="3" fontId="14" fillId="0" borderId="9" xfId="2" applyNumberFormat="1" applyFont="1" applyBorder="1" applyAlignment="1">
      <alignment horizontal="center" vertical="center"/>
    </xf>
    <xf numFmtId="3" fontId="14" fillId="0" borderId="29" xfId="2" applyNumberFormat="1" applyFont="1" applyBorder="1" applyAlignment="1">
      <alignment horizontal="center" vertical="center"/>
    </xf>
    <xf numFmtId="3" fontId="14" fillId="0" borderId="16" xfId="2" applyNumberFormat="1" applyFont="1" applyBorder="1" applyAlignment="1">
      <alignment horizontal="center" vertical="center"/>
    </xf>
    <xf numFmtId="0" fontId="23" fillId="8" borderId="30" xfId="7" applyNumberFormat="1" applyFont="1" applyFill="1" applyBorder="1" applyAlignment="1">
      <alignment horizontal="center" vertical="center" wrapText="1"/>
    </xf>
    <xf numFmtId="0" fontId="23" fillId="8" borderId="40" xfId="7" applyNumberFormat="1" applyFont="1" applyFill="1" applyBorder="1" applyAlignment="1">
      <alignment horizontal="center" vertical="center" wrapText="1"/>
    </xf>
  </cellXfs>
  <cellStyles count="12">
    <cellStyle name="20% - Accent6" xfId="9" builtinId="50"/>
    <cellStyle name="20% - Accent6 2" xfId="10"/>
    <cellStyle name="20% - Accent6 3" xfId="11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4</xdr:row>
      <xdr:rowOff>114300</xdr:rowOff>
    </xdr:from>
    <xdr:to>
      <xdr:col>2</xdr:col>
      <xdr:colOff>685800</xdr:colOff>
      <xdr:row>4</xdr:row>
      <xdr:rowOff>285750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48075" y="16002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95250</xdr:rowOff>
    </xdr:from>
    <xdr:to>
      <xdr:col>3</xdr:col>
      <xdr:colOff>628650</xdr:colOff>
      <xdr:row>4</xdr:row>
      <xdr:rowOff>266700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5815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2</xdr:col>
      <xdr:colOff>495300</xdr:colOff>
      <xdr:row>4</xdr:row>
      <xdr:rowOff>114300</xdr:rowOff>
    </xdr:from>
    <xdr:to>
      <xdr:col>2</xdr:col>
      <xdr:colOff>685800</xdr:colOff>
      <xdr:row>4</xdr:row>
      <xdr:rowOff>285750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3648075" y="16002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95250</xdr:rowOff>
    </xdr:from>
    <xdr:to>
      <xdr:col>3</xdr:col>
      <xdr:colOff>628650</xdr:colOff>
      <xdr:row>4</xdr:row>
      <xdr:rowOff>266700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45815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1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16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17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18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19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20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21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2</xdr:col>
      <xdr:colOff>390525</xdr:colOff>
      <xdr:row>4</xdr:row>
      <xdr:rowOff>85725</xdr:rowOff>
    </xdr:from>
    <xdr:to>
      <xdr:col>2</xdr:col>
      <xdr:colOff>581025</xdr:colOff>
      <xdr:row>4</xdr:row>
      <xdr:rowOff>257175</xdr:rowOff>
    </xdr:to>
    <xdr:sp macro="" textlink="">
      <xdr:nvSpPr>
        <xdr:cNvPr id="22" name="AutoShape 68"/>
        <xdr:cNvSpPr>
          <a:spLocks noChangeArrowheads="1"/>
        </xdr:cNvSpPr>
      </xdr:nvSpPr>
      <xdr:spPr bwMode="auto">
        <a:xfrm>
          <a:off x="35433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333375</xdr:colOff>
      <xdr:row>4</xdr:row>
      <xdr:rowOff>95250</xdr:rowOff>
    </xdr:from>
    <xdr:to>
      <xdr:col>3</xdr:col>
      <xdr:colOff>523875</xdr:colOff>
      <xdr:row>4</xdr:row>
      <xdr:rowOff>266700</xdr:rowOff>
    </xdr:to>
    <xdr:sp macro="" textlink="">
      <xdr:nvSpPr>
        <xdr:cNvPr id="23" name="AutoShape 68"/>
        <xdr:cNvSpPr>
          <a:spLocks noChangeArrowheads="1"/>
        </xdr:cNvSpPr>
      </xdr:nvSpPr>
      <xdr:spPr bwMode="auto">
        <a:xfrm>
          <a:off x="44767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24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2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26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27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28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29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30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31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2</xdr:col>
      <xdr:colOff>390525</xdr:colOff>
      <xdr:row>4</xdr:row>
      <xdr:rowOff>85725</xdr:rowOff>
    </xdr:from>
    <xdr:to>
      <xdr:col>2</xdr:col>
      <xdr:colOff>581025</xdr:colOff>
      <xdr:row>4</xdr:row>
      <xdr:rowOff>257175</xdr:rowOff>
    </xdr:to>
    <xdr:sp macro="" textlink="">
      <xdr:nvSpPr>
        <xdr:cNvPr id="32" name="AutoShape 68"/>
        <xdr:cNvSpPr>
          <a:spLocks noChangeArrowheads="1"/>
        </xdr:cNvSpPr>
      </xdr:nvSpPr>
      <xdr:spPr bwMode="auto">
        <a:xfrm>
          <a:off x="35433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333375</xdr:colOff>
      <xdr:row>4</xdr:row>
      <xdr:rowOff>95250</xdr:rowOff>
    </xdr:from>
    <xdr:to>
      <xdr:col>3</xdr:col>
      <xdr:colOff>523875</xdr:colOff>
      <xdr:row>4</xdr:row>
      <xdr:rowOff>266700</xdr:rowOff>
    </xdr:to>
    <xdr:sp macro="" textlink="">
      <xdr:nvSpPr>
        <xdr:cNvPr id="33" name="AutoShape 68"/>
        <xdr:cNvSpPr>
          <a:spLocks noChangeArrowheads="1"/>
        </xdr:cNvSpPr>
      </xdr:nvSpPr>
      <xdr:spPr bwMode="auto">
        <a:xfrm>
          <a:off x="44767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390525</xdr:colOff>
      <xdr:row>4</xdr:row>
      <xdr:rowOff>95250</xdr:rowOff>
    </xdr:from>
    <xdr:to>
      <xdr:col>4</xdr:col>
      <xdr:colOff>581025</xdr:colOff>
      <xdr:row>4</xdr:row>
      <xdr:rowOff>266700</xdr:rowOff>
    </xdr:to>
    <xdr:sp macro="" textlink="">
      <xdr:nvSpPr>
        <xdr:cNvPr id="34" name="AutoShape 68"/>
        <xdr:cNvSpPr>
          <a:spLocks noChangeArrowheads="1"/>
        </xdr:cNvSpPr>
      </xdr:nvSpPr>
      <xdr:spPr bwMode="auto">
        <a:xfrm>
          <a:off x="544830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333375</xdr:colOff>
      <xdr:row>4</xdr:row>
      <xdr:rowOff>95250</xdr:rowOff>
    </xdr:from>
    <xdr:to>
      <xdr:col>5</xdr:col>
      <xdr:colOff>523875</xdr:colOff>
      <xdr:row>4</xdr:row>
      <xdr:rowOff>266700</xdr:rowOff>
    </xdr:to>
    <xdr:sp macro="" textlink="">
      <xdr:nvSpPr>
        <xdr:cNvPr id="3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542925</xdr:colOff>
      <xdr:row>4</xdr:row>
      <xdr:rowOff>266700</xdr:rowOff>
    </xdr:to>
    <xdr:sp macro="" textlink="">
      <xdr:nvSpPr>
        <xdr:cNvPr id="36" name="AutoShape 68"/>
        <xdr:cNvSpPr>
          <a:spLocks noChangeArrowheads="1"/>
        </xdr:cNvSpPr>
      </xdr:nvSpPr>
      <xdr:spPr bwMode="auto">
        <a:xfrm>
          <a:off x="72104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323850</xdr:colOff>
      <xdr:row>4</xdr:row>
      <xdr:rowOff>85725</xdr:rowOff>
    </xdr:from>
    <xdr:to>
      <xdr:col>7</xdr:col>
      <xdr:colOff>514350</xdr:colOff>
      <xdr:row>4</xdr:row>
      <xdr:rowOff>257175</xdr:rowOff>
    </xdr:to>
    <xdr:sp macro="" textlink="">
      <xdr:nvSpPr>
        <xdr:cNvPr id="37" name="AutoShape 68"/>
        <xdr:cNvSpPr>
          <a:spLocks noChangeArrowheads="1"/>
        </xdr:cNvSpPr>
      </xdr:nvSpPr>
      <xdr:spPr bwMode="auto">
        <a:xfrm>
          <a:off x="80676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352425</xdr:colOff>
      <xdr:row>4</xdr:row>
      <xdr:rowOff>85725</xdr:rowOff>
    </xdr:from>
    <xdr:to>
      <xdr:col>8</xdr:col>
      <xdr:colOff>542925</xdr:colOff>
      <xdr:row>4</xdr:row>
      <xdr:rowOff>257175</xdr:rowOff>
    </xdr:to>
    <xdr:sp macro="" textlink="">
      <xdr:nvSpPr>
        <xdr:cNvPr id="38" name="AutoShape 68"/>
        <xdr:cNvSpPr>
          <a:spLocks noChangeArrowheads="1"/>
        </xdr:cNvSpPr>
      </xdr:nvSpPr>
      <xdr:spPr bwMode="auto">
        <a:xfrm>
          <a:off x="8982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371475</xdr:colOff>
      <xdr:row>4</xdr:row>
      <xdr:rowOff>95250</xdr:rowOff>
    </xdr:from>
    <xdr:to>
      <xdr:col>9</xdr:col>
      <xdr:colOff>561975</xdr:colOff>
      <xdr:row>4</xdr:row>
      <xdr:rowOff>266700</xdr:rowOff>
    </xdr:to>
    <xdr:sp macro="" textlink="">
      <xdr:nvSpPr>
        <xdr:cNvPr id="39" name="AutoShape 68"/>
        <xdr:cNvSpPr>
          <a:spLocks noChangeArrowheads="1"/>
        </xdr:cNvSpPr>
      </xdr:nvSpPr>
      <xdr:spPr bwMode="auto">
        <a:xfrm>
          <a:off x="98869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361950</xdr:colOff>
      <xdr:row>4</xdr:row>
      <xdr:rowOff>85725</xdr:rowOff>
    </xdr:from>
    <xdr:to>
      <xdr:col>10</xdr:col>
      <xdr:colOff>552450</xdr:colOff>
      <xdr:row>4</xdr:row>
      <xdr:rowOff>257175</xdr:rowOff>
    </xdr:to>
    <xdr:sp macro="" textlink="">
      <xdr:nvSpPr>
        <xdr:cNvPr id="40" name="AutoShape 68"/>
        <xdr:cNvSpPr>
          <a:spLocks noChangeArrowheads="1"/>
        </xdr:cNvSpPr>
      </xdr:nvSpPr>
      <xdr:spPr bwMode="auto">
        <a:xfrm>
          <a:off x="10763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361950</xdr:colOff>
      <xdr:row>4</xdr:row>
      <xdr:rowOff>66675</xdr:rowOff>
    </xdr:from>
    <xdr:to>
      <xdr:col>11</xdr:col>
      <xdr:colOff>552450</xdr:colOff>
      <xdr:row>4</xdr:row>
      <xdr:rowOff>238125</xdr:rowOff>
    </xdr:to>
    <xdr:sp macro="" textlink="">
      <xdr:nvSpPr>
        <xdr:cNvPr id="41" name="AutoShape 68"/>
        <xdr:cNvSpPr>
          <a:spLocks noChangeArrowheads="1"/>
        </xdr:cNvSpPr>
      </xdr:nvSpPr>
      <xdr:spPr bwMode="auto">
        <a:xfrm>
          <a:off x="1164907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6"/>
  <sheetViews>
    <sheetView tabSelected="1" topLeftCell="B1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1" sqref="B1"/>
    </sheetView>
  </sheetViews>
  <sheetFormatPr defaultRowHeight="15" customHeight="1" x14ac:dyDescent="0.2"/>
  <cols>
    <col min="1" max="1" width="3.28515625" style="22" customWidth="1"/>
    <col min="2" max="2" width="44" style="22" customWidth="1"/>
    <col min="3" max="3" width="14.85546875" style="22" customWidth="1"/>
    <col min="4" max="4" width="13.7109375" style="22" customWidth="1"/>
    <col min="5" max="5" width="14.140625" style="22" customWidth="1"/>
    <col min="6" max="6" width="12.85546875" style="22" customWidth="1"/>
    <col min="7" max="8" width="13.28515625" style="22" customWidth="1"/>
    <col min="9" max="9" width="13.28515625" style="103" customWidth="1"/>
    <col min="10" max="10" width="13.28515625" style="102" customWidth="1"/>
    <col min="11" max="12" width="13.28515625" style="58" customWidth="1"/>
    <col min="13" max="16384" width="9.140625" style="22"/>
  </cols>
  <sheetData>
    <row r="1" spans="2:13" ht="35.25" customHeight="1" x14ac:dyDescent="0.2">
      <c r="B1" s="71" t="s">
        <v>0</v>
      </c>
      <c r="C1" s="114" t="s">
        <v>303</v>
      </c>
      <c r="D1" s="114" t="s">
        <v>304</v>
      </c>
      <c r="E1" s="114" t="s">
        <v>305</v>
      </c>
      <c r="F1" s="114" t="s">
        <v>306</v>
      </c>
      <c r="G1" s="71" t="s">
        <v>295</v>
      </c>
      <c r="H1" s="71" t="s">
        <v>296</v>
      </c>
      <c r="I1" s="71" t="s">
        <v>297</v>
      </c>
      <c r="J1" s="71" t="s">
        <v>298</v>
      </c>
      <c r="K1" s="116" t="s">
        <v>299</v>
      </c>
      <c r="L1" s="116" t="s">
        <v>300</v>
      </c>
    </row>
    <row r="2" spans="2:13" ht="31.5" customHeight="1" x14ac:dyDescent="0.2">
      <c r="B2" s="136" t="s">
        <v>262</v>
      </c>
      <c r="C2" s="114">
        <v>917044</v>
      </c>
      <c r="D2" s="114">
        <v>53430</v>
      </c>
      <c r="E2" s="114">
        <v>247105</v>
      </c>
      <c r="F2" s="114">
        <v>636235</v>
      </c>
      <c r="G2" s="114">
        <f>F2-C2</f>
        <v>-280809</v>
      </c>
      <c r="H2" s="114">
        <f>F2-D2</f>
        <v>582805</v>
      </c>
      <c r="I2" s="117">
        <f>F2-E2</f>
        <v>389130</v>
      </c>
      <c r="J2" s="118">
        <f>F2/C2-1</f>
        <v>-0.30621104330871796</v>
      </c>
      <c r="K2" s="116">
        <f>F2/D2-1</f>
        <v>10.90782332023208</v>
      </c>
      <c r="L2" s="116">
        <f>F2/E2-1</f>
        <v>1.5747556706663159</v>
      </c>
    </row>
    <row r="3" spans="2:13" ht="19.5" customHeight="1" x14ac:dyDescent="0.2">
      <c r="B3" s="137" t="s">
        <v>257</v>
      </c>
      <c r="C3" s="115">
        <v>132764</v>
      </c>
      <c r="D3" s="115">
        <v>2931</v>
      </c>
      <c r="E3" s="115">
        <v>20443</v>
      </c>
      <c r="F3" s="115">
        <v>76348</v>
      </c>
      <c r="G3" s="115">
        <f>F3-C3</f>
        <v>-56416</v>
      </c>
      <c r="H3" s="115">
        <f>F3-D3</f>
        <v>73417</v>
      </c>
      <c r="I3" s="119">
        <f>F3-E3</f>
        <v>55905</v>
      </c>
      <c r="J3" s="120">
        <f>F3/C3-1</f>
        <v>-0.42493447018770147</v>
      </c>
      <c r="K3" s="120">
        <f t="shared" ref="K3:K66" si="0">F3/D3-1</f>
        <v>25.048447628795632</v>
      </c>
      <c r="L3" s="120">
        <f t="shared" ref="L3:L66" si="1">F3/E3-1</f>
        <v>2.7346769065205696</v>
      </c>
    </row>
    <row r="4" spans="2:13" ht="30.75" customHeight="1" x14ac:dyDescent="0.2">
      <c r="B4" s="138" t="s">
        <v>263</v>
      </c>
      <c r="C4" s="108">
        <v>784280</v>
      </c>
      <c r="D4" s="108">
        <v>50499</v>
      </c>
      <c r="E4" s="108">
        <v>226662</v>
      </c>
      <c r="F4" s="108">
        <v>559887</v>
      </c>
      <c r="G4" s="108">
        <f>F4-C4</f>
        <v>-224393</v>
      </c>
      <c r="H4" s="108">
        <f>F4-D4</f>
        <v>509388</v>
      </c>
      <c r="I4" s="121">
        <f>F4-E4</f>
        <v>333225</v>
      </c>
      <c r="J4" s="122">
        <f>F4/C4-1</f>
        <v>-0.2861133778752486</v>
      </c>
      <c r="K4" s="122">
        <f t="shared" si="0"/>
        <v>10.087090833481851</v>
      </c>
      <c r="L4" s="122">
        <f t="shared" si="1"/>
        <v>1.470140561717447</v>
      </c>
    </row>
    <row r="5" spans="2:13" ht="30.75" customHeight="1" x14ac:dyDescent="0.2">
      <c r="B5" s="130" t="s">
        <v>259</v>
      </c>
      <c r="C5" s="108"/>
      <c r="D5" s="108"/>
      <c r="E5" s="108"/>
      <c r="F5" s="108"/>
      <c r="G5" s="108"/>
      <c r="H5" s="108"/>
      <c r="I5" s="121"/>
      <c r="J5" s="122"/>
      <c r="K5" s="122"/>
      <c r="L5" s="122"/>
      <c r="M5" s="59"/>
    </row>
    <row r="6" spans="2:13" ht="15" customHeight="1" x14ac:dyDescent="0.2">
      <c r="B6" s="139" t="s">
        <v>3</v>
      </c>
      <c r="C6" s="109">
        <v>676157</v>
      </c>
      <c r="D6" s="109">
        <v>44238</v>
      </c>
      <c r="E6" s="123">
        <v>177409</v>
      </c>
      <c r="F6" s="123">
        <v>469330</v>
      </c>
      <c r="G6" s="109">
        <f t="shared" ref="G6:G67" si="2">F6-C6</f>
        <v>-206827</v>
      </c>
      <c r="H6" s="109">
        <f t="shared" ref="H6:H67" si="3">F6-D6</f>
        <v>425092</v>
      </c>
      <c r="I6" s="123">
        <f t="shared" ref="I6:I67" si="4">F6-E6</f>
        <v>291921</v>
      </c>
      <c r="J6" s="124">
        <f t="shared" ref="J6:J67" si="5">F6/C6-1</f>
        <v>-0.30588605900700572</v>
      </c>
      <c r="K6" s="124">
        <f t="shared" si="0"/>
        <v>9.6092047560920477</v>
      </c>
      <c r="L6" s="125">
        <f t="shared" si="1"/>
        <v>1.6454689446420416</v>
      </c>
    </row>
    <row r="7" spans="2:13" x14ac:dyDescent="0.2">
      <c r="B7" s="140" t="s">
        <v>217</v>
      </c>
      <c r="C7" s="150">
        <v>506125</v>
      </c>
      <c r="D7" s="150">
        <v>23845</v>
      </c>
      <c r="E7" s="150">
        <v>125603</v>
      </c>
      <c r="F7" s="150">
        <v>339152</v>
      </c>
      <c r="G7" s="150">
        <f t="shared" si="2"/>
        <v>-166973</v>
      </c>
      <c r="H7" s="150">
        <f t="shared" si="3"/>
        <v>315307</v>
      </c>
      <c r="I7" s="150">
        <f t="shared" si="4"/>
        <v>213549</v>
      </c>
      <c r="J7" s="151">
        <f t="shared" si="5"/>
        <v>-0.32990466781921457</v>
      </c>
      <c r="K7" s="151">
        <f t="shared" si="0"/>
        <v>13.223191444747327</v>
      </c>
      <c r="L7" s="151">
        <f t="shared" si="1"/>
        <v>1.7001902820792498</v>
      </c>
    </row>
    <row r="8" spans="2:13" ht="14.25" customHeight="1" x14ac:dyDescent="0.2">
      <c r="B8" s="132" t="s">
        <v>144</v>
      </c>
      <c r="C8" s="110">
        <v>128670</v>
      </c>
      <c r="D8" s="110">
        <v>9770</v>
      </c>
      <c r="E8" s="110">
        <v>18158</v>
      </c>
      <c r="F8" s="110">
        <v>83603</v>
      </c>
      <c r="G8" s="110">
        <f t="shared" ref="G8:G27" si="6">F8-C8</f>
        <v>-45067</v>
      </c>
      <c r="H8" s="110">
        <f t="shared" ref="H8:H27" si="7">F8-D8</f>
        <v>73833</v>
      </c>
      <c r="I8" s="110">
        <f t="shared" ref="I8:I27" si="8">F8-E8</f>
        <v>65445</v>
      </c>
      <c r="J8" s="126">
        <f t="shared" ref="J8:J27" si="9">F8/C8-1</f>
        <v>-0.35025258412994487</v>
      </c>
      <c r="K8" s="126">
        <f t="shared" ref="K8:K27" si="10">F8/D8-1</f>
        <v>7.5571136131013308</v>
      </c>
      <c r="L8" s="126">
        <f t="shared" ref="L8:L27" si="11">F8/E8-1</f>
        <v>3.6041964974116096</v>
      </c>
    </row>
    <row r="9" spans="2:13" ht="12" x14ac:dyDescent="0.2">
      <c r="B9" s="131" t="s">
        <v>139</v>
      </c>
      <c r="C9" s="110">
        <v>145482</v>
      </c>
      <c r="D9" s="110">
        <v>3964</v>
      </c>
      <c r="E9" s="110">
        <v>8726</v>
      </c>
      <c r="F9" s="110">
        <v>14812</v>
      </c>
      <c r="G9" s="110">
        <f t="shared" si="6"/>
        <v>-130670</v>
      </c>
      <c r="H9" s="110">
        <f t="shared" si="7"/>
        <v>10848</v>
      </c>
      <c r="I9" s="110">
        <f t="shared" si="8"/>
        <v>6086</v>
      </c>
      <c r="J9" s="126">
        <f t="shared" si="9"/>
        <v>-0.89818671725711774</v>
      </c>
      <c r="K9" s="126">
        <f t="shared" si="10"/>
        <v>2.7366296670030272</v>
      </c>
      <c r="L9" s="126">
        <f t="shared" si="11"/>
        <v>0.69745587898235151</v>
      </c>
    </row>
    <row r="10" spans="2:13" ht="12" x14ac:dyDescent="0.2">
      <c r="B10" s="131" t="s">
        <v>140</v>
      </c>
      <c r="C10" s="110">
        <v>10074</v>
      </c>
      <c r="D10" s="110">
        <v>971</v>
      </c>
      <c r="E10" s="110">
        <v>11858</v>
      </c>
      <c r="F10" s="110">
        <v>19644</v>
      </c>
      <c r="G10" s="110">
        <f t="shared" si="6"/>
        <v>9570</v>
      </c>
      <c r="H10" s="110">
        <f t="shared" si="7"/>
        <v>18673</v>
      </c>
      <c r="I10" s="110">
        <f t="shared" si="8"/>
        <v>7786</v>
      </c>
      <c r="J10" s="126">
        <f t="shared" si="9"/>
        <v>0.94997022036926748</v>
      </c>
      <c r="K10" s="126">
        <f t="shared" si="10"/>
        <v>19.230690010298662</v>
      </c>
      <c r="L10" s="126">
        <f t="shared" si="11"/>
        <v>0.65660313712261775</v>
      </c>
    </row>
    <row r="11" spans="2:13" ht="15" customHeight="1" x14ac:dyDescent="0.2">
      <c r="B11" s="131" t="s">
        <v>2</v>
      </c>
      <c r="C11" s="110">
        <v>1011</v>
      </c>
      <c r="D11" s="110">
        <v>255</v>
      </c>
      <c r="E11" s="110">
        <v>401</v>
      </c>
      <c r="F11" s="110">
        <v>868</v>
      </c>
      <c r="G11" s="110">
        <f t="shared" si="6"/>
        <v>-143</v>
      </c>
      <c r="H11" s="110">
        <f t="shared" si="7"/>
        <v>613</v>
      </c>
      <c r="I11" s="110">
        <f t="shared" si="8"/>
        <v>467</v>
      </c>
      <c r="J11" s="126">
        <f t="shared" si="9"/>
        <v>-0.14144411473788332</v>
      </c>
      <c r="K11" s="126">
        <f t="shared" si="10"/>
        <v>2.4039215686274509</v>
      </c>
      <c r="L11" s="126">
        <f t="shared" si="11"/>
        <v>1.1645885286783044</v>
      </c>
    </row>
    <row r="12" spans="2:13" ht="15" customHeight="1" x14ac:dyDescent="0.2">
      <c r="B12" s="145" t="s">
        <v>11</v>
      </c>
      <c r="C12" s="110">
        <v>2330</v>
      </c>
      <c r="D12" s="110">
        <v>67</v>
      </c>
      <c r="E12" s="110">
        <v>963</v>
      </c>
      <c r="F12" s="110">
        <v>1066</v>
      </c>
      <c r="G12" s="110">
        <f t="shared" si="6"/>
        <v>-1264</v>
      </c>
      <c r="H12" s="110">
        <f t="shared" si="7"/>
        <v>999</v>
      </c>
      <c r="I12" s="110">
        <f t="shared" si="8"/>
        <v>103</v>
      </c>
      <c r="J12" s="126">
        <f t="shared" si="9"/>
        <v>-0.54248927038626604</v>
      </c>
      <c r="K12" s="126">
        <f t="shared" si="10"/>
        <v>14.91044776119403</v>
      </c>
      <c r="L12" s="126">
        <f t="shared" si="11"/>
        <v>0.10695742471443404</v>
      </c>
    </row>
    <row r="13" spans="2:13" ht="15" customHeight="1" x14ac:dyDescent="0.2">
      <c r="B13" s="132" t="s">
        <v>4</v>
      </c>
      <c r="C13" s="110">
        <v>1997</v>
      </c>
      <c r="D13" s="110">
        <v>176</v>
      </c>
      <c r="E13" s="110">
        <v>1068</v>
      </c>
      <c r="F13" s="110">
        <v>1879</v>
      </c>
      <c r="G13" s="110">
        <f t="shared" si="6"/>
        <v>-118</v>
      </c>
      <c r="H13" s="110">
        <f t="shared" si="7"/>
        <v>1703</v>
      </c>
      <c r="I13" s="110">
        <f t="shared" si="8"/>
        <v>811</v>
      </c>
      <c r="J13" s="126">
        <f t="shared" si="9"/>
        <v>-5.9088632949424125E-2</v>
      </c>
      <c r="K13" s="126">
        <f t="shared" si="10"/>
        <v>9.6761363636363633</v>
      </c>
      <c r="L13" s="126">
        <f t="shared" si="11"/>
        <v>0.75936329588014972</v>
      </c>
    </row>
    <row r="14" spans="2:13" ht="15" customHeight="1" x14ac:dyDescent="0.2">
      <c r="B14" s="131" t="s">
        <v>10</v>
      </c>
      <c r="C14" s="110">
        <v>1083</v>
      </c>
      <c r="D14" s="110">
        <v>40</v>
      </c>
      <c r="E14" s="110">
        <v>646</v>
      </c>
      <c r="F14" s="110">
        <v>458</v>
      </c>
      <c r="G14" s="110">
        <f t="shared" si="6"/>
        <v>-625</v>
      </c>
      <c r="H14" s="110">
        <f t="shared" si="7"/>
        <v>418</v>
      </c>
      <c r="I14" s="110">
        <f t="shared" si="8"/>
        <v>-188</v>
      </c>
      <c r="J14" s="126">
        <f t="shared" si="9"/>
        <v>-0.57710064635272396</v>
      </c>
      <c r="K14" s="126">
        <f t="shared" si="10"/>
        <v>10.45</v>
      </c>
      <c r="L14" s="126">
        <f t="shared" si="11"/>
        <v>-0.29102167182662542</v>
      </c>
    </row>
    <row r="15" spans="2:13" ht="15" customHeight="1" x14ac:dyDescent="0.2">
      <c r="B15" s="132" t="s">
        <v>148</v>
      </c>
      <c r="C15" s="110">
        <v>12286</v>
      </c>
      <c r="D15" s="110">
        <v>541</v>
      </c>
      <c r="E15" s="110">
        <v>10930</v>
      </c>
      <c r="F15" s="110">
        <v>14870</v>
      </c>
      <c r="G15" s="110">
        <f t="shared" si="6"/>
        <v>2584</v>
      </c>
      <c r="H15" s="110">
        <f t="shared" si="7"/>
        <v>14329</v>
      </c>
      <c r="I15" s="110">
        <f t="shared" si="8"/>
        <v>3940</v>
      </c>
      <c r="J15" s="126">
        <f t="shared" si="9"/>
        <v>0.21032069021650668</v>
      </c>
      <c r="K15" s="126">
        <f t="shared" si="10"/>
        <v>26.486136783733826</v>
      </c>
      <c r="L15" s="126">
        <f t="shared" si="11"/>
        <v>0.36047575480329375</v>
      </c>
    </row>
    <row r="16" spans="2:13" ht="15" customHeight="1" x14ac:dyDescent="0.2">
      <c r="B16" s="131" t="s">
        <v>241</v>
      </c>
      <c r="C16" s="110">
        <v>1076</v>
      </c>
      <c r="D16" s="110">
        <v>202</v>
      </c>
      <c r="E16" s="110">
        <v>589</v>
      </c>
      <c r="F16" s="110">
        <v>1521</v>
      </c>
      <c r="G16" s="110">
        <f t="shared" si="6"/>
        <v>445</v>
      </c>
      <c r="H16" s="110">
        <f t="shared" si="7"/>
        <v>1319</v>
      </c>
      <c r="I16" s="110">
        <f t="shared" si="8"/>
        <v>932</v>
      </c>
      <c r="J16" s="126">
        <f t="shared" si="9"/>
        <v>0.41356877323420083</v>
      </c>
      <c r="K16" s="126">
        <f t="shared" si="10"/>
        <v>6.5297029702970297</v>
      </c>
      <c r="L16" s="126">
        <f t="shared" si="11"/>
        <v>1.5823429541595924</v>
      </c>
    </row>
    <row r="17" spans="2:12" ht="12" x14ac:dyDescent="0.2">
      <c r="B17" s="132" t="s">
        <v>5</v>
      </c>
      <c r="C17" s="110">
        <v>3093</v>
      </c>
      <c r="D17" s="110">
        <v>274</v>
      </c>
      <c r="E17" s="110">
        <v>1456</v>
      </c>
      <c r="F17" s="110">
        <v>2741</v>
      </c>
      <c r="G17" s="110">
        <f t="shared" si="6"/>
        <v>-352</v>
      </c>
      <c r="H17" s="110">
        <f t="shared" si="7"/>
        <v>2467</v>
      </c>
      <c r="I17" s="110">
        <f t="shared" si="8"/>
        <v>1285</v>
      </c>
      <c r="J17" s="126">
        <f t="shared" si="9"/>
        <v>-0.11380536695764631</v>
      </c>
      <c r="K17" s="126">
        <f t="shared" si="10"/>
        <v>9.0036496350364956</v>
      </c>
      <c r="L17" s="126">
        <f t="shared" si="11"/>
        <v>0.88255494505494503</v>
      </c>
    </row>
    <row r="18" spans="2:12" ht="12" x14ac:dyDescent="0.2">
      <c r="B18" s="132" t="s">
        <v>6</v>
      </c>
      <c r="C18" s="110">
        <v>3439</v>
      </c>
      <c r="D18" s="110">
        <v>60</v>
      </c>
      <c r="E18" s="110">
        <v>1841</v>
      </c>
      <c r="F18" s="110">
        <v>2242</v>
      </c>
      <c r="G18" s="110">
        <f t="shared" si="6"/>
        <v>-1197</v>
      </c>
      <c r="H18" s="110">
        <f t="shared" si="7"/>
        <v>2182</v>
      </c>
      <c r="I18" s="110">
        <f t="shared" si="8"/>
        <v>401</v>
      </c>
      <c r="J18" s="126">
        <f t="shared" si="9"/>
        <v>-0.34806629834254144</v>
      </c>
      <c r="K18" s="126">
        <f t="shared" si="10"/>
        <v>36.366666666666667</v>
      </c>
      <c r="L18" s="126">
        <f t="shared" si="11"/>
        <v>0.21781640412819114</v>
      </c>
    </row>
    <row r="19" spans="2:12" ht="12" x14ac:dyDescent="0.2">
      <c r="B19" s="131" t="s">
        <v>142</v>
      </c>
      <c r="C19" s="110">
        <v>612</v>
      </c>
      <c r="D19" s="110">
        <v>121</v>
      </c>
      <c r="E19" s="110">
        <v>318</v>
      </c>
      <c r="F19" s="110">
        <v>874</v>
      </c>
      <c r="G19" s="110">
        <f t="shared" si="6"/>
        <v>262</v>
      </c>
      <c r="H19" s="110">
        <f t="shared" si="7"/>
        <v>753</v>
      </c>
      <c r="I19" s="110">
        <f t="shared" si="8"/>
        <v>556</v>
      </c>
      <c r="J19" s="126">
        <f t="shared" si="9"/>
        <v>0.42810457516339873</v>
      </c>
      <c r="K19" s="126">
        <f t="shared" si="10"/>
        <v>6.223140495867769</v>
      </c>
      <c r="L19" s="126">
        <f t="shared" si="11"/>
        <v>1.7484276729559749</v>
      </c>
    </row>
    <row r="20" spans="2:12" ht="12" x14ac:dyDescent="0.2">
      <c r="B20" s="131" t="s">
        <v>7</v>
      </c>
      <c r="C20" s="110">
        <v>14291</v>
      </c>
      <c r="D20" s="110">
        <v>71</v>
      </c>
      <c r="E20" s="110">
        <v>7029</v>
      </c>
      <c r="F20" s="110">
        <v>6363</v>
      </c>
      <c r="G20" s="110">
        <f t="shared" si="6"/>
        <v>-7928</v>
      </c>
      <c r="H20" s="110">
        <f t="shared" si="7"/>
        <v>6292</v>
      </c>
      <c r="I20" s="110">
        <f t="shared" si="8"/>
        <v>-666</v>
      </c>
      <c r="J20" s="126">
        <f t="shared" si="9"/>
        <v>-0.55475474074592401</v>
      </c>
      <c r="K20" s="126">
        <f t="shared" si="10"/>
        <v>88.619718309859152</v>
      </c>
      <c r="L20" s="126">
        <f t="shared" si="11"/>
        <v>-9.4750320102432783E-2</v>
      </c>
    </row>
    <row r="21" spans="2:12" ht="12" x14ac:dyDescent="0.2">
      <c r="B21" s="132" t="s">
        <v>8</v>
      </c>
      <c r="C21" s="110">
        <v>797</v>
      </c>
      <c r="D21" s="110">
        <v>35</v>
      </c>
      <c r="E21" s="110">
        <v>272</v>
      </c>
      <c r="F21" s="110">
        <v>510</v>
      </c>
      <c r="G21" s="110">
        <f t="shared" si="6"/>
        <v>-287</v>
      </c>
      <c r="H21" s="110">
        <f t="shared" si="7"/>
        <v>475</v>
      </c>
      <c r="I21" s="110">
        <f t="shared" si="8"/>
        <v>238</v>
      </c>
      <c r="J21" s="126">
        <f t="shared" si="9"/>
        <v>-0.36010037641154324</v>
      </c>
      <c r="K21" s="126">
        <f t="shared" si="10"/>
        <v>13.571428571428571</v>
      </c>
      <c r="L21" s="126">
        <f t="shared" si="11"/>
        <v>0.875</v>
      </c>
    </row>
    <row r="22" spans="2:12" ht="12" x14ac:dyDescent="0.2">
      <c r="B22" s="132" t="s">
        <v>143</v>
      </c>
      <c r="C22" s="110">
        <v>147425</v>
      </c>
      <c r="D22" s="110">
        <v>4423</v>
      </c>
      <c r="E22" s="110">
        <v>33139</v>
      </c>
      <c r="F22" s="110">
        <v>163192</v>
      </c>
      <c r="G22" s="110">
        <f t="shared" si="6"/>
        <v>15767</v>
      </c>
      <c r="H22" s="110">
        <f t="shared" si="7"/>
        <v>158769</v>
      </c>
      <c r="I22" s="110">
        <f t="shared" si="8"/>
        <v>130053</v>
      </c>
      <c r="J22" s="126">
        <f t="shared" si="9"/>
        <v>0.10694929625233174</v>
      </c>
      <c r="K22" s="126">
        <f t="shared" si="10"/>
        <v>35.896224282161427</v>
      </c>
      <c r="L22" s="126">
        <f t="shared" si="11"/>
        <v>3.9244696581067622</v>
      </c>
    </row>
    <row r="23" spans="2:12" ht="12" x14ac:dyDescent="0.2">
      <c r="B23" s="106" t="s">
        <v>9</v>
      </c>
      <c r="C23" s="110">
        <v>1013</v>
      </c>
      <c r="D23" s="110">
        <v>17</v>
      </c>
      <c r="E23" s="110">
        <v>297</v>
      </c>
      <c r="F23" s="110">
        <v>617</v>
      </c>
      <c r="G23" s="110">
        <f t="shared" si="6"/>
        <v>-396</v>
      </c>
      <c r="H23" s="110">
        <f t="shared" si="7"/>
        <v>600</v>
      </c>
      <c r="I23" s="110">
        <f t="shared" si="8"/>
        <v>320</v>
      </c>
      <c r="J23" s="126">
        <f t="shared" si="9"/>
        <v>-0.39091806515301086</v>
      </c>
      <c r="K23" s="126">
        <f t="shared" si="10"/>
        <v>35.294117647058826</v>
      </c>
      <c r="L23" s="126">
        <f t="shared" si="11"/>
        <v>1.0774410774410774</v>
      </c>
    </row>
    <row r="24" spans="2:12" ht="12" x14ac:dyDescent="0.2">
      <c r="B24" s="132" t="s">
        <v>145</v>
      </c>
      <c r="C24" s="110">
        <v>467</v>
      </c>
      <c r="D24" s="110">
        <v>244</v>
      </c>
      <c r="E24" s="110">
        <v>470</v>
      </c>
      <c r="F24" s="110">
        <v>611</v>
      </c>
      <c r="G24" s="110">
        <f t="shared" si="6"/>
        <v>144</v>
      </c>
      <c r="H24" s="110">
        <f t="shared" si="7"/>
        <v>367</v>
      </c>
      <c r="I24" s="110">
        <f t="shared" si="8"/>
        <v>141</v>
      </c>
      <c r="J24" s="126">
        <f t="shared" si="9"/>
        <v>0.30835117773019283</v>
      </c>
      <c r="K24" s="126">
        <f t="shared" si="10"/>
        <v>1.5040983606557377</v>
      </c>
      <c r="L24" s="126">
        <f t="shared" si="11"/>
        <v>0.30000000000000004</v>
      </c>
    </row>
    <row r="25" spans="2:12" ht="12" x14ac:dyDescent="0.2">
      <c r="B25" s="132" t="s">
        <v>141</v>
      </c>
      <c r="C25" s="110">
        <v>1314</v>
      </c>
      <c r="D25" s="110">
        <v>15</v>
      </c>
      <c r="E25" s="110">
        <v>96</v>
      </c>
      <c r="F25" s="110">
        <v>342</v>
      </c>
      <c r="G25" s="110">
        <f t="shared" si="6"/>
        <v>-972</v>
      </c>
      <c r="H25" s="110">
        <f t="shared" si="7"/>
        <v>327</v>
      </c>
      <c r="I25" s="110">
        <f t="shared" si="8"/>
        <v>246</v>
      </c>
      <c r="J25" s="126">
        <f t="shared" si="9"/>
        <v>-0.73972602739726034</v>
      </c>
      <c r="K25" s="126">
        <f t="shared" si="10"/>
        <v>21.8</v>
      </c>
      <c r="L25" s="126">
        <f t="shared" si="11"/>
        <v>2.5625</v>
      </c>
    </row>
    <row r="26" spans="2:12" ht="12" x14ac:dyDescent="0.2">
      <c r="B26" s="132" t="s">
        <v>147</v>
      </c>
      <c r="C26" s="110">
        <v>28231</v>
      </c>
      <c r="D26" s="110">
        <v>1074</v>
      </c>
      <c r="E26" s="110">
        <v>22972</v>
      </c>
      <c r="F26" s="110">
        <v>18269</v>
      </c>
      <c r="G26" s="110">
        <f t="shared" si="6"/>
        <v>-9962</v>
      </c>
      <c r="H26" s="110">
        <f t="shared" si="7"/>
        <v>17195</v>
      </c>
      <c r="I26" s="110">
        <f t="shared" si="8"/>
        <v>-4703</v>
      </c>
      <c r="J26" s="126">
        <f t="shared" si="9"/>
        <v>-0.35287449966349049</v>
      </c>
      <c r="K26" s="126">
        <f t="shared" si="10"/>
        <v>16.01024208566108</v>
      </c>
      <c r="L26" s="126">
        <f t="shared" si="11"/>
        <v>-0.20472749434093684</v>
      </c>
    </row>
    <row r="27" spans="2:12" ht="12" x14ac:dyDescent="0.2">
      <c r="B27" s="131" t="s">
        <v>146</v>
      </c>
      <c r="C27" s="110">
        <v>1434</v>
      </c>
      <c r="D27" s="110">
        <v>1525</v>
      </c>
      <c r="E27" s="110">
        <v>4374</v>
      </c>
      <c r="F27" s="110">
        <v>4670</v>
      </c>
      <c r="G27" s="110">
        <f t="shared" si="6"/>
        <v>3236</v>
      </c>
      <c r="H27" s="110">
        <f t="shared" si="7"/>
        <v>3145</v>
      </c>
      <c r="I27" s="110">
        <f t="shared" si="8"/>
        <v>296</v>
      </c>
      <c r="J27" s="126">
        <f t="shared" si="9"/>
        <v>2.2566248256624823</v>
      </c>
      <c r="K27" s="126">
        <f t="shared" si="10"/>
        <v>2.0622950819672132</v>
      </c>
      <c r="L27" s="126">
        <f t="shared" si="11"/>
        <v>6.7672610882487438E-2</v>
      </c>
    </row>
    <row r="28" spans="2:12" x14ac:dyDescent="0.2">
      <c r="B28" s="153" t="s">
        <v>12</v>
      </c>
      <c r="C28" s="150">
        <v>10682</v>
      </c>
      <c r="D28" s="150">
        <v>271</v>
      </c>
      <c r="E28" s="150">
        <v>1361</v>
      </c>
      <c r="F28" s="150">
        <v>4672</v>
      </c>
      <c r="G28" s="150">
        <f t="shared" si="2"/>
        <v>-6010</v>
      </c>
      <c r="H28" s="150">
        <f t="shared" si="3"/>
        <v>4401</v>
      </c>
      <c r="I28" s="150">
        <f t="shared" si="4"/>
        <v>3311</v>
      </c>
      <c r="J28" s="151">
        <f t="shared" si="5"/>
        <v>-0.56262872121325591</v>
      </c>
      <c r="K28" s="151">
        <f t="shared" si="0"/>
        <v>16.239852398523986</v>
      </c>
      <c r="L28" s="151">
        <f t="shared" si="1"/>
        <v>2.4327700220426158</v>
      </c>
    </row>
    <row r="29" spans="2:12" ht="12" x14ac:dyDescent="0.2">
      <c r="B29" s="132" t="s">
        <v>13</v>
      </c>
      <c r="C29" s="110">
        <v>1315</v>
      </c>
      <c r="D29" s="110">
        <v>16</v>
      </c>
      <c r="E29" s="110">
        <v>190</v>
      </c>
      <c r="F29" s="110">
        <v>450</v>
      </c>
      <c r="G29" s="110">
        <f t="shared" ref="G29:G35" si="12">F29-C29</f>
        <v>-865</v>
      </c>
      <c r="H29" s="110">
        <f t="shared" ref="H29:H35" si="13">F29-D29</f>
        <v>434</v>
      </c>
      <c r="I29" s="110">
        <f t="shared" ref="I29:I35" si="14">F29-E29</f>
        <v>260</v>
      </c>
      <c r="J29" s="126">
        <f t="shared" ref="J29:J35" si="15">F29/C29-1</f>
        <v>-0.65779467680608361</v>
      </c>
      <c r="K29" s="126">
        <f t="shared" ref="K29:K35" si="16">F29/D29-1</f>
        <v>27.125</v>
      </c>
      <c r="L29" s="126">
        <f t="shared" ref="L29:L35" si="17">F29/E29-1</f>
        <v>1.3684210526315788</v>
      </c>
    </row>
    <row r="30" spans="2:12" ht="12" x14ac:dyDescent="0.2">
      <c r="B30" s="132" t="s">
        <v>17</v>
      </c>
      <c r="C30" s="110">
        <v>761</v>
      </c>
      <c r="D30" s="110">
        <v>8</v>
      </c>
      <c r="E30" s="110">
        <v>116</v>
      </c>
      <c r="F30" s="110">
        <v>214</v>
      </c>
      <c r="G30" s="110">
        <f t="shared" si="12"/>
        <v>-547</v>
      </c>
      <c r="H30" s="110">
        <f t="shared" si="13"/>
        <v>206</v>
      </c>
      <c r="I30" s="110">
        <f t="shared" si="14"/>
        <v>98</v>
      </c>
      <c r="J30" s="126">
        <f t="shared" si="15"/>
        <v>-0.7187910643889619</v>
      </c>
      <c r="K30" s="126">
        <f t="shared" si="16"/>
        <v>25.75</v>
      </c>
      <c r="L30" s="126">
        <f t="shared" si="17"/>
        <v>0.84482758620689657</v>
      </c>
    </row>
    <row r="31" spans="2:12" ht="12" x14ac:dyDescent="0.2">
      <c r="B31" s="132" t="s">
        <v>15</v>
      </c>
      <c r="C31" s="110">
        <v>47</v>
      </c>
      <c r="D31" s="110">
        <v>2</v>
      </c>
      <c r="E31" s="110">
        <v>29</v>
      </c>
      <c r="F31" s="110">
        <v>49</v>
      </c>
      <c r="G31" s="110">
        <f t="shared" si="12"/>
        <v>2</v>
      </c>
      <c r="H31" s="110">
        <f t="shared" si="13"/>
        <v>47</v>
      </c>
      <c r="I31" s="110">
        <f t="shared" si="14"/>
        <v>20</v>
      </c>
      <c r="J31" s="126">
        <f t="shared" si="15"/>
        <v>4.2553191489361764E-2</v>
      </c>
      <c r="K31" s="126">
        <f t="shared" si="16"/>
        <v>23.5</v>
      </c>
      <c r="L31" s="126">
        <f t="shared" si="17"/>
        <v>0.68965517241379315</v>
      </c>
    </row>
    <row r="32" spans="2:12" ht="12" x14ac:dyDescent="0.2">
      <c r="B32" s="132" t="s">
        <v>14</v>
      </c>
      <c r="C32" s="110">
        <v>465</v>
      </c>
      <c r="D32" s="110">
        <v>8</v>
      </c>
      <c r="E32" s="110">
        <v>134</v>
      </c>
      <c r="F32" s="110">
        <v>333</v>
      </c>
      <c r="G32" s="110">
        <f t="shared" si="12"/>
        <v>-132</v>
      </c>
      <c r="H32" s="110">
        <f t="shared" si="13"/>
        <v>325</v>
      </c>
      <c r="I32" s="110">
        <f t="shared" si="14"/>
        <v>199</v>
      </c>
      <c r="J32" s="126">
        <f t="shared" si="15"/>
        <v>-0.28387096774193543</v>
      </c>
      <c r="K32" s="126">
        <f t="shared" si="16"/>
        <v>40.625</v>
      </c>
      <c r="L32" s="126">
        <f t="shared" si="17"/>
        <v>1.4850746268656718</v>
      </c>
    </row>
    <row r="33" spans="2:12" ht="12" x14ac:dyDescent="0.2">
      <c r="B33" s="132" t="s">
        <v>16</v>
      </c>
      <c r="C33" s="110">
        <v>1046</v>
      </c>
      <c r="D33" s="110">
        <v>7</v>
      </c>
      <c r="E33" s="110">
        <v>64</v>
      </c>
      <c r="F33" s="110">
        <v>337</v>
      </c>
      <c r="G33" s="110">
        <f t="shared" si="12"/>
        <v>-709</v>
      </c>
      <c r="H33" s="110">
        <f t="shared" si="13"/>
        <v>330</v>
      </c>
      <c r="I33" s="110">
        <f t="shared" si="14"/>
        <v>273</v>
      </c>
      <c r="J33" s="126">
        <f t="shared" si="15"/>
        <v>-0.67782026768642445</v>
      </c>
      <c r="K33" s="126">
        <f t="shared" si="16"/>
        <v>47.142857142857146</v>
      </c>
      <c r="L33" s="126">
        <f t="shared" si="17"/>
        <v>4.265625</v>
      </c>
    </row>
    <row r="34" spans="2:12" ht="12" x14ac:dyDescent="0.2">
      <c r="B34" s="131" t="s">
        <v>18</v>
      </c>
      <c r="C34" s="110">
        <v>1515</v>
      </c>
      <c r="D34" s="110">
        <v>21</v>
      </c>
      <c r="E34" s="110">
        <v>228</v>
      </c>
      <c r="F34" s="110">
        <v>401</v>
      </c>
      <c r="G34" s="110">
        <f t="shared" si="12"/>
        <v>-1114</v>
      </c>
      <c r="H34" s="110">
        <f t="shared" si="13"/>
        <v>380</v>
      </c>
      <c r="I34" s="110">
        <f t="shared" si="14"/>
        <v>173</v>
      </c>
      <c r="J34" s="126">
        <f t="shared" si="15"/>
        <v>-0.73531353135313537</v>
      </c>
      <c r="K34" s="126">
        <f t="shared" si="16"/>
        <v>18.095238095238095</v>
      </c>
      <c r="L34" s="126">
        <f t="shared" si="17"/>
        <v>0.75877192982456143</v>
      </c>
    </row>
    <row r="35" spans="2:12" ht="12" x14ac:dyDescent="0.2">
      <c r="B35" s="131" t="s">
        <v>198</v>
      </c>
      <c r="C35" s="110">
        <v>5533</v>
      </c>
      <c r="D35" s="110">
        <v>209</v>
      </c>
      <c r="E35" s="110">
        <v>600</v>
      </c>
      <c r="F35" s="110">
        <v>2888</v>
      </c>
      <c r="G35" s="110">
        <f t="shared" si="12"/>
        <v>-2645</v>
      </c>
      <c r="H35" s="110">
        <f t="shared" si="13"/>
        <v>2679</v>
      </c>
      <c r="I35" s="110">
        <f t="shared" si="14"/>
        <v>2288</v>
      </c>
      <c r="J35" s="126">
        <f t="shared" si="15"/>
        <v>-0.47804084583408635</v>
      </c>
      <c r="K35" s="126">
        <f t="shared" si="16"/>
        <v>12.818181818181818</v>
      </c>
      <c r="L35" s="126">
        <f t="shared" si="17"/>
        <v>3.8133333333333335</v>
      </c>
    </row>
    <row r="36" spans="2:12" x14ac:dyDescent="0.2">
      <c r="B36" s="153" t="s">
        <v>19</v>
      </c>
      <c r="C36" s="150">
        <v>8501</v>
      </c>
      <c r="D36" s="150">
        <v>293</v>
      </c>
      <c r="E36" s="150">
        <v>2828</v>
      </c>
      <c r="F36" s="150">
        <v>5732</v>
      </c>
      <c r="G36" s="150">
        <f t="shared" si="2"/>
        <v>-2769</v>
      </c>
      <c r="H36" s="150">
        <f t="shared" si="3"/>
        <v>5439</v>
      </c>
      <c r="I36" s="150">
        <f t="shared" si="4"/>
        <v>2904</v>
      </c>
      <c r="J36" s="151">
        <f t="shared" si="5"/>
        <v>-0.32572638513116103</v>
      </c>
      <c r="K36" s="151">
        <f t="shared" si="0"/>
        <v>18.563139931740615</v>
      </c>
      <c r="L36" s="151">
        <f t="shared" si="1"/>
        <v>1.026874115983027</v>
      </c>
    </row>
    <row r="37" spans="2:12" ht="12" x14ac:dyDescent="0.2">
      <c r="B37" s="141" t="s">
        <v>20</v>
      </c>
      <c r="C37" s="110">
        <v>46</v>
      </c>
      <c r="D37" s="110">
        <v>0</v>
      </c>
      <c r="E37" s="110">
        <v>30</v>
      </c>
      <c r="F37" s="110">
        <v>43</v>
      </c>
      <c r="G37" s="110">
        <f t="shared" ref="G37:G51" si="18">F37-C37</f>
        <v>-3</v>
      </c>
      <c r="H37" s="110">
        <f t="shared" ref="H37:H51" si="19">F37-D37</f>
        <v>43</v>
      </c>
      <c r="I37" s="110">
        <f t="shared" ref="I37:I51" si="20">F37-E37</f>
        <v>13</v>
      </c>
      <c r="J37" s="126">
        <f>F37/C37-1</f>
        <v>-6.5217391304347783E-2</v>
      </c>
      <c r="K37" s="126"/>
      <c r="L37" s="126">
        <f>F37/E37-1</f>
        <v>0.43333333333333335</v>
      </c>
    </row>
    <row r="38" spans="2:12" ht="12" x14ac:dyDescent="0.2">
      <c r="B38" s="141" t="s">
        <v>21</v>
      </c>
      <c r="C38" s="110">
        <v>0</v>
      </c>
      <c r="D38" s="110">
        <v>0</v>
      </c>
      <c r="E38" s="110">
        <v>1</v>
      </c>
      <c r="F38" s="110">
        <v>2</v>
      </c>
      <c r="G38" s="110">
        <f t="shared" si="18"/>
        <v>2</v>
      </c>
      <c r="H38" s="110">
        <f t="shared" si="19"/>
        <v>2</v>
      </c>
      <c r="I38" s="110">
        <f t="shared" si="20"/>
        <v>1</v>
      </c>
      <c r="J38" s="126"/>
      <c r="K38" s="126"/>
      <c r="L38" s="126">
        <f>F38/E38-1</f>
        <v>1</v>
      </c>
    </row>
    <row r="39" spans="2:12" ht="12" x14ac:dyDescent="0.2">
      <c r="B39" s="141" t="s">
        <v>212</v>
      </c>
      <c r="C39" s="110">
        <v>98</v>
      </c>
      <c r="D39" s="110">
        <v>16</v>
      </c>
      <c r="E39" s="110">
        <v>23</v>
      </c>
      <c r="F39" s="110">
        <v>42</v>
      </c>
      <c r="G39" s="110">
        <f t="shared" si="18"/>
        <v>-56</v>
      </c>
      <c r="H39" s="110">
        <f t="shared" si="19"/>
        <v>26</v>
      </c>
      <c r="I39" s="110">
        <f t="shared" si="20"/>
        <v>19</v>
      </c>
      <c r="J39" s="126">
        <f t="shared" ref="J39:J47" si="21">F39/C39-1</f>
        <v>-0.5714285714285714</v>
      </c>
      <c r="K39" s="126">
        <f>F39/D39-1</f>
        <v>1.625</v>
      </c>
      <c r="L39" s="126">
        <f>F39/E39-1</f>
        <v>0.82608695652173902</v>
      </c>
    </row>
    <row r="40" spans="2:12" ht="12" x14ac:dyDescent="0.2">
      <c r="B40" s="131" t="s">
        <v>33</v>
      </c>
      <c r="C40" s="110">
        <v>190</v>
      </c>
      <c r="D40" s="110">
        <v>14</v>
      </c>
      <c r="E40" s="110">
        <v>74</v>
      </c>
      <c r="F40" s="110">
        <v>123</v>
      </c>
      <c r="G40" s="110">
        <f t="shared" si="18"/>
        <v>-67</v>
      </c>
      <c r="H40" s="110">
        <f t="shared" si="19"/>
        <v>109</v>
      </c>
      <c r="I40" s="110">
        <f t="shared" si="20"/>
        <v>49</v>
      </c>
      <c r="J40" s="126">
        <f t="shared" si="21"/>
        <v>-0.35263157894736841</v>
      </c>
      <c r="K40" s="126">
        <f>F40/D40-1</f>
        <v>7.7857142857142865</v>
      </c>
      <c r="L40" s="126">
        <f>F40/E40-1</f>
        <v>0.66216216216216206</v>
      </c>
    </row>
    <row r="41" spans="2:12" ht="12" x14ac:dyDescent="0.2">
      <c r="B41" s="131" t="s">
        <v>29</v>
      </c>
      <c r="C41" s="110">
        <v>2811</v>
      </c>
      <c r="D41" s="110">
        <v>36</v>
      </c>
      <c r="E41" s="110">
        <v>1086</v>
      </c>
      <c r="F41" s="110">
        <v>2285</v>
      </c>
      <c r="G41" s="110">
        <f t="shared" si="18"/>
        <v>-526</v>
      </c>
      <c r="H41" s="110">
        <f t="shared" si="19"/>
        <v>2249</v>
      </c>
      <c r="I41" s="110">
        <f t="shared" si="20"/>
        <v>1199</v>
      </c>
      <c r="J41" s="126">
        <f t="shared" si="21"/>
        <v>-0.18712202063322658</v>
      </c>
      <c r="K41" s="126">
        <f>F41/D41-1</f>
        <v>62.472222222222221</v>
      </c>
      <c r="L41" s="126">
        <f>F41/E41-1</f>
        <v>1.104051565377532</v>
      </c>
    </row>
    <row r="42" spans="2:12" ht="12" x14ac:dyDescent="0.2">
      <c r="B42" s="131" t="s">
        <v>23</v>
      </c>
      <c r="C42" s="110">
        <v>2</v>
      </c>
      <c r="D42" s="110">
        <v>0</v>
      </c>
      <c r="E42" s="110">
        <v>0</v>
      </c>
      <c r="F42" s="110">
        <v>2</v>
      </c>
      <c r="G42" s="110">
        <f t="shared" si="18"/>
        <v>0</v>
      </c>
      <c r="H42" s="110">
        <f t="shared" si="19"/>
        <v>2</v>
      </c>
      <c r="I42" s="110">
        <f t="shared" si="20"/>
        <v>2</v>
      </c>
      <c r="J42" s="126">
        <f t="shared" si="21"/>
        <v>0</v>
      </c>
      <c r="K42" s="126"/>
      <c r="L42" s="126"/>
    </row>
    <row r="43" spans="2:12" ht="12" x14ac:dyDescent="0.2">
      <c r="B43" s="106" t="s">
        <v>24</v>
      </c>
      <c r="C43" s="110">
        <v>2170</v>
      </c>
      <c r="D43" s="110">
        <v>44</v>
      </c>
      <c r="E43" s="110">
        <v>508</v>
      </c>
      <c r="F43" s="110">
        <v>1107</v>
      </c>
      <c r="G43" s="110">
        <f t="shared" si="18"/>
        <v>-1063</v>
      </c>
      <c r="H43" s="110">
        <f t="shared" si="19"/>
        <v>1063</v>
      </c>
      <c r="I43" s="110">
        <f t="shared" si="20"/>
        <v>599</v>
      </c>
      <c r="J43" s="126">
        <f t="shared" si="21"/>
        <v>-0.48986175115207375</v>
      </c>
      <c r="K43" s="126">
        <f>F43/D43-1</f>
        <v>24.15909090909091</v>
      </c>
      <c r="L43" s="126">
        <f>F43/E43-1</f>
        <v>1.1791338582677167</v>
      </c>
    </row>
    <row r="44" spans="2:12" ht="12" x14ac:dyDescent="0.2">
      <c r="B44" s="106" t="s">
        <v>25</v>
      </c>
      <c r="C44" s="110">
        <v>46</v>
      </c>
      <c r="D44" s="110">
        <v>52</v>
      </c>
      <c r="E44" s="110">
        <v>16</v>
      </c>
      <c r="F44" s="110">
        <v>125</v>
      </c>
      <c r="G44" s="110">
        <f t="shared" si="18"/>
        <v>79</v>
      </c>
      <c r="H44" s="110">
        <f t="shared" si="19"/>
        <v>73</v>
      </c>
      <c r="I44" s="110">
        <f t="shared" si="20"/>
        <v>109</v>
      </c>
      <c r="J44" s="126">
        <f t="shared" si="21"/>
        <v>1.7173913043478262</v>
      </c>
      <c r="K44" s="126">
        <f>F44/D44-1</f>
        <v>1.4038461538461537</v>
      </c>
      <c r="L44" s="126">
        <f>F44/E44-1</f>
        <v>6.8125</v>
      </c>
    </row>
    <row r="45" spans="2:12" ht="12" x14ac:dyDescent="0.2">
      <c r="B45" s="106" t="s">
        <v>26</v>
      </c>
      <c r="C45" s="110">
        <v>70</v>
      </c>
      <c r="D45" s="110">
        <v>4</v>
      </c>
      <c r="E45" s="110">
        <v>25</v>
      </c>
      <c r="F45" s="110">
        <v>29</v>
      </c>
      <c r="G45" s="110">
        <f t="shared" si="18"/>
        <v>-41</v>
      </c>
      <c r="H45" s="110">
        <f t="shared" si="19"/>
        <v>25</v>
      </c>
      <c r="I45" s="110">
        <f t="shared" si="20"/>
        <v>4</v>
      </c>
      <c r="J45" s="126">
        <f t="shared" si="21"/>
        <v>-0.58571428571428563</v>
      </c>
      <c r="K45" s="126">
        <f>F45/D45-1</f>
        <v>6.25</v>
      </c>
      <c r="L45" s="126">
        <f>F45/E45-1</f>
        <v>0.15999999999999992</v>
      </c>
    </row>
    <row r="46" spans="2:12" ht="12" x14ac:dyDescent="0.2">
      <c r="B46" s="131" t="s">
        <v>27</v>
      </c>
      <c r="C46" s="110">
        <v>14</v>
      </c>
      <c r="D46" s="110">
        <v>0</v>
      </c>
      <c r="E46" s="110">
        <v>9</v>
      </c>
      <c r="F46" s="110">
        <v>66</v>
      </c>
      <c r="G46" s="110">
        <f t="shared" si="18"/>
        <v>52</v>
      </c>
      <c r="H46" s="110">
        <f t="shared" si="19"/>
        <v>66</v>
      </c>
      <c r="I46" s="110">
        <f t="shared" si="20"/>
        <v>57</v>
      </c>
      <c r="J46" s="126">
        <f t="shared" si="21"/>
        <v>3.7142857142857144</v>
      </c>
      <c r="K46" s="126"/>
      <c r="L46" s="126">
        <f>F46/E46-1</f>
        <v>6.333333333333333</v>
      </c>
    </row>
    <row r="47" spans="2:12" ht="12" x14ac:dyDescent="0.2">
      <c r="B47" s="106" t="s">
        <v>28</v>
      </c>
      <c r="C47" s="110">
        <v>657</v>
      </c>
      <c r="D47" s="110">
        <v>14</v>
      </c>
      <c r="E47" s="110">
        <v>175</v>
      </c>
      <c r="F47" s="110">
        <v>293</v>
      </c>
      <c r="G47" s="110">
        <f t="shared" si="18"/>
        <v>-364</v>
      </c>
      <c r="H47" s="110">
        <f t="shared" si="19"/>
        <v>279</v>
      </c>
      <c r="I47" s="110">
        <f t="shared" si="20"/>
        <v>118</v>
      </c>
      <c r="J47" s="126">
        <f t="shared" si="21"/>
        <v>-0.55403348554033482</v>
      </c>
      <c r="K47" s="126">
        <f>F47/D47-1</f>
        <v>19.928571428571427</v>
      </c>
      <c r="L47" s="126">
        <f>F47/E47-1</f>
        <v>0.67428571428571438</v>
      </c>
    </row>
    <row r="48" spans="2:12" ht="12" x14ac:dyDescent="0.2">
      <c r="B48" s="106" t="s">
        <v>30</v>
      </c>
      <c r="C48" s="110">
        <v>0</v>
      </c>
      <c r="D48" s="110">
        <v>0</v>
      </c>
      <c r="E48" s="110">
        <v>0</v>
      </c>
      <c r="F48" s="110">
        <v>1</v>
      </c>
      <c r="G48" s="110">
        <f t="shared" si="18"/>
        <v>1</v>
      </c>
      <c r="H48" s="110">
        <f t="shared" si="19"/>
        <v>1</v>
      </c>
      <c r="I48" s="110">
        <f t="shared" si="20"/>
        <v>1</v>
      </c>
      <c r="J48" s="126"/>
      <c r="K48" s="126"/>
      <c r="L48" s="126"/>
    </row>
    <row r="49" spans="1:12" ht="12" x14ac:dyDescent="0.2">
      <c r="B49" s="106" t="s">
        <v>31</v>
      </c>
      <c r="C49" s="110">
        <v>262</v>
      </c>
      <c r="D49" s="110">
        <v>31</v>
      </c>
      <c r="E49" s="110">
        <v>171</v>
      </c>
      <c r="F49" s="110">
        <v>258</v>
      </c>
      <c r="G49" s="110">
        <f t="shared" si="18"/>
        <v>-4</v>
      </c>
      <c r="H49" s="110">
        <f t="shared" si="19"/>
        <v>227</v>
      </c>
      <c r="I49" s="110">
        <f t="shared" si="20"/>
        <v>87</v>
      </c>
      <c r="J49" s="126">
        <f>F49/C49-1</f>
        <v>-1.5267175572519109E-2</v>
      </c>
      <c r="K49" s="126">
        <f>F49/D49-1</f>
        <v>7.32258064516129</v>
      </c>
      <c r="L49" s="126">
        <f>F49/E49-1</f>
        <v>0.50877192982456143</v>
      </c>
    </row>
    <row r="50" spans="1:12" ht="12" x14ac:dyDescent="0.2">
      <c r="B50" s="106" t="s">
        <v>32</v>
      </c>
      <c r="C50" s="110">
        <v>360</v>
      </c>
      <c r="D50" s="110">
        <v>4</v>
      </c>
      <c r="E50" s="110">
        <v>159</v>
      </c>
      <c r="F50" s="110">
        <v>267</v>
      </c>
      <c r="G50" s="110">
        <f t="shared" si="18"/>
        <v>-93</v>
      </c>
      <c r="H50" s="110">
        <f t="shared" si="19"/>
        <v>263</v>
      </c>
      <c r="I50" s="110">
        <f t="shared" si="20"/>
        <v>108</v>
      </c>
      <c r="J50" s="126">
        <f>F50/C50-1</f>
        <v>-0.2583333333333333</v>
      </c>
      <c r="K50" s="126">
        <f>F50/D50-1</f>
        <v>65.75</v>
      </c>
      <c r="L50" s="126">
        <f>F50/E50-1</f>
        <v>0.679245283018868</v>
      </c>
    </row>
    <row r="51" spans="1:12" ht="12" x14ac:dyDescent="0.2">
      <c r="B51" s="131" t="s">
        <v>22</v>
      </c>
      <c r="C51" s="110">
        <v>1775</v>
      </c>
      <c r="D51" s="110">
        <v>78</v>
      </c>
      <c r="E51" s="110">
        <v>551</v>
      </c>
      <c r="F51" s="110">
        <v>1089</v>
      </c>
      <c r="G51" s="110">
        <f t="shared" si="18"/>
        <v>-686</v>
      </c>
      <c r="H51" s="110">
        <f t="shared" si="19"/>
        <v>1011</v>
      </c>
      <c r="I51" s="110">
        <f t="shared" si="20"/>
        <v>538</v>
      </c>
      <c r="J51" s="126">
        <f>F51/C51-1</f>
        <v>-0.38647887323943664</v>
      </c>
      <c r="K51" s="126">
        <f>F51/D51-1</f>
        <v>12.961538461538462</v>
      </c>
      <c r="L51" s="126">
        <f>F51/E51-1</f>
        <v>0.97640653357531759</v>
      </c>
    </row>
    <row r="52" spans="1:12" x14ac:dyDescent="0.2">
      <c r="B52" s="153" t="s">
        <v>34</v>
      </c>
      <c r="C52" s="150">
        <v>27129</v>
      </c>
      <c r="D52" s="150">
        <v>1194</v>
      </c>
      <c r="E52" s="150">
        <v>7345</v>
      </c>
      <c r="F52" s="150">
        <v>13774</v>
      </c>
      <c r="G52" s="150">
        <f t="shared" si="2"/>
        <v>-13355</v>
      </c>
      <c r="H52" s="150">
        <f t="shared" si="3"/>
        <v>12580</v>
      </c>
      <c r="I52" s="150">
        <f t="shared" si="4"/>
        <v>6429</v>
      </c>
      <c r="J52" s="151">
        <f t="shared" si="5"/>
        <v>-0.49227763647757017</v>
      </c>
      <c r="K52" s="151">
        <f t="shared" si="0"/>
        <v>10.536013400335008</v>
      </c>
      <c r="L52" s="151">
        <f t="shared" si="1"/>
        <v>0.87528931245745412</v>
      </c>
    </row>
    <row r="53" spans="1:12" ht="12.75" x14ac:dyDescent="0.2">
      <c r="A53" s="8"/>
      <c r="B53" s="141" t="s">
        <v>35</v>
      </c>
      <c r="C53" s="110">
        <v>1553</v>
      </c>
      <c r="D53" s="110">
        <v>27</v>
      </c>
      <c r="E53" s="110">
        <v>348</v>
      </c>
      <c r="F53" s="110">
        <v>714</v>
      </c>
      <c r="G53" s="110">
        <f t="shared" ref="G53:G61" si="22">F53-C53</f>
        <v>-839</v>
      </c>
      <c r="H53" s="110">
        <f t="shared" ref="H53:H61" si="23">F53-D53</f>
        <v>687</v>
      </c>
      <c r="I53" s="110">
        <f t="shared" ref="I53:I61" si="24">F53-E53</f>
        <v>366</v>
      </c>
      <c r="J53" s="126">
        <f t="shared" ref="J53:J58" si="25">F53/C53-1</f>
        <v>-0.54024468770122347</v>
      </c>
      <c r="K53" s="126">
        <f>F53/D53-1</f>
        <v>25.444444444444443</v>
      </c>
      <c r="L53" s="126">
        <f t="shared" ref="L53:L61" si="26">F53/E53-1</f>
        <v>1.0517241379310347</v>
      </c>
    </row>
    <row r="54" spans="1:12" ht="12.75" x14ac:dyDescent="0.2">
      <c r="A54" s="8"/>
      <c r="B54" s="141" t="s">
        <v>36</v>
      </c>
      <c r="C54" s="110">
        <v>1624</v>
      </c>
      <c r="D54" s="110">
        <v>14</v>
      </c>
      <c r="E54" s="110">
        <v>505</v>
      </c>
      <c r="F54" s="110">
        <v>814</v>
      </c>
      <c r="G54" s="110">
        <f t="shared" si="22"/>
        <v>-810</v>
      </c>
      <c r="H54" s="110">
        <f t="shared" si="23"/>
        <v>800</v>
      </c>
      <c r="I54" s="110">
        <f t="shared" si="24"/>
        <v>309</v>
      </c>
      <c r="J54" s="126">
        <f t="shared" si="25"/>
        <v>-0.49876847290640391</v>
      </c>
      <c r="K54" s="126">
        <f>F54/D54-1</f>
        <v>57.142857142857146</v>
      </c>
      <c r="L54" s="126">
        <f t="shared" si="26"/>
        <v>0.61188118811881198</v>
      </c>
    </row>
    <row r="55" spans="1:12" ht="12.75" x14ac:dyDescent="0.2">
      <c r="A55" s="8"/>
      <c r="B55" s="106" t="s">
        <v>41</v>
      </c>
      <c r="C55" s="110">
        <v>3336</v>
      </c>
      <c r="D55" s="110">
        <v>429</v>
      </c>
      <c r="E55" s="110">
        <v>1568</v>
      </c>
      <c r="F55" s="110">
        <v>1981</v>
      </c>
      <c r="G55" s="110">
        <f t="shared" si="22"/>
        <v>-1355</v>
      </c>
      <c r="H55" s="110">
        <f t="shared" si="23"/>
        <v>1552</v>
      </c>
      <c r="I55" s="110">
        <f t="shared" si="24"/>
        <v>413</v>
      </c>
      <c r="J55" s="126">
        <f t="shared" si="25"/>
        <v>-0.4061750599520384</v>
      </c>
      <c r="K55" s="126">
        <f>F55/D55-1</f>
        <v>3.6177156177156178</v>
      </c>
      <c r="L55" s="126">
        <f t="shared" si="26"/>
        <v>0.26339285714285721</v>
      </c>
    </row>
    <row r="56" spans="1:12" ht="12.75" x14ac:dyDescent="0.2">
      <c r="A56" s="8"/>
      <c r="B56" s="106" t="s">
        <v>37</v>
      </c>
      <c r="C56" s="110">
        <v>15717</v>
      </c>
      <c r="D56" s="110">
        <v>656</v>
      </c>
      <c r="E56" s="110">
        <v>3896</v>
      </c>
      <c r="F56" s="110">
        <v>8140</v>
      </c>
      <c r="G56" s="110">
        <f t="shared" si="22"/>
        <v>-7577</v>
      </c>
      <c r="H56" s="110">
        <f t="shared" si="23"/>
        <v>7484</v>
      </c>
      <c r="I56" s="110">
        <f t="shared" si="24"/>
        <v>4244</v>
      </c>
      <c r="J56" s="126">
        <f t="shared" si="25"/>
        <v>-0.48208945727556152</v>
      </c>
      <c r="K56" s="126">
        <f>F56/D56-1</f>
        <v>11.408536585365853</v>
      </c>
      <c r="L56" s="126">
        <f t="shared" si="26"/>
        <v>1.0893223819301849</v>
      </c>
    </row>
    <row r="57" spans="1:12" ht="12.75" x14ac:dyDescent="0.2">
      <c r="A57" s="8"/>
      <c r="B57" s="106" t="s">
        <v>246</v>
      </c>
      <c r="C57" s="110">
        <v>28</v>
      </c>
      <c r="D57" s="110">
        <v>0</v>
      </c>
      <c r="E57" s="110">
        <v>1</v>
      </c>
      <c r="F57" s="110">
        <v>3</v>
      </c>
      <c r="G57" s="110">
        <f t="shared" si="22"/>
        <v>-25</v>
      </c>
      <c r="H57" s="110">
        <f t="shared" si="23"/>
        <v>3</v>
      </c>
      <c r="I57" s="110">
        <f t="shared" si="24"/>
        <v>2</v>
      </c>
      <c r="J57" s="126">
        <f t="shared" si="25"/>
        <v>-0.8928571428571429</v>
      </c>
      <c r="K57" s="126"/>
      <c r="L57" s="126">
        <f t="shared" si="26"/>
        <v>2</v>
      </c>
    </row>
    <row r="58" spans="1:12" ht="12.75" x14ac:dyDescent="0.2">
      <c r="A58" s="8"/>
      <c r="B58" s="106" t="s">
        <v>38</v>
      </c>
      <c r="C58" s="110">
        <v>64</v>
      </c>
      <c r="D58" s="110">
        <v>0</v>
      </c>
      <c r="E58" s="110">
        <v>27</v>
      </c>
      <c r="F58" s="110">
        <v>37</v>
      </c>
      <c r="G58" s="110">
        <f t="shared" si="22"/>
        <v>-27</v>
      </c>
      <c r="H58" s="110">
        <f t="shared" si="23"/>
        <v>37</v>
      </c>
      <c r="I58" s="110">
        <f t="shared" si="24"/>
        <v>10</v>
      </c>
      <c r="J58" s="126">
        <f t="shared" si="25"/>
        <v>-0.421875</v>
      </c>
      <c r="K58" s="126"/>
      <c r="L58" s="126">
        <f t="shared" si="26"/>
        <v>0.37037037037037046</v>
      </c>
    </row>
    <row r="59" spans="1:12" ht="12.75" x14ac:dyDescent="0.2">
      <c r="A59" s="8"/>
      <c r="B59" s="131" t="s">
        <v>251</v>
      </c>
      <c r="C59" s="110">
        <v>0</v>
      </c>
      <c r="D59" s="110">
        <v>0</v>
      </c>
      <c r="E59" s="110">
        <v>1</v>
      </c>
      <c r="F59" s="110">
        <v>1</v>
      </c>
      <c r="G59" s="110">
        <f t="shared" si="22"/>
        <v>1</v>
      </c>
      <c r="H59" s="110">
        <f t="shared" si="23"/>
        <v>1</v>
      </c>
      <c r="I59" s="110">
        <f t="shared" si="24"/>
        <v>0</v>
      </c>
      <c r="J59" s="126"/>
      <c r="K59" s="126"/>
      <c r="L59" s="126">
        <f t="shared" si="26"/>
        <v>0</v>
      </c>
    </row>
    <row r="60" spans="1:12" ht="12.75" x14ac:dyDescent="0.2">
      <c r="A60" s="8"/>
      <c r="B60" s="106" t="s">
        <v>39</v>
      </c>
      <c r="C60" s="110">
        <v>3301</v>
      </c>
      <c r="D60" s="110">
        <v>51</v>
      </c>
      <c r="E60" s="110">
        <v>577</v>
      </c>
      <c r="F60" s="110">
        <v>1494</v>
      </c>
      <c r="G60" s="110">
        <f t="shared" si="22"/>
        <v>-1807</v>
      </c>
      <c r="H60" s="110">
        <f t="shared" si="23"/>
        <v>1443</v>
      </c>
      <c r="I60" s="110">
        <f t="shared" si="24"/>
        <v>917</v>
      </c>
      <c r="J60" s="126">
        <f>F60/C60-1</f>
        <v>-0.5474098757952135</v>
      </c>
      <c r="K60" s="126">
        <f>F60/D60-1</f>
        <v>28.294117647058822</v>
      </c>
      <c r="L60" s="126">
        <f t="shared" si="26"/>
        <v>1.5892547660311958</v>
      </c>
    </row>
    <row r="61" spans="1:12" ht="12.75" x14ac:dyDescent="0.2">
      <c r="A61" s="8"/>
      <c r="B61" s="131" t="s">
        <v>40</v>
      </c>
      <c r="C61" s="110">
        <v>1506</v>
      </c>
      <c r="D61" s="110">
        <v>17</v>
      </c>
      <c r="E61" s="110">
        <v>422</v>
      </c>
      <c r="F61" s="110">
        <v>590</v>
      </c>
      <c r="G61" s="110">
        <f t="shared" si="22"/>
        <v>-916</v>
      </c>
      <c r="H61" s="110">
        <f t="shared" si="23"/>
        <v>573</v>
      </c>
      <c r="I61" s="110">
        <f t="shared" si="24"/>
        <v>168</v>
      </c>
      <c r="J61" s="126">
        <f>F61/C61-1</f>
        <v>-0.60823373173970785</v>
      </c>
      <c r="K61" s="126">
        <f>F61/D61-1</f>
        <v>33.705882352941174</v>
      </c>
      <c r="L61" s="126">
        <f t="shared" si="26"/>
        <v>0.39810426540284349</v>
      </c>
    </row>
    <row r="62" spans="1:12" x14ac:dyDescent="0.2">
      <c r="B62" s="153" t="s">
        <v>42</v>
      </c>
      <c r="C62" s="150">
        <v>123720</v>
      </c>
      <c r="D62" s="150">
        <v>18635</v>
      </c>
      <c r="E62" s="150">
        <v>40272</v>
      </c>
      <c r="F62" s="150">
        <v>106000</v>
      </c>
      <c r="G62" s="150">
        <f t="shared" si="2"/>
        <v>-17720</v>
      </c>
      <c r="H62" s="150">
        <f t="shared" si="3"/>
        <v>87365</v>
      </c>
      <c r="I62" s="150">
        <f t="shared" si="4"/>
        <v>65728</v>
      </c>
      <c r="J62" s="151">
        <f t="shared" si="5"/>
        <v>-0.14322664080181058</v>
      </c>
      <c r="K62" s="151">
        <f t="shared" si="0"/>
        <v>4.6882210893480014</v>
      </c>
      <c r="L62" s="151">
        <f t="shared" si="1"/>
        <v>1.6321017083829958</v>
      </c>
    </row>
    <row r="63" spans="1:12" ht="12" x14ac:dyDescent="0.2">
      <c r="B63" s="131" t="s">
        <v>45</v>
      </c>
      <c r="C63" s="110">
        <v>131</v>
      </c>
      <c r="D63" s="110">
        <v>3</v>
      </c>
      <c r="E63" s="110">
        <v>95</v>
      </c>
      <c r="F63" s="110">
        <v>160</v>
      </c>
      <c r="G63" s="110">
        <f>F63-C63</f>
        <v>29</v>
      </c>
      <c r="H63" s="110">
        <f>F63-D63</f>
        <v>157</v>
      </c>
      <c r="I63" s="110">
        <f>F63-E63</f>
        <v>65</v>
      </c>
      <c r="J63" s="126">
        <f>F63/C63-1</f>
        <v>0.22137404580152675</v>
      </c>
      <c r="K63" s="126">
        <f>F63/D63-1</f>
        <v>52.333333333333336</v>
      </c>
      <c r="L63" s="126">
        <f>F63/E63-1</f>
        <v>0.68421052631578938</v>
      </c>
    </row>
    <row r="64" spans="1:12" ht="12" x14ac:dyDescent="0.2">
      <c r="B64" s="131" t="s">
        <v>44</v>
      </c>
      <c r="C64" s="110">
        <v>26841</v>
      </c>
      <c r="D64" s="110">
        <v>92</v>
      </c>
      <c r="E64" s="110">
        <v>7896</v>
      </c>
      <c r="F64" s="110">
        <v>24050</v>
      </c>
      <c r="G64" s="110">
        <f>F64-C64</f>
        <v>-2791</v>
      </c>
      <c r="H64" s="110">
        <f>F64-D64</f>
        <v>23958</v>
      </c>
      <c r="I64" s="110">
        <f>F64-E64</f>
        <v>16154</v>
      </c>
      <c r="J64" s="126">
        <f>F64/C64-1</f>
        <v>-0.10398271301367312</v>
      </c>
      <c r="K64" s="126">
        <f>F64/D64-1</f>
        <v>260.41304347826087</v>
      </c>
      <c r="L64" s="126">
        <f>F64/E64-1</f>
        <v>2.0458459979736574</v>
      </c>
    </row>
    <row r="65" spans="1:12" ht="12" x14ac:dyDescent="0.2">
      <c r="B65" s="131" t="s">
        <v>43</v>
      </c>
      <c r="C65" s="110">
        <v>96748</v>
      </c>
      <c r="D65" s="110">
        <v>18540</v>
      </c>
      <c r="E65" s="110">
        <v>32281</v>
      </c>
      <c r="F65" s="110">
        <v>81790</v>
      </c>
      <c r="G65" s="110">
        <f>F65-C65</f>
        <v>-14958</v>
      </c>
      <c r="H65" s="110">
        <f>F65-D65</f>
        <v>63250</v>
      </c>
      <c r="I65" s="110">
        <f>F65-E65</f>
        <v>49509</v>
      </c>
      <c r="J65" s="126">
        <f>F65/C65-1</f>
        <v>-0.15460784719063958</v>
      </c>
      <c r="K65" s="126">
        <f>F65/D65-1</f>
        <v>3.411542610571737</v>
      </c>
      <c r="L65" s="126">
        <f>F65/E65-1</f>
        <v>1.5336885474427682</v>
      </c>
    </row>
    <row r="66" spans="1:12" x14ac:dyDescent="0.2">
      <c r="B66" s="139" t="s">
        <v>152</v>
      </c>
      <c r="C66" s="111">
        <v>8557</v>
      </c>
      <c r="D66" s="111">
        <v>772</v>
      </c>
      <c r="E66" s="111">
        <v>3446</v>
      </c>
      <c r="F66" s="111">
        <v>6489</v>
      </c>
      <c r="G66" s="111">
        <f t="shared" si="2"/>
        <v>-2068</v>
      </c>
      <c r="H66" s="111">
        <f t="shared" si="3"/>
        <v>5717</v>
      </c>
      <c r="I66" s="111">
        <f t="shared" si="4"/>
        <v>3043</v>
      </c>
      <c r="J66" s="127">
        <f t="shared" si="5"/>
        <v>-0.24167348369755759</v>
      </c>
      <c r="K66" s="127">
        <f t="shared" si="0"/>
        <v>7.4054404145077726</v>
      </c>
      <c r="L66" s="127">
        <f t="shared" si="1"/>
        <v>0.88305281485780607</v>
      </c>
    </row>
    <row r="67" spans="1:12" x14ac:dyDescent="0.2">
      <c r="B67" s="153" t="s">
        <v>46</v>
      </c>
      <c r="C67" s="31">
        <v>38</v>
      </c>
      <c r="D67" s="31">
        <v>0</v>
      </c>
      <c r="E67" s="150">
        <v>30</v>
      </c>
      <c r="F67" s="150">
        <v>69</v>
      </c>
      <c r="G67" s="31">
        <f t="shared" si="2"/>
        <v>31</v>
      </c>
      <c r="H67" s="31">
        <f t="shared" si="3"/>
        <v>69</v>
      </c>
      <c r="I67" s="150">
        <f t="shared" si="4"/>
        <v>39</v>
      </c>
      <c r="J67" s="151">
        <f t="shared" si="5"/>
        <v>0.81578947368421062</v>
      </c>
      <c r="K67" s="151" t="e">
        <f t="shared" ref="K67:K115" si="27">F67/D67-1</f>
        <v>#DIV/0!</v>
      </c>
      <c r="L67" s="151">
        <f t="shared" ref="L67:L115" si="28">F67/E67-1</f>
        <v>1.2999999999999998</v>
      </c>
    </row>
    <row r="68" spans="1:12" ht="12.75" x14ac:dyDescent="0.2">
      <c r="A68" s="8"/>
      <c r="B68" s="142" t="s">
        <v>195</v>
      </c>
      <c r="C68" s="110">
        <v>0</v>
      </c>
      <c r="D68" s="110">
        <v>0</v>
      </c>
      <c r="E68" s="110">
        <v>0</v>
      </c>
      <c r="F68" s="110">
        <v>0</v>
      </c>
      <c r="G68" s="110">
        <f t="shared" ref="G68:G87" si="29">F68-C68</f>
        <v>0</v>
      </c>
      <c r="H68" s="110">
        <f t="shared" ref="H68:H87" si="30">F68-D68</f>
        <v>0</v>
      </c>
      <c r="I68" s="110">
        <f t="shared" ref="I68:I87" si="31">F68-E68</f>
        <v>0</v>
      </c>
      <c r="J68" s="126"/>
      <c r="K68" s="126"/>
      <c r="L68" s="126"/>
    </row>
    <row r="69" spans="1:12" ht="12.75" x14ac:dyDescent="0.2">
      <c r="A69" s="8"/>
      <c r="B69" s="143" t="s">
        <v>47</v>
      </c>
      <c r="C69" s="110">
        <v>2</v>
      </c>
      <c r="D69" s="110">
        <v>0</v>
      </c>
      <c r="E69" s="110">
        <v>2</v>
      </c>
      <c r="F69" s="110">
        <v>8</v>
      </c>
      <c r="G69" s="110">
        <f t="shared" si="29"/>
        <v>6</v>
      </c>
      <c r="H69" s="110">
        <f t="shared" si="30"/>
        <v>8</v>
      </c>
      <c r="I69" s="110">
        <f t="shared" si="31"/>
        <v>6</v>
      </c>
      <c r="J69" s="126">
        <f>F69/C69-1</f>
        <v>3</v>
      </c>
      <c r="K69" s="126"/>
      <c r="L69" s="126">
        <f>F69/E69-1</f>
        <v>3</v>
      </c>
    </row>
    <row r="70" spans="1:12" ht="12.75" x14ac:dyDescent="0.2">
      <c r="A70" s="8"/>
      <c r="B70" s="143" t="s">
        <v>247</v>
      </c>
      <c r="C70" s="110">
        <v>1</v>
      </c>
      <c r="D70" s="110">
        <v>0</v>
      </c>
      <c r="E70" s="110">
        <v>0</v>
      </c>
      <c r="F70" s="110">
        <v>0</v>
      </c>
      <c r="G70" s="110">
        <f t="shared" si="29"/>
        <v>-1</v>
      </c>
      <c r="H70" s="110">
        <f t="shared" si="30"/>
        <v>0</v>
      </c>
      <c r="I70" s="110">
        <f t="shared" si="31"/>
        <v>0</v>
      </c>
      <c r="J70" s="126">
        <f>F70/C70-1</f>
        <v>-1</v>
      </c>
      <c r="K70" s="126"/>
      <c r="L70" s="126"/>
    </row>
    <row r="71" spans="1:12" ht="12.75" x14ac:dyDescent="0.2">
      <c r="A71" s="8"/>
      <c r="B71" s="143" t="s">
        <v>154</v>
      </c>
      <c r="C71" s="110">
        <v>0</v>
      </c>
      <c r="D71" s="110">
        <v>0</v>
      </c>
      <c r="E71" s="110">
        <v>0</v>
      </c>
      <c r="F71" s="110">
        <v>1</v>
      </c>
      <c r="G71" s="110">
        <f t="shared" si="29"/>
        <v>1</v>
      </c>
      <c r="H71" s="110">
        <f t="shared" si="30"/>
        <v>1</v>
      </c>
      <c r="I71" s="110">
        <f t="shared" si="31"/>
        <v>1</v>
      </c>
      <c r="J71" s="126"/>
      <c r="K71" s="126"/>
      <c r="L71" s="126"/>
    </row>
    <row r="72" spans="1:12" ht="12.75" x14ac:dyDescent="0.2">
      <c r="A72" s="8"/>
      <c r="B72" s="133" t="s">
        <v>51</v>
      </c>
      <c r="C72" s="110">
        <v>0</v>
      </c>
      <c r="D72" s="110">
        <v>0</v>
      </c>
      <c r="E72" s="110">
        <v>0</v>
      </c>
      <c r="F72" s="110">
        <v>0</v>
      </c>
      <c r="G72" s="110">
        <f t="shared" si="29"/>
        <v>0</v>
      </c>
      <c r="H72" s="110">
        <f t="shared" si="30"/>
        <v>0</v>
      </c>
      <c r="I72" s="110">
        <f t="shared" si="31"/>
        <v>0</v>
      </c>
      <c r="J72" s="126"/>
      <c r="K72" s="126"/>
      <c r="L72" s="126"/>
    </row>
    <row r="73" spans="1:12" ht="12.75" x14ac:dyDescent="0.2">
      <c r="A73" s="8"/>
      <c r="B73" s="143" t="s">
        <v>301</v>
      </c>
      <c r="C73" s="110">
        <v>0</v>
      </c>
      <c r="D73" s="110">
        <v>0</v>
      </c>
      <c r="E73" s="110">
        <v>0</v>
      </c>
      <c r="F73" s="110">
        <v>0</v>
      </c>
      <c r="G73" s="110">
        <f t="shared" si="29"/>
        <v>0</v>
      </c>
      <c r="H73" s="110">
        <f t="shared" si="30"/>
        <v>0</v>
      </c>
      <c r="I73" s="110">
        <f t="shared" si="31"/>
        <v>0</v>
      </c>
      <c r="J73" s="126"/>
      <c r="K73" s="126"/>
      <c r="L73" s="126"/>
    </row>
    <row r="74" spans="1:12" ht="12.75" x14ac:dyDescent="0.2">
      <c r="A74" s="8"/>
      <c r="B74" s="143" t="s">
        <v>48</v>
      </c>
      <c r="C74" s="110">
        <v>7</v>
      </c>
      <c r="D74" s="110">
        <v>0</v>
      </c>
      <c r="E74" s="110">
        <v>5</v>
      </c>
      <c r="F74" s="110">
        <v>10</v>
      </c>
      <c r="G74" s="110">
        <f t="shared" si="29"/>
        <v>3</v>
      </c>
      <c r="H74" s="110">
        <f t="shared" si="30"/>
        <v>10</v>
      </c>
      <c r="I74" s="110">
        <f t="shared" si="31"/>
        <v>5</v>
      </c>
      <c r="J74" s="126">
        <f t="shared" ref="J74:J80" si="32">F74/C74-1</f>
        <v>0.4285714285714286</v>
      </c>
      <c r="K74" s="126"/>
      <c r="L74" s="126">
        <f t="shared" ref="L74:L80" si="33">F74/E74-1</f>
        <v>1</v>
      </c>
    </row>
    <row r="75" spans="1:12" ht="12.75" x14ac:dyDescent="0.2">
      <c r="A75" s="8"/>
      <c r="B75" s="143" t="s">
        <v>196</v>
      </c>
      <c r="C75" s="110">
        <v>10</v>
      </c>
      <c r="D75" s="110">
        <v>0</v>
      </c>
      <c r="E75" s="110">
        <v>9</v>
      </c>
      <c r="F75" s="110">
        <v>14</v>
      </c>
      <c r="G75" s="110">
        <f t="shared" si="29"/>
        <v>4</v>
      </c>
      <c r="H75" s="110">
        <f t="shared" si="30"/>
        <v>14</v>
      </c>
      <c r="I75" s="110">
        <f t="shared" si="31"/>
        <v>5</v>
      </c>
      <c r="J75" s="126">
        <f t="shared" si="32"/>
        <v>0.39999999999999991</v>
      </c>
      <c r="K75" s="126"/>
      <c r="L75" s="126">
        <f t="shared" si="33"/>
        <v>0.55555555555555558</v>
      </c>
    </row>
    <row r="76" spans="1:12" ht="12.75" x14ac:dyDescent="0.2">
      <c r="A76" s="8"/>
      <c r="B76" s="142" t="s">
        <v>52</v>
      </c>
      <c r="C76" s="110">
        <v>4</v>
      </c>
      <c r="D76" s="110">
        <v>0</v>
      </c>
      <c r="E76" s="110">
        <v>4</v>
      </c>
      <c r="F76" s="110">
        <v>10</v>
      </c>
      <c r="G76" s="110">
        <f t="shared" si="29"/>
        <v>6</v>
      </c>
      <c r="H76" s="110">
        <f t="shared" si="30"/>
        <v>10</v>
      </c>
      <c r="I76" s="110">
        <f t="shared" si="31"/>
        <v>6</v>
      </c>
      <c r="J76" s="126">
        <f t="shared" si="32"/>
        <v>1.5</v>
      </c>
      <c r="K76" s="126"/>
      <c r="L76" s="126">
        <f t="shared" si="33"/>
        <v>1.5</v>
      </c>
    </row>
    <row r="77" spans="1:12" ht="12.75" x14ac:dyDescent="0.2">
      <c r="A77" s="8"/>
      <c r="B77" s="143" t="s">
        <v>213</v>
      </c>
      <c r="C77" s="110">
        <v>4</v>
      </c>
      <c r="D77" s="110">
        <v>0</v>
      </c>
      <c r="E77" s="110">
        <v>6</v>
      </c>
      <c r="F77" s="110">
        <v>0</v>
      </c>
      <c r="G77" s="110">
        <f t="shared" si="29"/>
        <v>-4</v>
      </c>
      <c r="H77" s="110">
        <f t="shared" si="30"/>
        <v>0</v>
      </c>
      <c r="I77" s="110">
        <f t="shared" si="31"/>
        <v>-6</v>
      </c>
      <c r="J77" s="126">
        <f t="shared" si="32"/>
        <v>-1</v>
      </c>
      <c r="K77" s="126"/>
      <c r="L77" s="126">
        <f t="shared" si="33"/>
        <v>-1</v>
      </c>
    </row>
    <row r="78" spans="1:12" ht="12.75" x14ac:dyDescent="0.2">
      <c r="A78" s="8"/>
      <c r="B78" s="143" t="s">
        <v>206</v>
      </c>
      <c r="C78" s="110">
        <v>3</v>
      </c>
      <c r="D78" s="110">
        <v>0</v>
      </c>
      <c r="E78" s="110">
        <v>1</v>
      </c>
      <c r="F78" s="110">
        <v>6</v>
      </c>
      <c r="G78" s="110">
        <f t="shared" si="29"/>
        <v>3</v>
      </c>
      <c r="H78" s="110">
        <f t="shared" si="30"/>
        <v>6</v>
      </c>
      <c r="I78" s="110">
        <f t="shared" si="31"/>
        <v>5</v>
      </c>
      <c r="J78" s="126">
        <f t="shared" si="32"/>
        <v>1</v>
      </c>
      <c r="K78" s="126"/>
      <c r="L78" s="126">
        <f t="shared" si="33"/>
        <v>5</v>
      </c>
    </row>
    <row r="79" spans="1:12" ht="12.75" x14ac:dyDescent="0.2">
      <c r="A79" s="8"/>
      <c r="B79" s="143" t="s">
        <v>50</v>
      </c>
      <c r="C79" s="110">
        <v>2</v>
      </c>
      <c r="D79" s="110">
        <v>0</v>
      </c>
      <c r="E79" s="110">
        <v>1</v>
      </c>
      <c r="F79" s="110">
        <v>1</v>
      </c>
      <c r="G79" s="110">
        <f t="shared" si="29"/>
        <v>-1</v>
      </c>
      <c r="H79" s="110">
        <f t="shared" si="30"/>
        <v>1</v>
      </c>
      <c r="I79" s="110">
        <f t="shared" si="31"/>
        <v>0</v>
      </c>
      <c r="J79" s="126">
        <f t="shared" si="32"/>
        <v>-0.5</v>
      </c>
      <c r="K79" s="126"/>
      <c r="L79" s="126">
        <f t="shared" si="33"/>
        <v>0</v>
      </c>
    </row>
    <row r="80" spans="1:12" ht="12.75" x14ac:dyDescent="0.2">
      <c r="A80" s="8"/>
      <c r="B80" s="143" t="s">
        <v>155</v>
      </c>
      <c r="C80" s="110">
        <v>3</v>
      </c>
      <c r="D80" s="110">
        <v>0</v>
      </c>
      <c r="E80" s="110">
        <v>1</v>
      </c>
      <c r="F80" s="110">
        <v>3</v>
      </c>
      <c r="G80" s="110">
        <f t="shared" si="29"/>
        <v>0</v>
      </c>
      <c r="H80" s="110">
        <f t="shared" si="30"/>
        <v>3</v>
      </c>
      <c r="I80" s="110">
        <f t="shared" si="31"/>
        <v>2</v>
      </c>
      <c r="J80" s="126">
        <f t="shared" si="32"/>
        <v>0</v>
      </c>
      <c r="K80" s="126"/>
      <c r="L80" s="126">
        <f t="shared" si="33"/>
        <v>2</v>
      </c>
    </row>
    <row r="81" spans="1:12" ht="12.75" x14ac:dyDescent="0.2">
      <c r="A81" s="8"/>
      <c r="B81" s="143" t="s">
        <v>156</v>
      </c>
      <c r="C81" s="110">
        <v>0</v>
      </c>
      <c r="D81" s="110">
        <v>0</v>
      </c>
      <c r="E81" s="110">
        <v>0</v>
      </c>
      <c r="F81" s="110">
        <v>0</v>
      </c>
      <c r="G81" s="110">
        <f t="shared" si="29"/>
        <v>0</v>
      </c>
      <c r="H81" s="110">
        <f t="shared" si="30"/>
        <v>0</v>
      </c>
      <c r="I81" s="110">
        <f t="shared" si="31"/>
        <v>0</v>
      </c>
      <c r="J81" s="126"/>
      <c r="K81" s="126"/>
      <c r="L81" s="126"/>
    </row>
    <row r="82" spans="1:12" ht="12.75" x14ac:dyDescent="0.2">
      <c r="A82" s="8"/>
      <c r="B82" s="143" t="s">
        <v>157</v>
      </c>
      <c r="C82" s="110">
        <v>0</v>
      </c>
      <c r="D82" s="110">
        <v>0</v>
      </c>
      <c r="E82" s="110">
        <v>0</v>
      </c>
      <c r="F82" s="110">
        <v>0</v>
      </c>
      <c r="G82" s="110">
        <f t="shared" si="29"/>
        <v>0</v>
      </c>
      <c r="H82" s="110">
        <f t="shared" si="30"/>
        <v>0</v>
      </c>
      <c r="I82" s="110">
        <f t="shared" si="31"/>
        <v>0</v>
      </c>
      <c r="J82" s="126"/>
      <c r="K82" s="126"/>
      <c r="L82" s="126"/>
    </row>
    <row r="83" spans="1:12" ht="12.75" x14ac:dyDescent="0.2">
      <c r="A83" s="8"/>
      <c r="B83" s="143" t="s">
        <v>207</v>
      </c>
      <c r="C83" s="110">
        <v>0</v>
      </c>
      <c r="D83" s="110">
        <v>0</v>
      </c>
      <c r="E83" s="110">
        <v>0</v>
      </c>
      <c r="F83" s="110">
        <v>0</v>
      </c>
      <c r="G83" s="110">
        <f t="shared" si="29"/>
        <v>0</v>
      </c>
      <c r="H83" s="110">
        <f t="shared" si="30"/>
        <v>0</v>
      </c>
      <c r="I83" s="110">
        <f t="shared" si="31"/>
        <v>0</v>
      </c>
      <c r="J83" s="126"/>
      <c r="K83" s="126"/>
      <c r="L83" s="126"/>
    </row>
    <row r="84" spans="1:12" ht="12.75" x14ac:dyDescent="0.2">
      <c r="A84" s="8"/>
      <c r="B84" s="143" t="s">
        <v>215</v>
      </c>
      <c r="C84" s="110">
        <v>0</v>
      </c>
      <c r="D84" s="110">
        <v>0</v>
      </c>
      <c r="E84" s="110">
        <v>0</v>
      </c>
      <c r="F84" s="110">
        <v>13</v>
      </c>
      <c r="G84" s="110">
        <f t="shared" si="29"/>
        <v>13</v>
      </c>
      <c r="H84" s="110">
        <f t="shared" si="30"/>
        <v>13</v>
      </c>
      <c r="I84" s="110">
        <f t="shared" si="31"/>
        <v>13</v>
      </c>
      <c r="J84" s="126"/>
      <c r="K84" s="126"/>
      <c r="L84" s="126"/>
    </row>
    <row r="85" spans="1:12" ht="12.75" x14ac:dyDescent="0.2">
      <c r="A85" s="8"/>
      <c r="B85" s="143" t="s">
        <v>49</v>
      </c>
      <c r="C85" s="110">
        <v>2</v>
      </c>
      <c r="D85" s="110">
        <v>0</v>
      </c>
      <c r="E85" s="110">
        <v>1</v>
      </c>
      <c r="F85" s="110">
        <v>3</v>
      </c>
      <c r="G85" s="110">
        <f t="shared" si="29"/>
        <v>1</v>
      </c>
      <c r="H85" s="110">
        <f t="shared" si="30"/>
        <v>3</v>
      </c>
      <c r="I85" s="110">
        <f t="shared" si="31"/>
        <v>2</v>
      </c>
      <c r="J85" s="126">
        <f>F85/C85-1</f>
        <v>0.5</v>
      </c>
      <c r="K85" s="126"/>
      <c r="L85" s="126">
        <f>F85/E85-1</f>
        <v>2</v>
      </c>
    </row>
    <row r="86" spans="1:12" ht="12.75" x14ac:dyDescent="0.2">
      <c r="A86" s="8"/>
      <c r="B86" s="143" t="s">
        <v>216</v>
      </c>
      <c r="C86" s="110">
        <v>0</v>
      </c>
      <c r="D86" s="110">
        <v>0</v>
      </c>
      <c r="E86" s="110">
        <v>0</v>
      </c>
      <c r="F86" s="110">
        <v>0</v>
      </c>
      <c r="G86" s="110">
        <f t="shared" si="29"/>
        <v>0</v>
      </c>
      <c r="H86" s="110">
        <f t="shared" si="30"/>
        <v>0</v>
      </c>
      <c r="I86" s="110">
        <f t="shared" si="31"/>
        <v>0</v>
      </c>
      <c r="J86" s="126"/>
      <c r="K86" s="126"/>
      <c r="L86" s="126"/>
    </row>
    <row r="87" spans="1:12" ht="12.75" x14ac:dyDescent="0.2">
      <c r="A87" s="8"/>
      <c r="B87" s="133" t="s">
        <v>158</v>
      </c>
      <c r="C87" s="110">
        <v>0</v>
      </c>
      <c r="D87" s="110">
        <v>0</v>
      </c>
      <c r="E87" s="110">
        <v>0</v>
      </c>
      <c r="F87" s="110">
        <v>0</v>
      </c>
      <c r="G87" s="110">
        <f t="shared" si="29"/>
        <v>0</v>
      </c>
      <c r="H87" s="110">
        <f t="shared" si="30"/>
        <v>0</v>
      </c>
      <c r="I87" s="110">
        <f t="shared" si="31"/>
        <v>0</v>
      </c>
      <c r="J87" s="126"/>
      <c r="K87" s="126"/>
      <c r="L87" s="126"/>
    </row>
    <row r="88" spans="1:12" x14ac:dyDescent="0.2">
      <c r="B88" s="153" t="s">
        <v>53</v>
      </c>
      <c r="C88" s="150">
        <v>45</v>
      </c>
      <c r="D88" s="150">
        <v>1</v>
      </c>
      <c r="E88" s="150">
        <v>14</v>
      </c>
      <c r="F88" s="150">
        <v>26</v>
      </c>
      <c r="G88" s="150">
        <f t="shared" ref="G88:G123" si="34">F88-C88</f>
        <v>-19</v>
      </c>
      <c r="H88" s="150">
        <f t="shared" ref="H88:H123" si="35">F88-D88</f>
        <v>25</v>
      </c>
      <c r="I88" s="150">
        <f t="shared" ref="I88:I123" si="36">F88-E88</f>
        <v>12</v>
      </c>
      <c r="J88" s="151">
        <f t="shared" ref="J88:J123" si="37">F88/C88-1</f>
        <v>-0.42222222222222228</v>
      </c>
      <c r="K88" s="151">
        <f t="shared" si="27"/>
        <v>25</v>
      </c>
      <c r="L88" s="151">
        <f t="shared" si="28"/>
        <v>0.85714285714285721</v>
      </c>
    </row>
    <row r="89" spans="1:12" ht="12" x14ac:dyDescent="0.2">
      <c r="B89" s="143" t="s">
        <v>159</v>
      </c>
      <c r="C89" s="110">
        <v>1</v>
      </c>
      <c r="D89" s="110">
        <v>0</v>
      </c>
      <c r="E89" s="110">
        <v>0</v>
      </c>
      <c r="F89" s="110">
        <v>1</v>
      </c>
      <c r="G89" s="110">
        <f t="shared" ref="G89:G95" si="38">F89-C89</f>
        <v>0</v>
      </c>
      <c r="H89" s="110">
        <f t="shared" ref="H89:H95" si="39">F89-D89</f>
        <v>1</v>
      </c>
      <c r="I89" s="110">
        <f t="shared" ref="I89:I95" si="40">F89-E89</f>
        <v>1</v>
      </c>
      <c r="J89" s="126">
        <f t="shared" ref="J89:J95" si="41">F89/C89-1</f>
        <v>0</v>
      </c>
      <c r="K89" s="126"/>
      <c r="L89" s="126"/>
    </row>
    <row r="90" spans="1:12" ht="12" x14ac:dyDescent="0.2">
      <c r="B90" s="143" t="s">
        <v>208</v>
      </c>
      <c r="C90" s="110">
        <v>17</v>
      </c>
      <c r="D90" s="110">
        <v>0</v>
      </c>
      <c r="E90" s="110">
        <v>3</v>
      </c>
      <c r="F90" s="110">
        <v>10</v>
      </c>
      <c r="G90" s="110">
        <f t="shared" si="38"/>
        <v>-7</v>
      </c>
      <c r="H90" s="110">
        <f t="shared" si="39"/>
        <v>10</v>
      </c>
      <c r="I90" s="110">
        <f t="shared" si="40"/>
        <v>7</v>
      </c>
      <c r="J90" s="126">
        <f t="shared" si="41"/>
        <v>-0.41176470588235292</v>
      </c>
      <c r="K90" s="126"/>
      <c r="L90" s="126">
        <f>F90/E90-1</f>
        <v>2.3333333333333335</v>
      </c>
    </row>
    <row r="91" spans="1:12" ht="12" x14ac:dyDescent="0.2">
      <c r="B91" s="143" t="s">
        <v>209</v>
      </c>
      <c r="C91" s="110">
        <v>5</v>
      </c>
      <c r="D91" s="110">
        <v>0</v>
      </c>
      <c r="E91" s="110">
        <v>2</v>
      </c>
      <c r="F91" s="110">
        <v>4</v>
      </c>
      <c r="G91" s="110">
        <f t="shared" si="38"/>
        <v>-1</v>
      </c>
      <c r="H91" s="110">
        <f t="shared" si="39"/>
        <v>4</v>
      </c>
      <c r="I91" s="110">
        <f t="shared" si="40"/>
        <v>2</v>
      </c>
      <c r="J91" s="126">
        <f t="shared" si="41"/>
        <v>-0.19999999999999996</v>
      </c>
      <c r="K91" s="126"/>
      <c r="L91" s="126">
        <f>F91/E91-1</f>
        <v>1</v>
      </c>
    </row>
    <row r="92" spans="1:12" ht="12" x14ac:dyDescent="0.2">
      <c r="B92" s="143" t="s">
        <v>54</v>
      </c>
      <c r="C92" s="110">
        <v>5</v>
      </c>
      <c r="D92" s="110">
        <v>1</v>
      </c>
      <c r="E92" s="110">
        <v>1</v>
      </c>
      <c r="F92" s="110">
        <v>1</v>
      </c>
      <c r="G92" s="110">
        <f t="shared" si="38"/>
        <v>-4</v>
      </c>
      <c r="H92" s="110">
        <f t="shared" si="39"/>
        <v>0</v>
      </c>
      <c r="I92" s="110">
        <f t="shared" si="40"/>
        <v>0</v>
      </c>
      <c r="J92" s="126">
        <f t="shared" si="41"/>
        <v>-0.8</v>
      </c>
      <c r="K92" s="126">
        <f>F92/D92-1</f>
        <v>0</v>
      </c>
      <c r="L92" s="126">
        <f>F92/E92-1</f>
        <v>0</v>
      </c>
    </row>
    <row r="93" spans="1:12" ht="12" x14ac:dyDescent="0.2">
      <c r="B93" s="143" t="s">
        <v>56</v>
      </c>
      <c r="C93" s="110">
        <v>3</v>
      </c>
      <c r="D93" s="110">
        <v>0</v>
      </c>
      <c r="E93" s="110">
        <v>1</v>
      </c>
      <c r="F93" s="110">
        <v>1</v>
      </c>
      <c r="G93" s="110">
        <f t="shared" si="38"/>
        <v>-2</v>
      </c>
      <c r="H93" s="110">
        <f t="shared" si="39"/>
        <v>1</v>
      </c>
      <c r="I93" s="110">
        <f t="shared" si="40"/>
        <v>0</v>
      </c>
      <c r="J93" s="126">
        <f t="shared" si="41"/>
        <v>-0.66666666666666674</v>
      </c>
      <c r="K93" s="126"/>
      <c r="L93" s="126">
        <f>F93/E93-1</f>
        <v>0</v>
      </c>
    </row>
    <row r="94" spans="1:12" ht="12" x14ac:dyDescent="0.2">
      <c r="B94" s="143" t="s">
        <v>160</v>
      </c>
      <c r="C94" s="110">
        <v>1</v>
      </c>
      <c r="D94" s="110">
        <v>0</v>
      </c>
      <c r="E94" s="110">
        <v>0</v>
      </c>
      <c r="F94" s="110">
        <v>1</v>
      </c>
      <c r="G94" s="110">
        <f t="shared" si="38"/>
        <v>0</v>
      </c>
      <c r="H94" s="110">
        <f t="shared" si="39"/>
        <v>1</v>
      </c>
      <c r="I94" s="110">
        <f t="shared" si="40"/>
        <v>1</v>
      </c>
      <c r="J94" s="126">
        <f t="shared" si="41"/>
        <v>0</v>
      </c>
      <c r="K94" s="126"/>
      <c r="L94" s="126"/>
    </row>
    <row r="95" spans="1:12" ht="12" x14ac:dyDescent="0.2">
      <c r="B95" s="143" t="s">
        <v>55</v>
      </c>
      <c r="C95" s="110">
        <v>13</v>
      </c>
      <c r="D95" s="110">
        <v>0</v>
      </c>
      <c r="E95" s="110">
        <v>7</v>
      </c>
      <c r="F95" s="110">
        <v>8</v>
      </c>
      <c r="G95" s="110">
        <f t="shared" si="38"/>
        <v>-5</v>
      </c>
      <c r="H95" s="110">
        <f t="shared" si="39"/>
        <v>8</v>
      </c>
      <c r="I95" s="110">
        <f t="shared" si="40"/>
        <v>1</v>
      </c>
      <c r="J95" s="126">
        <f t="shared" si="41"/>
        <v>-0.38461538461538458</v>
      </c>
      <c r="K95" s="126"/>
      <c r="L95" s="126">
        <f>F95/E95-1</f>
        <v>0.14285714285714279</v>
      </c>
    </row>
    <row r="96" spans="1:12" x14ac:dyDescent="0.2">
      <c r="A96" s="9"/>
      <c r="B96" s="153" t="s">
        <v>57</v>
      </c>
      <c r="C96" s="150">
        <v>7723</v>
      </c>
      <c r="D96" s="150">
        <v>766</v>
      </c>
      <c r="E96" s="150">
        <v>3236</v>
      </c>
      <c r="F96" s="150">
        <v>5969</v>
      </c>
      <c r="G96" s="150">
        <f t="shared" si="34"/>
        <v>-1754</v>
      </c>
      <c r="H96" s="150">
        <f t="shared" si="35"/>
        <v>5203</v>
      </c>
      <c r="I96" s="150">
        <f t="shared" si="36"/>
        <v>2733</v>
      </c>
      <c r="J96" s="151">
        <f t="shared" si="37"/>
        <v>-0.22711381587466006</v>
      </c>
      <c r="K96" s="151">
        <f t="shared" si="27"/>
        <v>6.7924281984334201</v>
      </c>
      <c r="L96" s="151">
        <f t="shared" si="28"/>
        <v>0.84456118665018542</v>
      </c>
    </row>
    <row r="97" spans="2:12" ht="12" x14ac:dyDescent="0.2">
      <c r="B97" s="106" t="s">
        <v>58</v>
      </c>
      <c r="C97" s="110">
        <v>1016</v>
      </c>
      <c r="D97" s="110">
        <v>21</v>
      </c>
      <c r="E97" s="110">
        <v>321</v>
      </c>
      <c r="F97" s="110">
        <v>641</v>
      </c>
      <c r="G97" s="110">
        <f>F97-C97</f>
        <v>-375</v>
      </c>
      <c r="H97" s="110">
        <f>F97-D97</f>
        <v>620</v>
      </c>
      <c r="I97" s="110">
        <f>F97-E97</f>
        <v>320</v>
      </c>
      <c r="J97" s="126">
        <f>F97/C97-1</f>
        <v>-0.36909448818897639</v>
      </c>
      <c r="K97" s="126">
        <f>F97/D97-1</f>
        <v>29.523809523809526</v>
      </c>
      <c r="L97" s="126">
        <f>F97/E97-1</f>
        <v>0.99688473520249232</v>
      </c>
    </row>
    <row r="98" spans="2:12" ht="12" x14ac:dyDescent="0.2">
      <c r="B98" s="106" t="s">
        <v>59</v>
      </c>
      <c r="C98" s="110">
        <v>115</v>
      </c>
      <c r="D98" s="110">
        <v>1</v>
      </c>
      <c r="E98" s="110">
        <v>76</v>
      </c>
      <c r="F98" s="110">
        <v>48</v>
      </c>
      <c r="G98" s="110">
        <f>F98-C98</f>
        <v>-67</v>
      </c>
      <c r="H98" s="110">
        <f>F98-D98</f>
        <v>47</v>
      </c>
      <c r="I98" s="110">
        <f>F98-E98</f>
        <v>-28</v>
      </c>
      <c r="J98" s="126">
        <f>F98/C98-1</f>
        <v>-0.58260869565217388</v>
      </c>
      <c r="K98" s="126">
        <f>F98/D98-1</f>
        <v>47</v>
      </c>
      <c r="L98" s="126">
        <f>F98/E98-1</f>
        <v>-0.36842105263157898</v>
      </c>
    </row>
    <row r="99" spans="2:12" ht="12" x14ac:dyDescent="0.2">
      <c r="B99" s="106" t="s">
        <v>150</v>
      </c>
      <c r="C99" s="110">
        <v>6592</v>
      </c>
      <c r="D99" s="110">
        <v>744</v>
      </c>
      <c r="E99" s="110">
        <v>2839</v>
      </c>
      <c r="F99" s="110">
        <v>5280</v>
      </c>
      <c r="G99" s="110">
        <f>F99-C99</f>
        <v>-1312</v>
      </c>
      <c r="H99" s="110">
        <f>F99-D99</f>
        <v>4536</v>
      </c>
      <c r="I99" s="110">
        <f>F99-E99</f>
        <v>2441</v>
      </c>
      <c r="J99" s="126">
        <f>F99/C99-1</f>
        <v>-0.19902912621359226</v>
      </c>
      <c r="K99" s="126">
        <f>F99/D99-1</f>
        <v>6.096774193548387</v>
      </c>
      <c r="L99" s="126">
        <f>F99/E99-1</f>
        <v>0.85980979218034514</v>
      </c>
    </row>
    <row r="100" spans="2:12" x14ac:dyDescent="0.2">
      <c r="B100" s="153" t="s">
        <v>60</v>
      </c>
      <c r="C100" s="150">
        <v>751</v>
      </c>
      <c r="D100" s="150">
        <v>5</v>
      </c>
      <c r="E100" s="150">
        <v>166</v>
      </c>
      <c r="F100" s="150">
        <v>425</v>
      </c>
      <c r="G100" s="150">
        <f t="shared" si="34"/>
        <v>-326</v>
      </c>
      <c r="H100" s="150">
        <f t="shared" si="35"/>
        <v>420</v>
      </c>
      <c r="I100" s="150">
        <f t="shared" si="36"/>
        <v>259</v>
      </c>
      <c r="J100" s="151">
        <f t="shared" si="37"/>
        <v>-0.43408788282290278</v>
      </c>
      <c r="K100" s="151">
        <f t="shared" si="27"/>
        <v>84</v>
      </c>
      <c r="L100" s="151">
        <f t="shared" si="28"/>
        <v>1.5602409638554215</v>
      </c>
    </row>
    <row r="101" spans="2:12" ht="12" x14ac:dyDescent="0.2">
      <c r="B101" s="141" t="s">
        <v>61</v>
      </c>
      <c r="C101" s="110">
        <v>121</v>
      </c>
      <c r="D101" s="110">
        <v>1</v>
      </c>
      <c r="E101" s="110">
        <v>17</v>
      </c>
      <c r="F101" s="110">
        <v>83</v>
      </c>
      <c r="G101" s="110">
        <f t="shared" ref="G101:G113" si="42">F101-C101</f>
        <v>-38</v>
      </c>
      <c r="H101" s="110">
        <f t="shared" ref="H101:H113" si="43">F101-D101</f>
        <v>82</v>
      </c>
      <c r="I101" s="110">
        <f t="shared" ref="I101:I113" si="44">F101-E101</f>
        <v>66</v>
      </c>
      <c r="J101" s="126">
        <f t="shared" ref="J101:J106" si="45">F101/C101-1</f>
        <v>-0.31404958677685946</v>
      </c>
      <c r="K101" s="126">
        <f>F101/D101-1</f>
        <v>82</v>
      </c>
      <c r="L101" s="126">
        <f t="shared" ref="L101:L106" si="46">F101/E101-1</f>
        <v>3.882352941176471</v>
      </c>
    </row>
    <row r="102" spans="2:12" ht="12" x14ac:dyDescent="0.2">
      <c r="B102" s="141" t="s">
        <v>62</v>
      </c>
      <c r="C102" s="110">
        <v>8</v>
      </c>
      <c r="D102" s="110">
        <v>0</v>
      </c>
      <c r="E102" s="110">
        <v>9</v>
      </c>
      <c r="F102" s="110">
        <v>1</v>
      </c>
      <c r="G102" s="110">
        <f t="shared" si="42"/>
        <v>-7</v>
      </c>
      <c r="H102" s="110">
        <f t="shared" si="43"/>
        <v>1</v>
      </c>
      <c r="I102" s="110">
        <f t="shared" si="44"/>
        <v>-8</v>
      </c>
      <c r="J102" s="126">
        <f t="shared" si="45"/>
        <v>-0.875</v>
      </c>
      <c r="K102" s="126"/>
      <c r="L102" s="126">
        <f t="shared" si="46"/>
        <v>-0.88888888888888884</v>
      </c>
    </row>
    <row r="103" spans="2:12" ht="12" x14ac:dyDescent="0.2">
      <c r="B103" s="141" t="s">
        <v>63</v>
      </c>
      <c r="C103" s="110">
        <v>366</v>
      </c>
      <c r="D103" s="110">
        <v>3</v>
      </c>
      <c r="E103" s="110">
        <v>64</v>
      </c>
      <c r="F103" s="110">
        <v>198</v>
      </c>
      <c r="G103" s="110">
        <f t="shared" si="42"/>
        <v>-168</v>
      </c>
      <c r="H103" s="110">
        <f t="shared" si="43"/>
        <v>195</v>
      </c>
      <c r="I103" s="110">
        <f t="shared" si="44"/>
        <v>134</v>
      </c>
      <c r="J103" s="126">
        <f t="shared" si="45"/>
        <v>-0.45901639344262291</v>
      </c>
      <c r="K103" s="126">
        <f>F103/D103-1</f>
        <v>65</v>
      </c>
      <c r="L103" s="126">
        <f t="shared" si="46"/>
        <v>2.09375</v>
      </c>
    </row>
    <row r="104" spans="2:12" ht="12" x14ac:dyDescent="0.2">
      <c r="B104" s="141" t="s">
        <v>71</v>
      </c>
      <c r="C104" s="110">
        <v>39</v>
      </c>
      <c r="D104" s="110">
        <v>0</v>
      </c>
      <c r="E104" s="110">
        <v>4</v>
      </c>
      <c r="F104" s="110">
        <v>19</v>
      </c>
      <c r="G104" s="110">
        <f t="shared" si="42"/>
        <v>-20</v>
      </c>
      <c r="H104" s="110">
        <f t="shared" si="43"/>
        <v>19</v>
      </c>
      <c r="I104" s="110">
        <f t="shared" si="44"/>
        <v>15</v>
      </c>
      <c r="J104" s="126">
        <f t="shared" si="45"/>
        <v>-0.51282051282051277</v>
      </c>
      <c r="K104" s="126"/>
      <c r="L104" s="126">
        <f t="shared" si="46"/>
        <v>3.75</v>
      </c>
    </row>
    <row r="105" spans="2:12" ht="12" x14ac:dyDescent="0.2">
      <c r="B105" s="141" t="s">
        <v>66</v>
      </c>
      <c r="C105" s="110">
        <v>98</v>
      </c>
      <c r="D105" s="110">
        <v>1</v>
      </c>
      <c r="E105" s="110">
        <v>42</v>
      </c>
      <c r="F105" s="110">
        <v>84</v>
      </c>
      <c r="G105" s="110">
        <f t="shared" si="42"/>
        <v>-14</v>
      </c>
      <c r="H105" s="110">
        <f t="shared" si="43"/>
        <v>83</v>
      </c>
      <c r="I105" s="110">
        <f t="shared" si="44"/>
        <v>42</v>
      </c>
      <c r="J105" s="126">
        <f t="shared" si="45"/>
        <v>-0.1428571428571429</v>
      </c>
      <c r="K105" s="126"/>
      <c r="L105" s="126">
        <f t="shared" si="46"/>
        <v>1</v>
      </c>
    </row>
    <row r="106" spans="2:12" ht="12" x14ac:dyDescent="0.2">
      <c r="B106" s="141" t="s">
        <v>64</v>
      </c>
      <c r="C106" s="110">
        <v>35</v>
      </c>
      <c r="D106" s="110">
        <v>0</v>
      </c>
      <c r="E106" s="110">
        <v>8</v>
      </c>
      <c r="F106" s="110">
        <v>7</v>
      </c>
      <c r="G106" s="110">
        <f t="shared" si="42"/>
        <v>-28</v>
      </c>
      <c r="H106" s="110">
        <f t="shared" si="43"/>
        <v>7</v>
      </c>
      <c r="I106" s="110">
        <f t="shared" si="44"/>
        <v>-1</v>
      </c>
      <c r="J106" s="126">
        <f t="shared" si="45"/>
        <v>-0.8</v>
      </c>
      <c r="K106" s="126"/>
      <c r="L106" s="126">
        <f t="shared" si="46"/>
        <v>-0.125</v>
      </c>
    </row>
    <row r="107" spans="2:12" ht="12" x14ac:dyDescent="0.2">
      <c r="B107" s="143" t="s">
        <v>161</v>
      </c>
      <c r="C107" s="110">
        <v>0</v>
      </c>
      <c r="D107" s="110">
        <v>0</v>
      </c>
      <c r="E107" s="110">
        <v>0</v>
      </c>
      <c r="F107" s="110">
        <v>0</v>
      </c>
      <c r="G107" s="110">
        <f t="shared" si="42"/>
        <v>0</v>
      </c>
      <c r="H107" s="110">
        <f t="shared" si="43"/>
        <v>0</v>
      </c>
      <c r="I107" s="110">
        <f t="shared" si="44"/>
        <v>0</v>
      </c>
      <c r="J107" s="126"/>
      <c r="K107" s="126"/>
      <c r="L107" s="126"/>
    </row>
    <row r="108" spans="2:12" ht="12" x14ac:dyDescent="0.2">
      <c r="B108" s="141" t="s">
        <v>69</v>
      </c>
      <c r="C108" s="110">
        <v>0</v>
      </c>
      <c r="D108" s="110">
        <v>0</v>
      </c>
      <c r="E108" s="110">
        <v>0</v>
      </c>
      <c r="F108" s="110">
        <v>1</v>
      </c>
      <c r="G108" s="110">
        <f t="shared" si="42"/>
        <v>1</v>
      </c>
      <c r="H108" s="110">
        <f t="shared" si="43"/>
        <v>1</v>
      </c>
      <c r="I108" s="110">
        <f t="shared" si="44"/>
        <v>1</v>
      </c>
      <c r="J108" s="126"/>
      <c r="K108" s="126"/>
      <c r="L108" s="126"/>
    </row>
    <row r="109" spans="2:12" ht="12" x14ac:dyDescent="0.2">
      <c r="B109" s="141" t="s">
        <v>67</v>
      </c>
      <c r="C109" s="110">
        <v>3</v>
      </c>
      <c r="D109" s="110">
        <v>0</v>
      </c>
      <c r="E109" s="110">
        <v>3</v>
      </c>
      <c r="F109" s="110">
        <v>1</v>
      </c>
      <c r="G109" s="110">
        <f t="shared" si="42"/>
        <v>-2</v>
      </c>
      <c r="H109" s="110">
        <f t="shared" si="43"/>
        <v>1</v>
      </c>
      <c r="I109" s="110">
        <f t="shared" si="44"/>
        <v>-2</v>
      </c>
      <c r="J109" s="126">
        <f>F109/C109-1</f>
        <v>-0.66666666666666674</v>
      </c>
      <c r="K109" s="126"/>
      <c r="L109" s="126">
        <f>F109/E109-1</f>
        <v>-0.66666666666666674</v>
      </c>
    </row>
    <row r="110" spans="2:12" ht="12" x14ac:dyDescent="0.2">
      <c r="B110" s="141" t="s">
        <v>68</v>
      </c>
      <c r="C110" s="110">
        <v>19</v>
      </c>
      <c r="D110" s="110">
        <v>0</v>
      </c>
      <c r="E110" s="110">
        <v>9</v>
      </c>
      <c r="F110" s="110">
        <v>15</v>
      </c>
      <c r="G110" s="110">
        <f t="shared" si="42"/>
        <v>-4</v>
      </c>
      <c r="H110" s="110">
        <f t="shared" si="43"/>
        <v>15</v>
      </c>
      <c r="I110" s="110">
        <f t="shared" si="44"/>
        <v>6</v>
      </c>
      <c r="J110" s="126">
        <f>F110/C110-1</f>
        <v>-0.21052631578947367</v>
      </c>
      <c r="K110" s="126"/>
      <c r="L110" s="126">
        <f>F110/E110-1</f>
        <v>0.66666666666666674</v>
      </c>
    </row>
    <row r="111" spans="2:12" ht="12" x14ac:dyDescent="0.2">
      <c r="B111" s="142" t="s">
        <v>199</v>
      </c>
      <c r="C111" s="110">
        <v>0</v>
      </c>
      <c r="D111" s="110">
        <v>0</v>
      </c>
      <c r="E111" s="110">
        <v>0</v>
      </c>
      <c r="F111" s="110">
        <v>1</v>
      </c>
      <c r="G111" s="110">
        <f t="shared" si="42"/>
        <v>1</v>
      </c>
      <c r="H111" s="110">
        <f t="shared" si="43"/>
        <v>1</v>
      </c>
      <c r="I111" s="110">
        <f t="shared" si="44"/>
        <v>1</v>
      </c>
      <c r="J111" s="126"/>
      <c r="K111" s="126"/>
      <c r="L111" s="126"/>
    </row>
    <row r="112" spans="2:12" ht="12" x14ac:dyDescent="0.2">
      <c r="B112" s="141" t="s">
        <v>70</v>
      </c>
      <c r="C112" s="110">
        <v>47</v>
      </c>
      <c r="D112" s="110">
        <v>0</v>
      </c>
      <c r="E112" s="110">
        <v>1</v>
      </c>
      <c r="F112" s="110">
        <v>6</v>
      </c>
      <c r="G112" s="110">
        <f t="shared" si="42"/>
        <v>-41</v>
      </c>
      <c r="H112" s="110">
        <f t="shared" si="43"/>
        <v>6</v>
      </c>
      <c r="I112" s="110">
        <f t="shared" si="44"/>
        <v>5</v>
      </c>
      <c r="J112" s="126">
        <f>F112/C112-1</f>
        <v>-0.87234042553191493</v>
      </c>
      <c r="K112" s="126"/>
      <c r="L112" s="126">
        <f>F112/E112-1</f>
        <v>5</v>
      </c>
    </row>
    <row r="113" spans="2:12" ht="12" x14ac:dyDescent="0.2">
      <c r="B113" s="141" t="s">
        <v>65</v>
      </c>
      <c r="C113" s="110">
        <v>15</v>
      </c>
      <c r="D113" s="110">
        <v>0</v>
      </c>
      <c r="E113" s="110">
        <v>9</v>
      </c>
      <c r="F113" s="110">
        <v>9</v>
      </c>
      <c r="G113" s="110">
        <f t="shared" si="42"/>
        <v>-6</v>
      </c>
      <c r="H113" s="110">
        <f t="shared" si="43"/>
        <v>9</v>
      </c>
      <c r="I113" s="110">
        <f t="shared" si="44"/>
        <v>0</v>
      </c>
      <c r="J113" s="126">
        <f>F113/C113-1</f>
        <v>-0.4</v>
      </c>
      <c r="K113" s="126"/>
      <c r="L113" s="126">
        <f>F113/E113-1</f>
        <v>0</v>
      </c>
    </row>
    <row r="114" spans="2:12" x14ac:dyDescent="0.2">
      <c r="B114" s="139" t="s">
        <v>72</v>
      </c>
      <c r="C114" s="111">
        <v>34988</v>
      </c>
      <c r="D114" s="111">
        <v>67</v>
      </c>
      <c r="E114" s="111">
        <v>6411</v>
      </c>
      <c r="F114" s="111">
        <f>F115+F123+F139+F149</f>
        <v>27953</v>
      </c>
      <c r="G114" s="111">
        <f t="shared" si="34"/>
        <v>-7035</v>
      </c>
      <c r="H114" s="111">
        <f t="shared" si="35"/>
        <v>27886</v>
      </c>
      <c r="I114" s="111">
        <f t="shared" si="36"/>
        <v>21542</v>
      </c>
      <c r="J114" s="127">
        <f t="shared" si="37"/>
        <v>-0.2010689379215731</v>
      </c>
      <c r="K114" s="127">
        <f t="shared" si="27"/>
        <v>416.20895522388059</v>
      </c>
      <c r="L114" s="127">
        <f t="shared" si="28"/>
        <v>3.3601622211823425</v>
      </c>
    </row>
    <row r="115" spans="2:12" x14ac:dyDescent="0.2">
      <c r="B115" s="153" t="s">
        <v>192</v>
      </c>
      <c r="C115" s="150">
        <v>8760</v>
      </c>
      <c r="D115" s="150">
        <v>37</v>
      </c>
      <c r="E115" s="150">
        <v>661</v>
      </c>
      <c r="F115" s="150">
        <v>1556</v>
      </c>
      <c r="G115" s="150">
        <f t="shared" si="34"/>
        <v>-7204</v>
      </c>
      <c r="H115" s="150">
        <f t="shared" si="35"/>
        <v>1519</v>
      </c>
      <c r="I115" s="150">
        <f t="shared" si="36"/>
        <v>895</v>
      </c>
      <c r="J115" s="151">
        <f t="shared" si="37"/>
        <v>-0.82237442922374426</v>
      </c>
      <c r="K115" s="151">
        <f t="shared" si="27"/>
        <v>41.054054054054056</v>
      </c>
      <c r="L115" s="151">
        <f t="shared" si="28"/>
        <v>1.3540090771558244</v>
      </c>
    </row>
    <row r="116" spans="2:12" ht="12" x14ac:dyDescent="0.2">
      <c r="B116" s="141" t="s">
        <v>86</v>
      </c>
      <c r="C116" s="110">
        <v>5737</v>
      </c>
      <c r="D116" s="110">
        <v>36</v>
      </c>
      <c r="E116" s="110">
        <v>477</v>
      </c>
      <c r="F116" s="110">
        <v>642</v>
      </c>
      <c r="G116" s="110">
        <f t="shared" ref="G116:G122" si="47">F116-C116</f>
        <v>-5095</v>
      </c>
      <c r="H116" s="110">
        <f t="shared" ref="H116:H122" si="48">F116-D116</f>
        <v>606</v>
      </c>
      <c r="I116" s="110">
        <f t="shared" ref="I116:I122" si="49">F116-E116</f>
        <v>165</v>
      </c>
      <c r="J116" s="126">
        <f t="shared" ref="J116:J122" si="50">F116/C116-1</f>
        <v>-0.88809482307826393</v>
      </c>
      <c r="K116" s="126">
        <f>F116/D116-1</f>
        <v>16.833333333333332</v>
      </c>
      <c r="L116" s="126">
        <f>F116/E116-1</f>
        <v>0.34591194968553451</v>
      </c>
    </row>
    <row r="117" spans="2:12" ht="12" x14ac:dyDescent="0.2">
      <c r="B117" s="144" t="s">
        <v>248</v>
      </c>
      <c r="C117" s="110">
        <v>10</v>
      </c>
      <c r="D117" s="110">
        <v>0</v>
      </c>
      <c r="E117" s="110">
        <v>0</v>
      </c>
      <c r="F117" s="110">
        <v>0</v>
      </c>
      <c r="G117" s="110">
        <f t="shared" si="47"/>
        <v>-10</v>
      </c>
      <c r="H117" s="110">
        <f t="shared" si="48"/>
        <v>0</v>
      </c>
      <c r="I117" s="110">
        <f t="shared" si="49"/>
        <v>0</v>
      </c>
      <c r="J117" s="126">
        <f t="shared" si="50"/>
        <v>-1</v>
      </c>
      <c r="K117" s="126"/>
      <c r="L117" s="126"/>
    </row>
    <row r="118" spans="2:12" ht="12" x14ac:dyDescent="0.2">
      <c r="B118" s="144" t="s">
        <v>77</v>
      </c>
      <c r="C118" s="110">
        <v>1287</v>
      </c>
      <c r="D118" s="110">
        <v>0</v>
      </c>
      <c r="E118" s="110">
        <v>59</v>
      </c>
      <c r="F118" s="110">
        <v>233</v>
      </c>
      <c r="G118" s="110">
        <f t="shared" si="47"/>
        <v>-1054</v>
      </c>
      <c r="H118" s="110">
        <f t="shared" si="48"/>
        <v>233</v>
      </c>
      <c r="I118" s="110">
        <f t="shared" si="49"/>
        <v>174</v>
      </c>
      <c r="J118" s="126">
        <f t="shared" si="50"/>
        <v>-0.81895881895881895</v>
      </c>
      <c r="K118" s="126"/>
      <c r="L118" s="126">
        <f>F118/E118-1</f>
        <v>2.9491525423728815</v>
      </c>
    </row>
    <row r="119" spans="2:12" ht="12" x14ac:dyDescent="0.2">
      <c r="B119" s="144" t="s">
        <v>81</v>
      </c>
      <c r="C119" s="110">
        <v>68</v>
      </c>
      <c r="D119" s="110">
        <v>1</v>
      </c>
      <c r="E119" s="110">
        <v>16</v>
      </c>
      <c r="F119" s="110">
        <v>65</v>
      </c>
      <c r="G119" s="110">
        <f t="shared" si="47"/>
        <v>-3</v>
      </c>
      <c r="H119" s="110">
        <f t="shared" si="48"/>
        <v>64</v>
      </c>
      <c r="I119" s="110">
        <f t="shared" si="49"/>
        <v>49</v>
      </c>
      <c r="J119" s="126">
        <f t="shared" si="50"/>
        <v>-4.4117647058823484E-2</v>
      </c>
      <c r="K119" s="126">
        <f>F119/D119-1</f>
        <v>64</v>
      </c>
      <c r="L119" s="126">
        <f>F119/E119-1</f>
        <v>3.0625</v>
      </c>
    </row>
    <row r="120" spans="2:12" ht="12" x14ac:dyDescent="0.2">
      <c r="B120" s="145" t="s">
        <v>244</v>
      </c>
      <c r="C120" s="110">
        <v>3</v>
      </c>
      <c r="D120" s="110">
        <v>0</v>
      </c>
      <c r="E120" s="110">
        <v>0</v>
      </c>
      <c r="F120" s="110">
        <v>0</v>
      </c>
      <c r="G120" s="110">
        <f t="shared" si="47"/>
        <v>-3</v>
      </c>
      <c r="H120" s="110">
        <f t="shared" si="48"/>
        <v>0</v>
      </c>
      <c r="I120" s="110">
        <f t="shared" si="49"/>
        <v>0</v>
      </c>
      <c r="J120" s="126">
        <f t="shared" si="50"/>
        <v>-1</v>
      </c>
      <c r="K120" s="126"/>
      <c r="L120" s="126"/>
    </row>
    <row r="121" spans="2:12" ht="12" x14ac:dyDescent="0.2">
      <c r="B121" s="145" t="s">
        <v>162</v>
      </c>
      <c r="C121" s="110">
        <v>1654</v>
      </c>
      <c r="D121" s="110">
        <v>0</v>
      </c>
      <c r="E121" s="110">
        <v>95</v>
      </c>
      <c r="F121" s="110">
        <v>612</v>
      </c>
      <c r="G121" s="110">
        <f t="shared" si="47"/>
        <v>-1042</v>
      </c>
      <c r="H121" s="110">
        <f t="shared" si="48"/>
        <v>612</v>
      </c>
      <c r="I121" s="110">
        <f t="shared" si="49"/>
        <v>517</v>
      </c>
      <c r="J121" s="126">
        <f t="shared" si="50"/>
        <v>-0.62998790810157201</v>
      </c>
      <c r="K121" s="126"/>
      <c r="L121" s="126">
        <f>F121/E121-1</f>
        <v>5.4421052631578943</v>
      </c>
    </row>
    <row r="122" spans="2:12" ht="12" x14ac:dyDescent="0.2">
      <c r="B122" s="145" t="s">
        <v>163</v>
      </c>
      <c r="C122" s="110">
        <v>1</v>
      </c>
      <c r="D122" s="110">
        <v>0</v>
      </c>
      <c r="E122" s="110">
        <v>14</v>
      </c>
      <c r="F122" s="110">
        <v>4</v>
      </c>
      <c r="G122" s="110">
        <f t="shared" si="47"/>
        <v>3</v>
      </c>
      <c r="H122" s="110">
        <f t="shared" si="48"/>
        <v>4</v>
      </c>
      <c r="I122" s="110">
        <f t="shared" si="49"/>
        <v>-10</v>
      </c>
      <c r="J122" s="126">
        <f t="shared" si="50"/>
        <v>3</v>
      </c>
      <c r="K122" s="126"/>
      <c r="L122" s="126">
        <f>F122/E122-1</f>
        <v>-0.7142857142857143</v>
      </c>
    </row>
    <row r="123" spans="2:12" x14ac:dyDescent="0.2">
      <c r="B123" s="153" t="s">
        <v>193</v>
      </c>
      <c r="C123" s="150">
        <v>1561</v>
      </c>
      <c r="D123" s="150">
        <v>11</v>
      </c>
      <c r="E123" s="150">
        <v>120</v>
      </c>
      <c r="F123" s="150">
        <v>739</v>
      </c>
      <c r="G123" s="150">
        <f t="shared" si="34"/>
        <v>-822</v>
      </c>
      <c r="H123" s="150">
        <f t="shared" si="35"/>
        <v>728</v>
      </c>
      <c r="I123" s="150">
        <f t="shared" si="36"/>
        <v>619</v>
      </c>
      <c r="J123" s="151">
        <f t="shared" si="37"/>
        <v>-0.52658552210121723</v>
      </c>
      <c r="K123" s="151">
        <f t="shared" ref="K123:K176" si="51">F123/D123-1</f>
        <v>66.181818181818187</v>
      </c>
      <c r="L123" s="151">
        <f t="shared" ref="L123:L176" si="52">F123/E123-1</f>
        <v>5.1583333333333332</v>
      </c>
    </row>
    <row r="124" spans="2:12" ht="12" x14ac:dyDescent="0.2">
      <c r="B124" s="145" t="s">
        <v>153</v>
      </c>
      <c r="C124" s="110">
        <v>0</v>
      </c>
      <c r="D124" s="110">
        <v>0</v>
      </c>
      <c r="E124" s="110">
        <v>0</v>
      </c>
      <c r="F124" s="110">
        <v>0</v>
      </c>
      <c r="G124" s="110">
        <f t="shared" ref="G124:G138" si="53">F124-C124</f>
        <v>0</v>
      </c>
      <c r="H124" s="110">
        <f t="shared" ref="H124:H138" si="54">F124-D124</f>
        <v>0</v>
      </c>
      <c r="I124" s="110">
        <f t="shared" ref="I124:I138" si="55">F124-E124</f>
        <v>0</v>
      </c>
      <c r="J124" s="126"/>
      <c r="K124" s="126"/>
      <c r="L124" s="126"/>
    </row>
    <row r="125" spans="2:12" ht="12" x14ac:dyDescent="0.2">
      <c r="B125" s="145" t="s">
        <v>73</v>
      </c>
      <c r="C125" s="110">
        <v>1314</v>
      </c>
      <c r="D125" s="110">
        <v>9</v>
      </c>
      <c r="E125" s="110">
        <v>92</v>
      </c>
      <c r="F125" s="110">
        <v>621</v>
      </c>
      <c r="G125" s="110">
        <f t="shared" si="53"/>
        <v>-693</v>
      </c>
      <c r="H125" s="110">
        <f t="shared" si="54"/>
        <v>612</v>
      </c>
      <c r="I125" s="110">
        <f t="shared" si="55"/>
        <v>529</v>
      </c>
      <c r="J125" s="126">
        <f>F125/C125-1</f>
        <v>-0.5273972602739726</v>
      </c>
      <c r="K125" s="126">
        <f>F125/D125-1</f>
        <v>68</v>
      </c>
      <c r="L125" s="126">
        <f>F125/E125-1</f>
        <v>5.75</v>
      </c>
    </row>
    <row r="126" spans="2:12" ht="12" x14ac:dyDescent="0.2">
      <c r="B126" s="145" t="s">
        <v>85</v>
      </c>
      <c r="C126" s="110">
        <v>3</v>
      </c>
      <c r="D126" s="110">
        <v>0</v>
      </c>
      <c r="E126" s="110">
        <v>3</v>
      </c>
      <c r="F126" s="110">
        <v>10</v>
      </c>
      <c r="G126" s="110">
        <f t="shared" si="53"/>
        <v>7</v>
      </c>
      <c r="H126" s="110">
        <f t="shared" si="54"/>
        <v>10</v>
      </c>
      <c r="I126" s="110">
        <f t="shared" si="55"/>
        <v>7</v>
      </c>
      <c r="J126" s="126">
        <f>F126/C126-1</f>
        <v>2.3333333333333335</v>
      </c>
      <c r="K126" s="126"/>
      <c r="L126" s="126">
        <f>F126/E126-1</f>
        <v>2.3333333333333335</v>
      </c>
    </row>
    <row r="127" spans="2:12" ht="12" x14ac:dyDescent="0.2">
      <c r="B127" s="145" t="s">
        <v>164</v>
      </c>
      <c r="C127" s="110">
        <v>0</v>
      </c>
      <c r="D127" s="110">
        <v>0</v>
      </c>
      <c r="E127" s="110">
        <v>0</v>
      </c>
      <c r="F127" s="110">
        <v>0</v>
      </c>
      <c r="G127" s="110">
        <f t="shared" si="53"/>
        <v>0</v>
      </c>
      <c r="H127" s="110">
        <f t="shared" si="54"/>
        <v>0</v>
      </c>
      <c r="I127" s="110">
        <f t="shared" si="55"/>
        <v>0</v>
      </c>
      <c r="J127" s="126"/>
      <c r="K127" s="126"/>
      <c r="L127" s="126"/>
    </row>
    <row r="128" spans="2:12" ht="12" x14ac:dyDescent="0.2">
      <c r="B128" s="145" t="s">
        <v>165</v>
      </c>
      <c r="C128" s="110">
        <v>0</v>
      </c>
      <c r="D128" s="110">
        <v>0</v>
      </c>
      <c r="E128" s="110">
        <v>0</v>
      </c>
      <c r="F128" s="110">
        <v>2</v>
      </c>
      <c r="G128" s="110">
        <f t="shared" si="53"/>
        <v>2</v>
      </c>
      <c r="H128" s="110">
        <f t="shared" si="54"/>
        <v>2</v>
      </c>
      <c r="I128" s="110">
        <f t="shared" si="55"/>
        <v>2</v>
      </c>
      <c r="J128" s="126"/>
      <c r="K128" s="126"/>
      <c r="L128" s="126"/>
    </row>
    <row r="129" spans="1:12" ht="12" x14ac:dyDescent="0.2">
      <c r="B129" s="145" t="s">
        <v>210</v>
      </c>
      <c r="C129" s="110">
        <v>0</v>
      </c>
      <c r="D129" s="110">
        <v>0</v>
      </c>
      <c r="E129" s="110">
        <v>0</v>
      </c>
      <c r="F129" s="110">
        <v>0</v>
      </c>
      <c r="G129" s="110">
        <f t="shared" si="53"/>
        <v>0</v>
      </c>
      <c r="H129" s="110">
        <f t="shared" si="54"/>
        <v>0</v>
      </c>
      <c r="I129" s="110">
        <f t="shared" si="55"/>
        <v>0</v>
      </c>
      <c r="J129" s="126"/>
      <c r="K129" s="126"/>
      <c r="L129" s="126"/>
    </row>
    <row r="130" spans="1:12" ht="12" x14ac:dyDescent="0.2">
      <c r="B130" s="145" t="s">
        <v>75</v>
      </c>
      <c r="C130" s="110">
        <v>244</v>
      </c>
      <c r="D130" s="110">
        <v>2</v>
      </c>
      <c r="E130" s="110">
        <v>22</v>
      </c>
      <c r="F130" s="110">
        <v>98</v>
      </c>
      <c r="G130" s="110">
        <f t="shared" si="53"/>
        <v>-146</v>
      </c>
      <c r="H130" s="110">
        <f t="shared" si="54"/>
        <v>96</v>
      </c>
      <c r="I130" s="110">
        <f t="shared" si="55"/>
        <v>76</v>
      </c>
      <c r="J130" s="126">
        <f>F130/C130-1</f>
        <v>-0.59836065573770492</v>
      </c>
      <c r="K130" s="126">
        <f>F130/D130-1</f>
        <v>48</v>
      </c>
      <c r="L130" s="126">
        <f>F130/E130-1</f>
        <v>3.4545454545454541</v>
      </c>
    </row>
    <row r="131" spans="1:12" ht="12" x14ac:dyDescent="0.2">
      <c r="B131" s="145" t="s">
        <v>211</v>
      </c>
      <c r="C131" s="110">
        <v>0</v>
      </c>
      <c r="D131" s="110">
        <v>0</v>
      </c>
      <c r="E131" s="110">
        <v>0</v>
      </c>
      <c r="F131" s="110">
        <v>0</v>
      </c>
      <c r="G131" s="110">
        <f t="shared" si="53"/>
        <v>0</v>
      </c>
      <c r="H131" s="110">
        <f t="shared" si="54"/>
        <v>0</v>
      </c>
      <c r="I131" s="110">
        <f t="shared" si="55"/>
        <v>0</v>
      </c>
      <c r="J131" s="126"/>
      <c r="K131" s="126"/>
      <c r="L131" s="126"/>
    </row>
    <row r="132" spans="1:12" ht="12" x14ac:dyDescent="0.2">
      <c r="B132" s="145" t="s">
        <v>166</v>
      </c>
      <c r="C132" s="110">
        <v>0</v>
      </c>
      <c r="D132" s="110">
        <v>0</v>
      </c>
      <c r="E132" s="110">
        <v>2</v>
      </c>
      <c r="F132" s="110">
        <v>0</v>
      </c>
      <c r="G132" s="110">
        <f t="shared" si="53"/>
        <v>0</v>
      </c>
      <c r="H132" s="110">
        <f t="shared" si="54"/>
        <v>0</v>
      </c>
      <c r="I132" s="110">
        <f t="shared" si="55"/>
        <v>-2</v>
      </c>
      <c r="J132" s="126"/>
      <c r="K132" s="126"/>
      <c r="L132" s="126">
        <f>F132/E132-1</f>
        <v>-1</v>
      </c>
    </row>
    <row r="133" spans="1:12" ht="12" x14ac:dyDescent="0.2">
      <c r="B133" s="145" t="s">
        <v>74</v>
      </c>
      <c r="C133" s="110">
        <v>0</v>
      </c>
      <c r="D133" s="110">
        <v>0</v>
      </c>
      <c r="E133" s="110">
        <v>0</v>
      </c>
      <c r="F133" s="110">
        <v>0</v>
      </c>
      <c r="G133" s="110">
        <f t="shared" si="53"/>
        <v>0</v>
      </c>
      <c r="H133" s="110">
        <f t="shared" si="54"/>
        <v>0</v>
      </c>
      <c r="I133" s="110">
        <f t="shared" si="55"/>
        <v>0</v>
      </c>
      <c r="J133" s="126"/>
      <c r="K133" s="126"/>
      <c r="L133" s="126"/>
    </row>
    <row r="134" spans="1:12" ht="12" x14ac:dyDescent="0.2">
      <c r="B134" s="145" t="s">
        <v>167</v>
      </c>
      <c r="C134" s="110">
        <v>0</v>
      </c>
      <c r="D134" s="110">
        <v>0</v>
      </c>
      <c r="E134" s="110">
        <v>0</v>
      </c>
      <c r="F134" s="110">
        <v>2</v>
      </c>
      <c r="G134" s="110">
        <f t="shared" si="53"/>
        <v>2</v>
      </c>
      <c r="H134" s="110">
        <f t="shared" si="54"/>
        <v>2</v>
      </c>
      <c r="I134" s="110">
        <f t="shared" si="55"/>
        <v>2</v>
      </c>
      <c r="J134" s="126"/>
      <c r="K134" s="126"/>
      <c r="L134" s="126"/>
    </row>
    <row r="135" spans="1:12" ht="12" x14ac:dyDescent="0.2">
      <c r="B135" s="145" t="s">
        <v>84</v>
      </c>
      <c r="C135" s="110">
        <v>0</v>
      </c>
      <c r="D135" s="110">
        <v>0</v>
      </c>
      <c r="E135" s="110">
        <v>0</v>
      </c>
      <c r="F135" s="110">
        <v>1</v>
      </c>
      <c r="G135" s="110">
        <f t="shared" si="53"/>
        <v>1</v>
      </c>
      <c r="H135" s="110">
        <f t="shared" si="54"/>
        <v>1</v>
      </c>
      <c r="I135" s="110">
        <f t="shared" si="55"/>
        <v>1</v>
      </c>
      <c r="J135" s="126"/>
      <c r="K135" s="126"/>
      <c r="L135" s="126"/>
    </row>
    <row r="136" spans="1:12" ht="12" x14ac:dyDescent="0.2">
      <c r="B136" s="145" t="s">
        <v>168</v>
      </c>
      <c r="C136" s="110">
        <v>0</v>
      </c>
      <c r="D136" s="110">
        <v>0</v>
      </c>
      <c r="E136" s="110">
        <v>0</v>
      </c>
      <c r="F136" s="110">
        <v>0</v>
      </c>
      <c r="G136" s="110">
        <f t="shared" si="53"/>
        <v>0</v>
      </c>
      <c r="H136" s="110">
        <f t="shared" si="54"/>
        <v>0</v>
      </c>
      <c r="I136" s="110">
        <f t="shared" si="55"/>
        <v>0</v>
      </c>
      <c r="J136" s="126"/>
      <c r="K136" s="126"/>
      <c r="L136" s="126"/>
    </row>
    <row r="137" spans="1:12" ht="12" x14ac:dyDescent="0.2">
      <c r="B137" s="145" t="s">
        <v>169</v>
      </c>
      <c r="C137" s="110">
        <v>0</v>
      </c>
      <c r="D137" s="110">
        <v>0</v>
      </c>
      <c r="E137" s="110">
        <v>1</v>
      </c>
      <c r="F137" s="110">
        <v>5</v>
      </c>
      <c r="G137" s="110">
        <f t="shared" si="53"/>
        <v>5</v>
      </c>
      <c r="H137" s="110">
        <f t="shared" si="54"/>
        <v>5</v>
      </c>
      <c r="I137" s="110">
        <f t="shared" si="55"/>
        <v>4</v>
      </c>
      <c r="J137" s="126"/>
      <c r="K137" s="126"/>
      <c r="L137" s="126">
        <f>F137/E137-1</f>
        <v>4</v>
      </c>
    </row>
    <row r="138" spans="1:12" ht="12" x14ac:dyDescent="0.2">
      <c r="B138" s="145" t="s">
        <v>170</v>
      </c>
      <c r="C138" s="110">
        <v>0</v>
      </c>
      <c r="D138" s="110">
        <v>0</v>
      </c>
      <c r="E138" s="110">
        <v>0</v>
      </c>
      <c r="F138" s="110">
        <v>0</v>
      </c>
      <c r="G138" s="110">
        <f t="shared" si="53"/>
        <v>0</v>
      </c>
      <c r="H138" s="110">
        <f t="shared" si="54"/>
        <v>0</v>
      </c>
      <c r="I138" s="110">
        <f t="shared" si="55"/>
        <v>0</v>
      </c>
      <c r="J138" s="126"/>
      <c r="K138" s="126"/>
      <c r="L138" s="126"/>
    </row>
    <row r="139" spans="1:12" x14ac:dyDescent="0.2">
      <c r="B139" s="153" t="s">
        <v>203</v>
      </c>
      <c r="C139" s="150">
        <v>21439</v>
      </c>
      <c r="D139" s="150">
        <v>16</v>
      </c>
      <c r="E139" s="150">
        <v>4325</v>
      </c>
      <c r="F139" s="150">
        <v>22416</v>
      </c>
      <c r="G139" s="150">
        <f t="shared" ref="G139:G196" si="56">F139-C139</f>
        <v>977</v>
      </c>
      <c r="H139" s="150">
        <f t="shared" ref="H139:H196" si="57">F139-D139</f>
        <v>22400</v>
      </c>
      <c r="I139" s="150">
        <f t="shared" ref="I139:I196" si="58">F139-E139</f>
        <v>18091</v>
      </c>
      <c r="J139" s="151">
        <f t="shared" ref="J139:J196" si="59">F139/C139-1</f>
        <v>4.5571155371052718E-2</v>
      </c>
      <c r="K139" s="151">
        <f t="shared" si="51"/>
        <v>1400</v>
      </c>
      <c r="L139" s="151">
        <f t="shared" si="52"/>
        <v>4.1828901734104047</v>
      </c>
    </row>
    <row r="140" spans="1:12" ht="12.75" x14ac:dyDescent="0.2">
      <c r="A140" s="8"/>
      <c r="B140" s="141" t="s">
        <v>102</v>
      </c>
      <c r="C140" s="110">
        <v>19</v>
      </c>
      <c r="D140" s="110">
        <v>2</v>
      </c>
      <c r="E140" s="110">
        <v>65</v>
      </c>
      <c r="F140" s="110">
        <v>35</v>
      </c>
      <c r="G140" s="110">
        <f t="shared" ref="G140:G148" si="60">F140-C140</f>
        <v>16</v>
      </c>
      <c r="H140" s="110">
        <f t="shared" ref="H140:H148" si="61">F140-D140</f>
        <v>33</v>
      </c>
      <c r="I140" s="110">
        <f t="shared" ref="I140:I148" si="62">F140-E140</f>
        <v>-30</v>
      </c>
      <c r="J140" s="126">
        <f t="shared" ref="J140:J148" si="63">F140/C140-1</f>
        <v>0.84210526315789469</v>
      </c>
      <c r="K140" s="126">
        <f>F140/D140-1</f>
        <v>16.5</v>
      </c>
      <c r="L140" s="126">
        <f t="shared" ref="L140:L148" si="64">F140/E140-1</f>
        <v>-0.46153846153846156</v>
      </c>
    </row>
    <row r="141" spans="1:12" ht="12.75" x14ac:dyDescent="0.2">
      <c r="A141" s="8"/>
      <c r="B141" s="141" t="s">
        <v>103</v>
      </c>
      <c r="C141" s="110">
        <v>61</v>
      </c>
      <c r="D141" s="110">
        <v>1</v>
      </c>
      <c r="E141" s="110">
        <v>64</v>
      </c>
      <c r="F141" s="110">
        <v>130</v>
      </c>
      <c r="G141" s="110">
        <f t="shared" si="60"/>
        <v>69</v>
      </c>
      <c r="H141" s="110">
        <f t="shared" si="61"/>
        <v>129</v>
      </c>
      <c r="I141" s="110">
        <f t="shared" si="62"/>
        <v>66</v>
      </c>
      <c r="J141" s="126">
        <f t="shared" si="63"/>
        <v>1.1311475409836067</v>
      </c>
      <c r="K141" s="126">
        <f>F141/D141-1</f>
        <v>129</v>
      </c>
      <c r="L141" s="126">
        <f t="shared" si="64"/>
        <v>1.03125</v>
      </c>
    </row>
    <row r="142" spans="1:12" ht="12.75" x14ac:dyDescent="0.2">
      <c r="A142" s="8"/>
      <c r="B142" s="141" t="s">
        <v>250</v>
      </c>
      <c r="C142" s="110">
        <v>3</v>
      </c>
      <c r="D142" s="110">
        <v>0</v>
      </c>
      <c r="E142" s="110">
        <v>1</v>
      </c>
      <c r="F142" s="110">
        <v>3</v>
      </c>
      <c r="G142" s="110">
        <f t="shared" si="60"/>
        <v>0</v>
      </c>
      <c r="H142" s="110">
        <f t="shared" si="61"/>
        <v>3</v>
      </c>
      <c r="I142" s="110">
        <f t="shared" si="62"/>
        <v>2</v>
      </c>
      <c r="J142" s="126">
        <f t="shared" si="63"/>
        <v>0</v>
      </c>
      <c r="K142" s="126"/>
      <c r="L142" s="126">
        <f t="shared" si="64"/>
        <v>2</v>
      </c>
    </row>
    <row r="143" spans="1:12" ht="12.75" x14ac:dyDescent="0.2">
      <c r="A143" s="8"/>
      <c r="B143" s="141" t="s">
        <v>104</v>
      </c>
      <c r="C143" s="110">
        <v>3297</v>
      </c>
      <c r="D143" s="110">
        <v>7</v>
      </c>
      <c r="E143" s="110">
        <v>1726</v>
      </c>
      <c r="F143" s="110">
        <v>3802</v>
      </c>
      <c r="G143" s="110">
        <f t="shared" si="60"/>
        <v>505</v>
      </c>
      <c r="H143" s="110">
        <f t="shared" si="61"/>
        <v>3795</v>
      </c>
      <c r="I143" s="110">
        <f t="shared" si="62"/>
        <v>2076</v>
      </c>
      <c r="J143" s="126">
        <f t="shared" si="63"/>
        <v>0.15316954807400673</v>
      </c>
      <c r="K143" s="126">
        <f>F143/D143-1</f>
        <v>542.14285714285711</v>
      </c>
      <c r="L143" s="126">
        <f t="shared" si="64"/>
        <v>1.2027809965237544</v>
      </c>
    </row>
    <row r="144" spans="1:12" ht="12.75" x14ac:dyDescent="0.2">
      <c r="A144" s="8"/>
      <c r="B144" s="141" t="s">
        <v>105</v>
      </c>
      <c r="C144" s="110">
        <v>17243</v>
      </c>
      <c r="D144" s="110">
        <v>6</v>
      </c>
      <c r="E144" s="110">
        <v>1714</v>
      </c>
      <c r="F144" s="110">
        <v>17277</v>
      </c>
      <c r="G144" s="110">
        <f t="shared" si="60"/>
        <v>34</v>
      </c>
      <c r="H144" s="110">
        <f t="shared" si="61"/>
        <v>17271</v>
      </c>
      <c r="I144" s="110">
        <f t="shared" si="62"/>
        <v>15563</v>
      </c>
      <c r="J144" s="126">
        <f t="shared" si="63"/>
        <v>1.971814649422976E-3</v>
      </c>
      <c r="K144" s="126">
        <f>F144/D144-1</f>
        <v>2878.5</v>
      </c>
      <c r="L144" s="126">
        <f t="shared" si="64"/>
        <v>9.0799299883313882</v>
      </c>
    </row>
    <row r="145" spans="1:12" ht="12.75" x14ac:dyDescent="0.2">
      <c r="A145" s="8"/>
      <c r="B145" s="141" t="s">
        <v>171</v>
      </c>
      <c r="C145" s="110">
        <v>1</v>
      </c>
      <c r="D145" s="110">
        <v>0</v>
      </c>
      <c r="E145" s="110">
        <v>9</v>
      </c>
      <c r="F145" s="110">
        <v>32</v>
      </c>
      <c r="G145" s="110">
        <f t="shared" si="60"/>
        <v>31</v>
      </c>
      <c r="H145" s="110">
        <f t="shared" si="61"/>
        <v>32</v>
      </c>
      <c r="I145" s="110">
        <f t="shared" si="62"/>
        <v>23</v>
      </c>
      <c r="J145" s="126">
        <f t="shared" si="63"/>
        <v>31</v>
      </c>
      <c r="K145" s="126"/>
      <c r="L145" s="126">
        <f t="shared" si="64"/>
        <v>2.5555555555555554</v>
      </c>
    </row>
    <row r="146" spans="1:12" ht="12.75" x14ac:dyDescent="0.2">
      <c r="A146" s="8"/>
      <c r="B146" s="143" t="s">
        <v>106</v>
      </c>
      <c r="C146" s="110">
        <v>64</v>
      </c>
      <c r="D146" s="110">
        <v>0</v>
      </c>
      <c r="E146" s="110">
        <v>46</v>
      </c>
      <c r="F146" s="110">
        <v>78</v>
      </c>
      <c r="G146" s="110">
        <f t="shared" si="60"/>
        <v>14</v>
      </c>
      <c r="H146" s="110">
        <f t="shared" si="61"/>
        <v>78</v>
      </c>
      <c r="I146" s="110">
        <f t="shared" si="62"/>
        <v>32</v>
      </c>
      <c r="J146" s="126">
        <f t="shared" si="63"/>
        <v>0.21875</v>
      </c>
      <c r="K146" s="126"/>
      <c r="L146" s="126">
        <f t="shared" si="64"/>
        <v>0.69565217391304346</v>
      </c>
    </row>
    <row r="147" spans="1:12" ht="12.75" x14ac:dyDescent="0.2">
      <c r="A147" s="8"/>
      <c r="B147" s="141" t="s">
        <v>107</v>
      </c>
      <c r="C147" s="110">
        <v>680</v>
      </c>
      <c r="D147" s="110">
        <v>0</v>
      </c>
      <c r="E147" s="110">
        <v>603</v>
      </c>
      <c r="F147" s="110">
        <v>862</v>
      </c>
      <c r="G147" s="110">
        <f t="shared" si="60"/>
        <v>182</v>
      </c>
      <c r="H147" s="110">
        <f t="shared" si="61"/>
        <v>862</v>
      </c>
      <c r="I147" s="110">
        <f t="shared" si="62"/>
        <v>259</v>
      </c>
      <c r="J147" s="126">
        <f t="shared" si="63"/>
        <v>0.26764705882352935</v>
      </c>
      <c r="K147" s="126"/>
      <c r="L147" s="126">
        <f t="shared" si="64"/>
        <v>0.42951907131011602</v>
      </c>
    </row>
    <row r="148" spans="1:12" ht="12.75" x14ac:dyDescent="0.2">
      <c r="A148" s="8"/>
      <c r="B148" s="141" t="s">
        <v>108</v>
      </c>
      <c r="C148" s="110">
        <v>71</v>
      </c>
      <c r="D148" s="110">
        <v>0</v>
      </c>
      <c r="E148" s="110">
        <v>97</v>
      </c>
      <c r="F148" s="110">
        <v>197</v>
      </c>
      <c r="G148" s="110">
        <f t="shared" si="60"/>
        <v>126</v>
      </c>
      <c r="H148" s="110">
        <f t="shared" si="61"/>
        <v>197</v>
      </c>
      <c r="I148" s="110">
        <f t="shared" si="62"/>
        <v>100</v>
      </c>
      <c r="J148" s="126">
        <f t="shared" si="63"/>
        <v>1.7746478873239435</v>
      </c>
      <c r="K148" s="126"/>
      <c r="L148" s="126">
        <f t="shared" si="64"/>
        <v>1.0309278350515463</v>
      </c>
    </row>
    <row r="149" spans="1:12" x14ac:dyDescent="0.2">
      <c r="A149" s="8"/>
      <c r="B149" s="153" t="s">
        <v>204</v>
      </c>
      <c r="C149" s="150">
        <v>3228</v>
      </c>
      <c r="D149" s="150">
        <v>3</v>
      </c>
      <c r="E149" s="150">
        <v>1305</v>
      </c>
      <c r="F149" s="150">
        <f>F150+F151+F152+F153+F154+F155+F156+F157+F158+F159</f>
        <v>3242</v>
      </c>
      <c r="G149" s="150">
        <f t="shared" si="56"/>
        <v>14</v>
      </c>
      <c r="H149" s="150">
        <f t="shared" si="57"/>
        <v>3239</v>
      </c>
      <c r="I149" s="150">
        <f t="shared" si="58"/>
        <v>1937</v>
      </c>
      <c r="J149" s="151">
        <f t="shared" si="59"/>
        <v>4.3370508054523249E-3</v>
      </c>
      <c r="K149" s="151">
        <f t="shared" si="51"/>
        <v>1079.6666666666667</v>
      </c>
      <c r="L149" s="151">
        <f t="shared" si="52"/>
        <v>1.4842911877394638</v>
      </c>
    </row>
    <row r="150" spans="1:12" ht="12" x14ac:dyDescent="0.2">
      <c r="B150" s="143" t="s">
        <v>245</v>
      </c>
      <c r="C150" s="110">
        <v>0</v>
      </c>
      <c r="D150" s="110">
        <v>0</v>
      </c>
      <c r="E150" s="110">
        <v>0</v>
      </c>
      <c r="F150" s="110">
        <v>0</v>
      </c>
      <c r="G150" s="110">
        <f t="shared" ref="G150:G159" si="65">F150-C150</f>
        <v>0</v>
      </c>
      <c r="H150" s="110">
        <f t="shared" ref="H150:H159" si="66">F150-D150</f>
        <v>0</v>
      </c>
      <c r="I150" s="110">
        <f t="shared" ref="I150:I159" si="67">F150-E150</f>
        <v>0</v>
      </c>
      <c r="J150" s="126"/>
      <c r="K150" s="126"/>
      <c r="L150" s="126"/>
    </row>
    <row r="151" spans="1:12" ht="12" x14ac:dyDescent="0.2">
      <c r="B151" s="143" t="s">
        <v>249</v>
      </c>
      <c r="C151" s="110">
        <v>6</v>
      </c>
      <c r="D151" s="110">
        <v>0</v>
      </c>
      <c r="E151" s="110">
        <v>12</v>
      </c>
      <c r="F151" s="110">
        <v>4</v>
      </c>
      <c r="G151" s="110">
        <f t="shared" si="65"/>
        <v>-2</v>
      </c>
      <c r="H151" s="110">
        <f t="shared" si="66"/>
        <v>4</v>
      </c>
      <c r="I151" s="110">
        <f t="shared" si="67"/>
        <v>-8</v>
      </c>
      <c r="J151" s="126">
        <f t="shared" ref="J151:J159" si="68">F151/C151-1</f>
        <v>-0.33333333333333337</v>
      </c>
      <c r="K151" s="126"/>
      <c r="L151" s="126">
        <f>F151/E151-1</f>
        <v>-0.66666666666666674</v>
      </c>
    </row>
    <row r="152" spans="1:12" ht="12" x14ac:dyDescent="0.2">
      <c r="B152" s="143" t="s">
        <v>78</v>
      </c>
      <c r="C152" s="110">
        <v>133</v>
      </c>
      <c r="D152" s="110">
        <v>0</v>
      </c>
      <c r="E152" s="110">
        <v>45</v>
      </c>
      <c r="F152" s="110">
        <v>81</v>
      </c>
      <c r="G152" s="110">
        <f t="shared" si="65"/>
        <v>-52</v>
      </c>
      <c r="H152" s="110">
        <f t="shared" si="66"/>
        <v>81</v>
      </c>
      <c r="I152" s="110">
        <f t="shared" si="67"/>
        <v>36</v>
      </c>
      <c r="J152" s="126">
        <f t="shared" si="68"/>
        <v>-0.39097744360902253</v>
      </c>
      <c r="K152" s="126"/>
      <c r="L152" s="126">
        <f>F152/E152-1</f>
        <v>0.8</v>
      </c>
    </row>
    <row r="153" spans="1:12" ht="12" x14ac:dyDescent="0.2">
      <c r="B153" s="143" t="s">
        <v>252</v>
      </c>
      <c r="C153" s="110">
        <v>3</v>
      </c>
      <c r="D153" s="110">
        <v>0</v>
      </c>
      <c r="E153" s="110">
        <v>0</v>
      </c>
      <c r="F153" s="110">
        <v>1</v>
      </c>
      <c r="G153" s="110">
        <f t="shared" si="65"/>
        <v>-2</v>
      </c>
      <c r="H153" s="110">
        <f t="shared" si="66"/>
        <v>1</v>
      </c>
      <c r="I153" s="110">
        <f t="shared" si="67"/>
        <v>1</v>
      </c>
      <c r="J153" s="126">
        <f t="shared" si="68"/>
        <v>-0.66666666666666674</v>
      </c>
      <c r="K153" s="126"/>
      <c r="L153" s="126"/>
    </row>
    <row r="154" spans="1:12" ht="12" x14ac:dyDescent="0.2">
      <c r="B154" s="143" t="s">
        <v>79</v>
      </c>
      <c r="C154" s="110">
        <v>402</v>
      </c>
      <c r="D154" s="110">
        <v>1</v>
      </c>
      <c r="E154" s="110">
        <v>30</v>
      </c>
      <c r="F154" s="110">
        <v>221</v>
      </c>
      <c r="G154" s="110">
        <f t="shared" si="65"/>
        <v>-181</v>
      </c>
      <c r="H154" s="110">
        <f t="shared" si="66"/>
        <v>220</v>
      </c>
      <c r="I154" s="110">
        <f t="shared" si="67"/>
        <v>191</v>
      </c>
      <c r="J154" s="126">
        <f t="shared" si="68"/>
        <v>-0.45024875621890548</v>
      </c>
      <c r="K154" s="126">
        <f>F154/D154-1</f>
        <v>220</v>
      </c>
      <c r="L154" s="126">
        <f t="shared" ref="L154:L159" si="69">F154/E154-1</f>
        <v>6.3666666666666663</v>
      </c>
    </row>
    <row r="155" spans="1:12" ht="12" x14ac:dyDescent="0.2">
      <c r="B155" s="143" t="s">
        <v>80</v>
      </c>
      <c r="C155" s="110">
        <v>26</v>
      </c>
      <c r="D155" s="110">
        <v>0</v>
      </c>
      <c r="E155" s="110">
        <v>9</v>
      </c>
      <c r="F155" s="110">
        <v>46</v>
      </c>
      <c r="G155" s="110">
        <f t="shared" si="65"/>
        <v>20</v>
      </c>
      <c r="H155" s="110">
        <f t="shared" si="66"/>
        <v>46</v>
      </c>
      <c r="I155" s="110">
        <f t="shared" si="67"/>
        <v>37</v>
      </c>
      <c r="J155" s="126">
        <f t="shared" si="68"/>
        <v>0.76923076923076916</v>
      </c>
      <c r="K155" s="126"/>
      <c r="L155" s="126">
        <f t="shared" si="69"/>
        <v>4.1111111111111107</v>
      </c>
    </row>
    <row r="156" spans="1:12" ht="12" x14ac:dyDescent="0.2">
      <c r="B156" s="143" t="s">
        <v>191</v>
      </c>
      <c r="C156" s="110">
        <v>1255</v>
      </c>
      <c r="D156" s="110">
        <v>2</v>
      </c>
      <c r="E156" s="110">
        <v>1128</v>
      </c>
      <c r="F156" s="110">
        <v>1612</v>
      </c>
      <c r="G156" s="110">
        <f t="shared" si="65"/>
        <v>357</v>
      </c>
      <c r="H156" s="110">
        <f t="shared" si="66"/>
        <v>1610</v>
      </c>
      <c r="I156" s="110">
        <f t="shared" si="67"/>
        <v>484</v>
      </c>
      <c r="J156" s="126">
        <f t="shared" si="68"/>
        <v>0.28446215139442232</v>
      </c>
      <c r="K156" s="126">
        <f>F156/D156-1</f>
        <v>805</v>
      </c>
      <c r="L156" s="126">
        <f t="shared" si="69"/>
        <v>0.42907801418439706</v>
      </c>
    </row>
    <row r="157" spans="1:12" ht="12" x14ac:dyDescent="0.2">
      <c r="B157" s="143" t="s">
        <v>82</v>
      </c>
      <c r="C157" s="110">
        <v>270</v>
      </c>
      <c r="D157" s="110">
        <v>0</v>
      </c>
      <c r="E157" s="110">
        <v>9</v>
      </c>
      <c r="F157" s="110">
        <v>123</v>
      </c>
      <c r="G157" s="110">
        <f t="shared" si="65"/>
        <v>-147</v>
      </c>
      <c r="H157" s="110">
        <f t="shared" si="66"/>
        <v>123</v>
      </c>
      <c r="I157" s="110">
        <f t="shared" si="67"/>
        <v>114</v>
      </c>
      <c r="J157" s="126">
        <f t="shared" si="68"/>
        <v>-0.54444444444444451</v>
      </c>
      <c r="K157" s="126"/>
      <c r="L157" s="126">
        <f t="shared" si="69"/>
        <v>12.666666666666666</v>
      </c>
    </row>
    <row r="158" spans="1:12" ht="12" x14ac:dyDescent="0.2">
      <c r="B158" s="143" t="s">
        <v>83</v>
      </c>
      <c r="C158" s="110">
        <v>1039</v>
      </c>
      <c r="D158" s="110">
        <v>0</v>
      </c>
      <c r="E158" s="110">
        <v>63</v>
      </c>
      <c r="F158" s="110">
        <v>1120</v>
      </c>
      <c r="G158" s="110">
        <f t="shared" si="65"/>
        <v>81</v>
      </c>
      <c r="H158" s="110">
        <f t="shared" si="66"/>
        <v>1120</v>
      </c>
      <c r="I158" s="110">
        <f t="shared" si="67"/>
        <v>1057</v>
      </c>
      <c r="J158" s="126">
        <f t="shared" si="68"/>
        <v>7.7959576515880702E-2</v>
      </c>
      <c r="K158" s="126"/>
      <c r="L158" s="126">
        <f t="shared" si="69"/>
        <v>16.777777777777779</v>
      </c>
    </row>
    <row r="159" spans="1:12" ht="12" x14ac:dyDescent="0.2">
      <c r="B159" s="143" t="s">
        <v>76</v>
      </c>
      <c r="C159" s="110">
        <v>94</v>
      </c>
      <c r="D159" s="110">
        <v>0</v>
      </c>
      <c r="E159" s="110">
        <v>9</v>
      </c>
      <c r="F159" s="110">
        <v>34</v>
      </c>
      <c r="G159" s="110">
        <f t="shared" si="65"/>
        <v>-60</v>
      </c>
      <c r="H159" s="110">
        <f t="shared" si="66"/>
        <v>34</v>
      </c>
      <c r="I159" s="110">
        <f t="shared" si="67"/>
        <v>25</v>
      </c>
      <c r="J159" s="126">
        <f t="shared" si="68"/>
        <v>-0.63829787234042556</v>
      </c>
      <c r="K159" s="126"/>
      <c r="L159" s="126">
        <f t="shared" si="69"/>
        <v>2.7777777777777777</v>
      </c>
    </row>
    <row r="160" spans="1:12" x14ac:dyDescent="0.2">
      <c r="B160" s="139" t="s">
        <v>87</v>
      </c>
      <c r="C160" s="112">
        <v>14933</v>
      </c>
      <c r="D160" s="112">
        <v>27</v>
      </c>
      <c r="E160" s="111">
        <v>17052</v>
      </c>
      <c r="F160" s="111">
        <v>19532</v>
      </c>
      <c r="G160" s="112">
        <f t="shared" si="56"/>
        <v>4599</v>
      </c>
      <c r="H160" s="112">
        <f t="shared" si="57"/>
        <v>19505</v>
      </c>
      <c r="I160" s="111">
        <f t="shared" si="58"/>
        <v>2480</v>
      </c>
      <c r="J160" s="129">
        <f t="shared" si="59"/>
        <v>0.3079756244559031</v>
      </c>
      <c r="K160" s="129">
        <f t="shared" si="51"/>
        <v>722.40740740740739</v>
      </c>
      <c r="L160" s="127">
        <f t="shared" si="52"/>
        <v>0.14543748533896328</v>
      </c>
    </row>
    <row r="161" spans="2:12" ht="12" x14ac:dyDescent="0.2">
      <c r="B161" s="141" t="s">
        <v>89</v>
      </c>
      <c r="C161" s="110">
        <v>368</v>
      </c>
      <c r="D161" s="110">
        <v>0</v>
      </c>
      <c r="E161" s="110">
        <v>66</v>
      </c>
      <c r="F161" s="110">
        <v>189</v>
      </c>
      <c r="G161" s="110">
        <f t="shared" ref="G161:G174" si="70">F161-C161</f>
        <v>-179</v>
      </c>
      <c r="H161" s="110">
        <f t="shared" ref="H161:H174" si="71">F161-D161</f>
        <v>189</v>
      </c>
      <c r="I161" s="110">
        <f t="shared" ref="I161:I174" si="72">F161-E161</f>
        <v>123</v>
      </c>
      <c r="J161" s="126">
        <f t="shared" ref="J161:J174" si="73">F161/C161-1</f>
        <v>-0.48641304347826086</v>
      </c>
      <c r="K161" s="126"/>
      <c r="L161" s="126">
        <f t="shared" ref="L161:L174" si="74">F161/E161-1</f>
        <v>1.8636363636363638</v>
      </c>
    </row>
    <row r="162" spans="2:12" ht="12" x14ac:dyDescent="0.2">
      <c r="B162" s="141" t="s">
        <v>90</v>
      </c>
      <c r="C162" s="110">
        <v>610</v>
      </c>
      <c r="D162" s="110">
        <v>4</v>
      </c>
      <c r="E162" s="110">
        <v>536</v>
      </c>
      <c r="F162" s="110">
        <v>738</v>
      </c>
      <c r="G162" s="110">
        <f t="shared" si="70"/>
        <v>128</v>
      </c>
      <c r="H162" s="110">
        <f t="shared" si="71"/>
        <v>734</v>
      </c>
      <c r="I162" s="110">
        <f t="shared" si="72"/>
        <v>202</v>
      </c>
      <c r="J162" s="126">
        <f t="shared" si="73"/>
        <v>0.20983606557377055</v>
      </c>
      <c r="K162" s="126">
        <f>F162/D162-1</f>
        <v>183.5</v>
      </c>
      <c r="L162" s="126">
        <f t="shared" si="74"/>
        <v>0.37686567164179108</v>
      </c>
    </row>
    <row r="163" spans="2:12" ht="12" x14ac:dyDescent="0.2">
      <c r="B163" s="146" t="s">
        <v>91</v>
      </c>
      <c r="C163" s="110">
        <v>126</v>
      </c>
      <c r="D163" s="110">
        <v>1</v>
      </c>
      <c r="E163" s="110">
        <v>117</v>
      </c>
      <c r="F163" s="110">
        <v>188</v>
      </c>
      <c r="G163" s="110">
        <f t="shared" si="70"/>
        <v>62</v>
      </c>
      <c r="H163" s="110">
        <f t="shared" si="71"/>
        <v>187</v>
      </c>
      <c r="I163" s="110">
        <f t="shared" si="72"/>
        <v>71</v>
      </c>
      <c r="J163" s="126">
        <f t="shared" si="73"/>
        <v>0.49206349206349209</v>
      </c>
      <c r="K163" s="126">
        <f>F163/D163-1</f>
        <v>187</v>
      </c>
      <c r="L163" s="126">
        <f t="shared" si="74"/>
        <v>0.6068376068376069</v>
      </c>
    </row>
    <row r="164" spans="2:12" ht="12" x14ac:dyDescent="0.2">
      <c r="B164" s="147" t="s">
        <v>93</v>
      </c>
      <c r="C164" s="110">
        <v>2249</v>
      </c>
      <c r="D164" s="110">
        <v>12</v>
      </c>
      <c r="E164" s="110">
        <v>1473</v>
      </c>
      <c r="F164" s="110">
        <v>2675</v>
      </c>
      <c r="G164" s="110">
        <f t="shared" si="70"/>
        <v>426</v>
      </c>
      <c r="H164" s="110">
        <f t="shared" si="71"/>
        <v>2663</v>
      </c>
      <c r="I164" s="110">
        <f t="shared" si="72"/>
        <v>1202</v>
      </c>
      <c r="J164" s="126">
        <f t="shared" si="73"/>
        <v>0.18941751889728775</v>
      </c>
      <c r="K164" s="126">
        <f>F164/D164-1</f>
        <v>221.91666666666666</v>
      </c>
      <c r="L164" s="126">
        <f t="shared" si="74"/>
        <v>0.8160217243720298</v>
      </c>
    </row>
    <row r="165" spans="2:12" ht="12" x14ac:dyDescent="0.2">
      <c r="B165" s="147" t="s">
        <v>101</v>
      </c>
      <c r="C165" s="110">
        <v>1931</v>
      </c>
      <c r="D165" s="110">
        <v>0</v>
      </c>
      <c r="E165" s="110">
        <v>2617</v>
      </c>
      <c r="F165" s="110">
        <v>2123</v>
      </c>
      <c r="G165" s="110">
        <f t="shared" si="70"/>
        <v>192</v>
      </c>
      <c r="H165" s="110">
        <f t="shared" si="71"/>
        <v>2123</v>
      </c>
      <c r="I165" s="110">
        <f t="shared" si="72"/>
        <v>-494</v>
      </c>
      <c r="J165" s="126">
        <f t="shared" si="73"/>
        <v>9.9430346970481587E-2</v>
      </c>
      <c r="K165" s="126"/>
      <c r="L165" s="126">
        <f t="shared" si="74"/>
        <v>-0.18876576232327091</v>
      </c>
    </row>
    <row r="166" spans="2:12" ht="12" x14ac:dyDescent="0.2">
      <c r="B166" s="147" t="s">
        <v>95</v>
      </c>
      <c r="C166" s="110">
        <v>1370</v>
      </c>
      <c r="D166" s="110">
        <v>1</v>
      </c>
      <c r="E166" s="110">
        <v>1016</v>
      </c>
      <c r="F166" s="110">
        <v>535</v>
      </c>
      <c r="G166" s="110">
        <f t="shared" si="70"/>
        <v>-835</v>
      </c>
      <c r="H166" s="110">
        <f t="shared" si="71"/>
        <v>534</v>
      </c>
      <c r="I166" s="110">
        <f t="shared" si="72"/>
        <v>-481</v>
      </c>
      <c r="J166" s="126">
        <f t="shared" si="73"/>
        <v>-0.60948905109489049</v>
      </c>
      <c r="K166" s="126">
        <f>F166/D166-1</f>
        <v>534</v>
      </c>
      <c r="L166" s="126">
        <f t="shared" si="74"/>
        <v>-0.47342519685039375</v>
      </c>
    </row>
    <row r="167" spans="2:12" ht="12" x14ac:dyDescent="0.2">
      <c r="B167" s="106" t="s">
        <v>96</v>
      </c>
      <c r="C167" s="110">
        <v>3</v>
      </c>
      <c r="D167" s="110">
        <v>0</v>
      </c>
      <c r="E167" s="110">
        <v>3</v>
      </c>
      <c r="F167" s="110">
        <v>6</v>
      </c>
      <c r="G167" s="110">
        <f t="shared" si="70"/>
        <v>3</v>
      </c>
      <c r="H167" s="110">
        <f t="shared" si="71"/>
        <v>6</v>
      </c>
      <c r="I167" s="110">
        <f t="shared" si="72"/>
        <v>3</v>
      </c>
      <c r="J167" s="126">
        <f t="shared" si="73"/>
        <v>1</v>
      </c>
      <c r="K167" s="126"/>
      <c r="L167" s="126">
        <f t="shared" si="74"/>
        <v>1</v>
      </c>
    </row>
    <row r="168" spans="2:12" ht="12" x14ac:dyDescent="0.2">
      <c r="B168" s="106" t="s">
        <v>97</v>
      </c>
      <c r="C168" s="110">
        <v>285</v>
      </c>
      <c r="D168" s="110">
        <v>0</v>
      </c>
      <c r="E168" s="110">
        <v>116</v>
      </c>
      <c r="F168" s="110">
        <v>143</v>
      </c>
      <c r="G168" s="110">
        <f t="shared" si="70"/>
        <v>-142</v>
      </c>
      <c r="H168" s="110">
        <f t="shared" si="71"/>
        <v>143</v>
      </c>
      <c r="I168" s="110">
        <f t="shared" si="72"/>
        <v>27</v>
      </c>
      <c r="J168" s="126">
        <f t="shared" si="73"/>
        <v>-0.49824561403508771</v>
      </c>
      <c r="K168" s="126"/>
      <c r="L168" s="126">
        <f t="shared" si="74"/>
        <v>0.23275862068965525</v>
      </c>
    </row>
    <row r="169" spans="2:12" ht="12" x14ac:dyDescent="0.2">
      <c r="B169" s="106" t="s">
        <v>98</v>
      </c>
      <c r="C169" s="110">
        <v>64</v>
      </c>
      <c r="D169" s="110">
        <v>0</v>
      </c>
      <c r="E169" s="110">
        <v>152</v>
      </c>
      <c r="F169" s="110">
        <v>234</v>
      </c>
      <c r="G169" s="110">
        <f t="shared" si="70"/>
        <v>170</v>
      </c>
      <c r="H169" s="110">
        <f t="shared" si="71"/>
        <v>234</v>
      </c>
      <c r="I169" s="110">
        <f t="shared" si="72"/>
        <v>82</v>
      </c>
      <c r="J169" s="126">
        <f t="shared" si="73"/>
        <v>2.65625</v>
      </c>
      <c r="K169" s="126"/>
      <c r="L169" s="126">
        <f t="shared" si="74"/>
        <v>0.53947368421052633</v>
      </c>
    </row>
    <row r="170" spans="2:12" ht="12" x14ac:dyDescent="0.2">
      <c r="B170" s="106" t="s">
        <v>94</v>
      </c>
      <c r="C170" s="110">
        <v>222</v>
      </c>
      <c r="D170" s="110">
        <v>0</v>
      </c>
      <c r="E170" s="110">
        <v>116</v>
      </c>
      <c r="F170" s="110">
        <v>46</v>
      </c>
      <c r="G170" s="110">
        <f t="shared" si="70"/>
        <v>-176</v>
      </c>
      <c r="H170" s="110">
        <f t="shared" si="71"/>
        <v>46</v>
      </c>
      <c r="I170" s="110">
        <f t="shared" si="72"/>
        <v>-70</v>
      </c>
      <c r="J170" s="126">
        <f t="shared" si="73"/>
        <v>-0.7927927927927928</v>
      </c>
      <c r="K170" s="126"/>
      <c r="L170" s="126">
        <f t="shared" si="74"/>
        <v>-0.60344827586206895</v>
      </c>
    </row>
    <row r="171" spans="2:12" ht="12" x14ac:dyDescent="0.2">
      <c r="B171" s="141" t="s">
        <v>99</v>
      </c>
      <c r="C171" s="110">
        <v>6724</v>
      </c>
      <c r="D171" s="110">
        <v>9</v>
      </c>
      <c r="E171" s="110">
        <v>9338</v>
      </c>
      <c r="F171" s="110">
        <v>10686</v>
      </c>
      <c r="G171" s="110">
        <f t="shared" si="70"/>
        <v>3962</v>
      </c>
      <c r="H171" s="110">
        <f t="shared" si="71"/>
        <v>10677</v>
      </c>
      <c r="I171" s="110">
        <f t="shared" si="72"/>
        <v>1348</v>
      </c>
      <c r="J171" s="126">
        <f t="shared" si="73"/>
        <v>0.58923259964306962</v>
      </c>
      <c r="K171" s="126">
        <f>F171/D171-1</f>
        <v>1186.3333333333333</v>
      </c>
      <c r="L171" s="126">
        <f t="shared" si="74"/>
        <v>0.14435639323195537</v>
      </c>
    </row>
    <row r="172" spans="2:12" ht="12" x14ac:dyDescent="0.2">
      <c r="B172" s="106" t="s">
        <v>100</v>
      </c>
      <c r="C172" s="110">
        <v>140</v>
      </c>
      <c r="D172" s="110">
        <v>0</v>
      </c>
      <c r="E172" s="110">
        <v>678</v>
      </c>
      <c r="F172" s="110">
        <v>640</v>
      </c>
      <c r="G172" s="110">
        <f t="shared" si="70"/>
        <v>500</v>
      </c>
      <c r="H172" s="110">
        <f t="shared" si="71"/>
        <v>640</v>
      </c>
      <c r="I172" s="110">
        <f t="shared" si="72"/>
        <v>-38</v>
      </c>
      <c r="J172" s="126">
        <f t="shared" si="73"/>
        <v>3.5714285714285712</v>
      </c>
      <c r="K172" s="126"/>
      <c r="L172" s="126">
        <f t="shared" si="74"/>
        <v>-5.6047197640118007E-2</v>
      </c>
    </row>
    <row r="173" spans="2:12" ht="12" x14ac:dyDescent="0.2">
      <c r="B173" s="141" t="s">
        <v>88</v>
      </c>
      <c r="C173" s="110">
        <v>667</v>
      </c>
      <c r="D173" s="110">
        <v>0</v>
      </c>
      <c r="E173" s="110">
        <v>454</v>
      </c>
      <c r="F173" s="110">
        <v>901</v>
      </c>
      <c r="G173" s="110">
        <f t="shared" si="70"/>
        <v>234</v>
      </c>
      <c r="H173" s="110">
        <f t="shared" si="71"/>
        <v>901</v>
      </c>
      <c r="I173" s="110">
        <f t="shared" si="72"/>
        <v>447</v>
      </c>
      <c r="J173" s="126">
        <f t="shared" si="73"/>
        <v>0.35082458770614688</v>
      </c>
      <c r="K173" s="126"/>
      <c r="L173" s="126">
        <f t="shared" si="74"/>
        <v>0.98458149779735682</v>
      </c>
    </row>
    <row r="174" spans="2:12" ht="12" x14ac:dyDescent="0.2">
      <c r="B174" s="106" t="s">
        <v>92</v>
      </c>
      <c r="C174" s="110">
        <v>174</v>
      </c>
      <c r="D174" s="110">
        <v>0</v>
      </c>
      <c r="E174" s="110">
        <v>370</v>
      </c>
      <c r="F174" s="110">
        <v>428</v>
      </c>
      <c r="G174" s="110">
        <f t="shared" si="70"/>
        <v>254</v>
      </c>
      <c r="H174" s="110">
        <f t="shared" si="71"/>
        <v>428</v>
      </c>
      <c r="I174" s="110">
        <f t="shared" si="72"/>
        <v>58</v>
      </c>
      <c r="J174" s="126">
        <f t="shared" si="73"/>
        <v>1.4597701149425286</v>
      </c>
      <c r="K174" s="126"/>
      <c r="L174" s="126">
        <f t="shared" si="74"/>
        <v>0.15675675675675671</v>
      </c>
    </row>
    <row r="175" spans="2:12" x14ac:dyDescent="0.2">
      <c r="B175" s="139" t="s">
        <v>109</v>
      </c>
      <c r="C175" s="111">
        <v>833</v>
      </c>
      <c r="D175" s="111">
        <v>29</v>
      </c>
      <c r="E175" s="111">
        <v>708</v>
      </c>
      <c r="F175" s="111">
        <v>1019</v>
      </c>
      <c r="G175" s="111">
        <f t="shared" si="56"/>
        <v>186</v>
      </c>
      <c r="H175" s="111">
        <f t="shared" si="57"/>
        <v>990</v>
      </c>
      <c r="I175" s="111">
        <f t="shared" si="58"/>
        <v>311</v>
      </c>
      <c r="J175" s="127">
        <f t="shared" si="59"/>
        <v>0.22328931572629052</v>
      </c>
      <c r="K175" s="127">
        <f t="shared" si="51"/>
        <v>34.137931034482762</v>
      </c>
      <c r="L175" s="127">
        <f t="shared" si="52"/>
        <v>0.43926553672316393</v>
      </c>
    </row>
    <row r="176" spans="2:12" x14ac:dyDescent="0.2">
      <c r="B176" s="153" t="s">
        <v>110</v>
      </c>
      <c r="C176" s="152">
        <v>167</v>
      </c>
      <c r="D176" s="152">
        <v>6</v>
      </c>
      <c r="E176" s="150">
        <v>129</v>
      </c>
      <c r="F176" s="150">
        <v>230</v>
      </c>
      <c r="G176" s="152">
        <f t="shared" si="56"/>
        <v>63</v>
      </c>
      <c r="H176" s="152">
        <f t="shared" si="57"/>
        <v>224</v>
      </c>
      <c r="I176" s="150">
        <f t="shared" si="58"/>
        <v>101</v>
      </c>
      <c r="J176" s="151">
        <f t="shared" si="59"/>
        <v>0.3772455089820359</v>
      </c>
      <c r="K176" s="151">
        <f t="shared" si="51"/>
        <v>37.333333333333336</v>
      </c>
      <c r="L176" s="127">
        <f t="shared" si="52"/>
        <v>0.78294573643410859</v>
      </c>
    </row>
    <row r="177" spans="2:12" ht="12" x14ac:dyDescent="0.2">
      <c r="B177" s="143" t="s">
        <v>172</v>
      </c>
      <c r="C177" s="110">
        <v>0</v>
      </c>
      <c r="D177" s="110">
        <v>0</v>
      </c>
      <c r="E177" s="110">
        <v>0</v>
      </c>
      <c r="F177" s="110">
        <v>0</v>
      </c>
      <c r="G177" s="110">
        <f t="shared" ref="G177:G195" si="75">F177-C177</f>
        <v>0</v>
      </c>
      <c r="H177" s="110">
        <f t="shared" ref="H177:H195" si="76">F177-D177</f>
        <v>0</v>
      </c>
      <c r="I177" s="110">
        <f t="shared" ref="I177:I195" si="77">F177-E177</f>
        <v>0</v>
      </c>
      <c r="J177" s="126"/>
      <c r="K177" s="126"/>
      <c r="L177" s="126" t="e">
        <f t="shared" ref="L177:L185" si="78">F177/E177-1</f>
        <v>#DIV/0!</v>
      </c>
    </row>
    <row r="178" spans="2:12" ht="12" x14ac:dyDescent="0.2">
      <c r="B178" s="143" t="s">
        <v>205</v>
      </c>
      <c r="C178" s="110">
        <v>45</v>
      </c>
      <c r="D178" s="110">
        <v>0</v>
      </c>
      <c r="E178" s="110">
        <v>21</v>
      </c>
      <c r="F178" s="110">
        <v>26</v>
      </c>
      <c r="G178" s="110">
        <f t="shared" si="75"/>
        <v>-19</v>
      </c>
      <c r="H178" s="110">
        <f t="shared" si="76"/>
        <v>26</v>
      </c>
      <c r="I178" s="110">
        <f t="shared" si="77"/>
        <v>5</v>
      </c>
      <c r="J178" s="126">
        <f>F178/C178-1</f>
        <v>-0.42222222222222228</v>
      </c>
      <c r="K178" s="126"/>
      <c r="L178" s="126">
        <f t="shared" si="78"/>
        <v>0.23809523809523814</v>
      </c>
    </row>
    <row r="179" spans="2:12" ht="12" x14ac:dyDescent="0.2">
      <c r="B179" s="143" t="s">
        <v>173</v>
      </c>
      <c r="C179" s="110">
        <v>0</v>
      </c>
      <c r="D179" s="110">
        <v>0</v>
      </c>
      <c r="E179" s="110">
        <v>1</v>
      </c>
      <c r="F179" s="110">
        <v>4</v>
      </c>
      <c r="G179" s="110">
        <f t="shared" si="75"/>
        <v>4</v>
      </c>
      <c r="H179" s="110">
        <f t="shared" si="76"/>
        <v>4</v>
      </c>
      <c r="I179" s="110">
        <f t="shared" si="77"/>
        <v>3</v>
      </c>
      <c r="J179" s="126"/>
      <c r="K179" s="126"/>
      <c r="L179" s="126">
        <f t="shared" si="78"/>
        <v>3</v>
      </c>
    </row>
    <row r="180" spans="2:12" ht="12" x14ac:dyDescent="0.2">
      <c r="B180" s="143" t="s">
        <v>112</v>
      </c>
      <c r="C180" s="110">
        <v>11</v>
      </c>
      <c r="D180" s="110">
        <v>0</v>
      </c>
      <c r="E180" s="110">
        <v>18</v>
      </c>
      <c r="F180" s="110">
        <v>24</v>
      </c>
      <c r="G180" s="110">
        <f t="shared" si="75"/>
        <v>13</v>
      </c>
      <c r="H180" s="110">
        <f t="shared" si="76"/>
        <v>24</v>
      </c>
      <c r="I180" s="110">
        <f t="shared" si="77"/>
        <v>6</v>
      </c>
      <c r="J180" s="126">
        <f>F180/C180-1</f>
        <v>1.1818181818181817</v>
      </c>
      <c r="K180" s="126"/>
      <c r="L180" s="126">
        <f t="shared" si="78"/>
        <v>0.33333333333333326</v>
      </c>
    </row>
    <row r="181" spans="2:12" ht="12" x14ac:dyDescent="0.2">
      <c r="B181" s="143" t="s">
        <v>111</v>
      </c>
      <c r="C181" s="110">
        <v>17</v>
      </c>
      <c r="D181" s="110">
        <v>0</v>
      </c>
      <c r="E181" s="110">
        <v>8</v>
      </c>
      <c r="F181" s="110">
        <v>29</v>
      </c>
      <c r="G181" s="110">
        <f t="shared" si="75"/>
        <v>12</v>
      </c>
      <c r="H181" s="110">
        <f t="shared" si="76"/>
        <v>29</v>
      </c>
      <c r="I181" s="110">
        <f t="shared" si="77"/>
        <v>21</v>
      </c>
      <c r="J181" s="126">
        <f>F181/C181-1</f>
        <v>0.70588235294117641</v>
      </c>
      <c r="K181" s="126"/>
      <c r="L181" s="126">
        <f t="shared" si="78"/>
        <v>2.625</v>
      </c>
    </row>
    <row r="182" spans="2:12" ht="12" x14ac:dyDescent="0.2">
      <c r="B182" s="143" t="s">
        <v>115</v>
      </c>
      <c r="C182" s="110">
        <v>20</v>
      </c>
      <c r="D182" s="110">
        <v>5</v>
      </c>
      <c r="E182" s="110">
        <v>22</v>
      </c>
      <c r="F182" s="110">
        <v>39</v>
      </c>
      <c r="G182" s="110">
        <f t="shared" si="75"/>
        <v>19</v>
      </c>
      <c r="H182" s="110">
        <f t="shared" si="76"/>
        <v>34</v>
      </c>
      <c r="I182" s="110">
        <f t="shared" si="77"/>
        <v>17</v>
      </c>
      <c r="J182" s="126">
        <f>F182/C182-1</f>
        <v>0.95</v>
      </c>
      <c r="K182" s="126">
        <f>F182/D182-1</f>
        <v>6.8</v>
      </c>
      <c r="L182" s="126">
        <f t="shared" si="78"/>
        <v>0.77272727272727271</v>
      </c>
    </row>
    <row r="183" spans="2:12" ht="12" x14ac:dyDescent="0.2">
      <c r="B183" s="143" t="s">
        <v>116</v>
      </c>
      <c r="C183" s="110">
        <v>0</v>
      </c>
      <c r="D183" s="110">
        <v>0</v>
      </c>
      <c r="E183" s="110">
        <v>1</v>
      </c>
      <c r="F183" s="110">
        <v>3</v>
      </c>
      <c r="G183" s="110">
        <f t="shared" si="75"/>
        <v>3</v>
      </c>
      <c r="H183" s="110">
        <f t="shared" si="76"/>
        <v>3</v>
      </c>
      <c r="I183" s="110">
        <f t="shared" si="77"/>
        <v>2</v>
      </c>
      <c r="J183" s="126"/>
      <c r="K183" s="126"/>
      <c r="L183" s="126">
        <f t="shared" si="78"/>
        <v>2</v>
      </c>
    </row>
    <row r="184" spans="2:12" ht="12" x14ac:dyDescent="0.2">
      <c r="B184" s="143" t="s">
        <v>174</v>
      </c>
      <c r="C184" s="110">
        <v>0</v>
      </c>
      <c r="D184" s="110">
        <v>0</v>
      </c>
      <c r="E184" s="110">
        <v>1</v>
      </c>
      <c r="F184" s="110">
        <v>4</v>
      </c>
      <c r="G184" s="110">
        <f t="shared" si="75"/>
        <v>4</v>
      </c>
      <c r="H184" s="110">
        <f t="shared" si="76"/>
        <v>4</v>
      </c>
      <c r="I184" s="110">
        <f t="shared" si="77"/>
        <v>3</v>
      </c>
      <c r="J184" s="126"/>
      <c r="K184" s="126"/>
      <c r="L184" s="126">
        <f t="shared" si="78"/>
        <v>3</v>
      </c>
    </row>
    <row r="185" spans="2:12" ht="12" x14ac:dyDescent="0.2">
      <c r="B185" s="143" t="s">
        <v>214</v>
      </c>
      <c r="C185" s="110">
        <v>12</v>
      </c>
      <c r="D185" s="110">
        <v>0</v>
      </c>
      <c r="E185" s="110">
        <v>6</v>
      </c>
      <c r="F185" s="110">
        <v>19</v>
      </c>
      <c r="G185" s="110">
        <f t="shared" si="75"/>
        <v>7</v>
      </c>
      <c r="H185" s="110">
        <f t="shared" si="76"/>
        <v>19</v>
      </c>
      <c r="I185" s="110">
        <f t="shared" si="77"/>
        <v>13</v>
      </c>
      <c r="J185" s="126">
        <f>F185/C185-1</f>
        <v>0.58333333333333326</v>
      </c>
      <c r="K185" s="126"/>
      <c r="L185" s="126">
        <f t="shared" si="78"/>
        <v>2.1666666666666665</v>
      </c>
    </row>
    <row r="186" spans="2:12" ht="12" x14ac:dyDescent="0.2">
      <c r="B186" s="143" t="s">
        <v>175</v>
      </c>
      <c r="C186" s="110">
        <v>0</v>
      </c>
      <c r="D186" s="110">
        <v>0</v>
      </c>
      <c r="E186" s="110">
        <v>0</v>
      </c>
      <c r="F186" s="110">
        <v>0</v>
      </c>
      <c r="G186" s="110">
        <f t="shared" si="75"/>
        <v>0</v>
      </c>
      <c r="H186" s="110">
        <f t="shared" si="76"/>
        <v>0</v>
      </c>
      <c r="I186" s="110">
        <f t="shared" si="77"/>
        <v>0</v>
      </c>
      <c r="J186" s="126"/>
      <c r="K186" s="126"/>
      <c r="L186" s="126"/>
    </row>
    <row r="187" spans="2:12" ht="12" x14ac:dyDescent="0.2">
      <c r="B187" s="143" t="s">
        <v>176</v>
      </c>
      <c r="C187" s="110">
        <v>3</v>
      </c>
      <c r="D187" s="110">
        <v>0</v>
      </c>
      <c r="E187" s="110">
        <v>0</v>
      </c>
      <c r="F187" s="110">
        <v>0</v>
      </c>
      <c r="G187" s="110">
        <f t="shared" si="75"/>
        <v>-3</v>
      </c>
      <c r="H187" s="110">
        <f t="shared" si="76"/>
        <v>0</v>
      </c>
      <c r="I187" s="110">
        <f t="shared" si="77"/>
        <v>0</v>
      </c>
      <c r="J187" s="126">
        <f>F187/C187-1</f>
        <v>-1</v>
      </c>
      <c r="K187" s="126"/>
      <c r="L187" s="126"/>
    </row>
    <row r="188" spans="2:12" ht="12" x14ac:dyDescent="0.2">
      <c r="B188" s="143" t="s">
        <v>177</v>
      </c>
      <c r="C188" s="110">
        <v>0</v>
      </c>
      <c r="D188" s="110">
        <v>0</v>
      </c>
      <c r="E188" s="110">
        <v>0</v>
      </c>
      <c r="F188" s="110">
        <v>0</v>
      </c>
      <c r="G188" s="110">
        <f t="shared" si="75"/>
        <v>0</v>
      </c>
      <c r="H188" s="110">
        <f t="shared" si="76"/>
        <v>0</v>
      </c>
      <c r="I188" s="110">
        <f t="shared" si="77"/>
        <v>0</v>
      </c>
      <c r="J188" s="126"/>
      <c r="K188" s="126"/>
      <c r="L188" s="126"/>
    </row>
    <row r="189" spans="2:12" ht="12" x14ac:dyDescent="0.2">
      <c r="B189" s="143" t="s">
        <v>178</v>
      </c>
      <c r="C189" s="110">
        <v>2</v>
      </c>
      <c r="D189" s="110">
        <v>0</v>
      </c>
      <c r="E189" s="110">
        <v>0</v>
      </c>
      <c r="F189" s="110">
        <v>3</v>
      </c>
      <c r="G189" s="110">
        <f t="shared" si="75"/>
        <v>1</v>
      </c>
      <c r="H189" s="110">
        <f t="shared" si="76"/>
        <v>3</v>
      </c>
      <c r="I189" s="110">
        <f t="shared" si="77"/>
        <v>3</v>
      </c>
      <c r="J189" s="126">
        <f t="shared" ref="J189:J195" si="79">F189/C189-1</f>
        <v>0.5</v>
      </c>
      <c r="K189" s="126"/>
      <c r="L189" s="126"/>
    </row>
    <row r="190" spans="2:12" ht="12" x14ac:dyDescent="0.2">
      <c r="B190" s="143" t="s">
        <v>117</v>
      </c>
      <c r="C190" s="110">
        <v>3</v>
      </c>
      <c r="D190" s="110">
        <v>1</v>
      </c>
      <c r="E190" s="110">
        <v>0</v>
      </c>
      <c r="F190" s="110">
        <v>2</v>
      </c>
      <c r="G190" s="110">
        <f t="shared" si="75"/>
        <v>-1</v>
      </c>
      <c r="H190" s="110">
        <f t="shared" si="76"/>
        <v>1</v>
      </c>
      <c r="I190" s="110">
        <f t="shared" si="77"/>
        <v>2</v>
      </c>
      <c r="J190" s="126">
        <f t="shared" si="79"/>
        <v>-0.33333333333333337</v>
      </c>
      <c r="K190" s="126">
        <f>F190/D190-1</f>
        <v>1</v>
      </c>
      <c r="L190" s="126"/>
    </row>
    <row r="191" spans="2:12" ht="12" x14ac:dyDescent="0.2">
      <c r="B191" s="143" t="s">
        <v>179</v>
      </c>
      <c r="C191" s="110">
        <v>23</v>
      </c>
      <c r="D191" s="110">
        <v>0</v>
      </c>
      <c r="E191" s="110">
        <v>28</v>
      </c>
      <c r="F191" s="110">
        <v>39</v>
      </c>
      <c r="G191" s="110">
        <f t="shared" si="75"/>
        <v>16</v>
      </c>
      <c r="H191" s="110">
        <f t="shared" si="76"/>
        <v>39</v>
      </c>
      <c r="I191" s="110">
        <f t="shared" si="77"/>
        <v>11</v>
      </c>
      <c r="J191" s="126">
        <f t="shared" si="79"/>
        <v>0.69565217391304346</v>
      </c>
      <c r="K191" s="126"/>
      <c r="L191" s="126">
        <f>F191/E191-1</f>
        <v>0.39285714285714279</v>
      </c>
    </row>
    <row r="192" spans="2:12" ht="12" x14ac:dyDescent="0.2">
      <c r="B192" s="143" t="s">
        <v>118</v>
      </c>
      <c r="C192" s="110">
        <v>7</v>
      </c>
      <c r="D192" s="110">
        <v>0</v>
      </c>
      <c r="E192" s="110">
        <v>2</v>
      </c>
      <c r="F192" s="110">
        <v>4</v>
      </c>
      <c r="G192" s="110">
        <f t="shared" si="75"/>
        <v>-3</v>
      </c>
      <c r="H192" s="110">
        <f t="shared" si="76"/>
        <v>4</v>
      </c>
      <c r="I192" s="110">
        <f t="shared" si="77"/>
        <v>2</v>
      </c>
      <c r="J192" s="126">
        <f t="shared" si="79"/>
        <v>-0.4285714285714286</v>
      </c>
      <c r="K192" s="126"/>
      <c r="L192" s="126">
        <f>F192/E192-1</f>
        <v>1</v>
      </c>
    </row>
    <row r="193" spans="1:12" ht="12" x14ac:dyDescent="0.2">
      <c r="B193" s="143" t="s">
        <v>119</v>
      </c>
      <c r="C193" s="110">
        <v>9</v>
      </c>
      <c r="D193" s="110">
        <v>0</v>
      </c>
      <c r="E193" s="110">
        <v>13</v>
      </c>
      <c r="F193" s="110">
        <v>11</v>
      </c>
      <c r="G193" s="110">
        <f t="shared" si="75"/>
        <v>2</v>
      </c>
      <c r="H193" s="110">
        <f t="shared" si="76"/>
        <v>11</v>
      </c>
      <c r="I193" s="110">
        <f t="shared" si="77"/>
        <v>-2</v>
      </c>
      <c r="J193" s="126">
        <f t="shared" si="79"/>
        <v>0.22222222222222232</v>
      </c>
      <c r="K193" s="126"/>
      <c r="L193" s="126">
        <f>F193/E193-1</f>
        <v>-0.15384615384615385</v>
      </c>
    </row>
    <row r="194" spans="1:12" ht="12" x14ac:dyDescent="0.2">
      <c r="B194" s="143" t="s">
        <v>113</v>
      </c>
      <c r="C194" s="110">
        <v>2</v>
      </c>
      <c r="D194" s="110">
        <v>0</v>
      </c>
      <c r="E194" s="110">
        <v>0</v>
      </c>
      <c r="F194" s="110">
        <v>4</v>
      </c>
      <c r="G194" s="110">
        <f t="shared" si="75"/>
        <v>2</v>
      </c>
      <c r="H194" s="110">
        <f t="shared" si="76"/>
        <v>4</v>
      </c>
      <c r="I194" s="110">
        <f t="shared" si="77"/>
        <v>4</v>
      </c>
      <c r="J194" s="126">
        <f t="shared" si="79"/>
        <v>1</v>
      </c>
      <c r="K194" s="126"/>
      <c r="L194" s="126"/>
    </row>
    <row r="195" spans="1:12" ht="12" x14ac:dyDescent="0.2">
      <c r="B195" s="143" t="s">
        <v>114</v>
      </c>
      <c r="C195" s="110">
        <v>13</v>
      </c>
      <c r="D195" s="110">
        <v>0</v>
      </c>
      <c r="E195" s="110">
        <v>8</v>
      </c>
      <c r="F195" s="110">
        <v>19</v>
      </c>
      <c r="G195" s="110">
        <f t="shared" si="75"/>
        <v>6</v>
      </c>
      <c r="H195" s="110">
        <f t="shared" si="76"/>
        <v>19</v>
      </c>
      <c r="I195" s="110">
        <f t="shared" si="77"/>
        <v>11</v>
      </c>
      <c r="J195" s="126">
        <f t="shared" si="79"/>
        <v>0.46153846153846145</v>
      </c>
      <c r="K195" s="126"/>
      <c r="L195" s="126">
        <f>F195/E195-1</f>
        <v>1.375</v>
      </c>
    </row>
    <row r="196" spans="1:12" x14ac:dyDescent="0.2">
      <c r="A196" s="8"/>
      <c r="B196" s="153" t="s">
        <v>127</v>
      </c>
      <c r="C196" s="113">
        <v>84</v>
      </c>
      <c r="D196" s="113">
        <v>5</v>
      </c>
      <c r="E196" s="150">
        <v>147</v>
      </c>
      <c r="F196" s="150">
        <v>100</v>
      </c>
      <c r="G196" s="113">
        <f t="shared" si="56"/>
        <v>16</v>
      </c>
      <c r="H196" s="113">
        <f t="shared" si="57"/>
        <v>95</v>
      </c>
      <c r="I196" s="150">
        <f t="shared" si="58"/>
        <v>-47</v>
      </c>
      <c r="J196" s="128">
        <f t="shared" si="59"/>
        <v>0.19047619047619047</v>
      </c>
      <c r="K196" s="128">
        <f>F196/D196-1</f>
        <v>19</v>
      </c>
      <c r="L196" s="151">
        <f t="shared" ref="L196:L235" si="80">F196/E196-1</f>
        <v>-0.31972789115646261</v>
      </c>
    </row>
    <row r="197" spans="1:12" ht="12.75" x14ac:dyDescent="0.2">
      <c r="A197" s="8"/>
      <c r="B197" s="141" t="s">
        <v>200</v>
      </c>
      <c r="C197" s="110">
        <v>1</v>
      </c>
      <c r="D197" s="110">
        <v>0</v>
      </c>
      <c r="E197" s="110">
        <v>2</v>
      </c>
      <c r="F197" s="110">
        <v>0</v>
      </c>
      <c r="G197" s="110">
        <f t="shared" ref="G197:G212" si="81">F197-C197</f>
        <v>-1</v>
      </c>
      <c r="H197" s="110">
        <f t="shared" ref="H197:H212" si="82">F197-D197</f>
        <v>0</v>
      </c>
      <c r="I197" s="110">
        <f t="shared" ref="I197:I212" si="83">F197-E197</f>
        <v>-2</v>
      </c>
      <c r="J197" s="126">
        <f t="shared" ref="J197:J202" si="84">F197/C197-1</f>
        <v>-1</v>
      </c>
      <c r="K197" s="126"/>
      <c r="L197" s="126">
        <f>F197/E197-1</f>
        <v>-1</v>
      </c>
    </row>
    <row r="198" spans="1:12" ht="12.75" x14ac:dyDescent="0.2">
      <c r="A198" s="8"/>
      <c r="B198" s="142" t="s">
        <v>197</v>
      </c>
      <c r="C198" s="110">
        <v>2</v>
      </c>
      <c r="D198" s="110">
        <v>0</v>
      </c>
      <c r="E198" s="110">
        <v>4</v>
      </c>
      <c r="F198" s="110">
        <v>2</v>
      </c>
      <c r="G198" s="110">
        <f t="shared" si="81"/>
        <v>0</v>
      </c>
      <c r="H198" s="110">
        <f t="shared" si="82"/>
        <v>2</v>
      </c>
      <c r="I198" s="110">
        <f t="shared" si="83"/>
        <v>-2</v>
      </c>
      <c r="J198" s="126">
        <f t="shared" si="84"/>
        <v>0</v>
      </c>
      <c r="K198" s="126"/>
      <c r="L198" s="126">
        <f>F198/E198-1</f>
        <v>-0.5</v>
      </c>
    </row>
    <row r="199" spans="1:12" ht="12.75" x14ac:dyDescent="0.2">
      <c r="A199" s="8"/>
      <c r="B199" s="143" t="s">
        <v>122</v>
      </c>
      <c r="C199" s="110">
        <v>2</v>
      </c>
      <c r="D199" s="110">
        <v>1</v>
      </c>
      <c r="E199" s="110">
        <v>0</v>
      </c>
      <c r="F199" s="110">
        <v>1</v>
      </c>
      <c r="G199" s="110">
        <f t="shared" si="81"/>
        <v>-1</v>
      </c>
      <c r="H199" s="110">
        <f t="shared" si="82"/>
        <v>0</v>
      </c>
      <c r="I199" s="110">
        <f t="shared" si="83"/>
        <v>1</v>
      </c>
      <c r="J199" s="126">
        <f t="shared" si="84"/>
        <v>-0.5</v>
      </c>
      <c r="K199" s="126">
        <f>F199/D199-1</f>
        <v>0</v>
      </c>
      <c r="L199" s="126"/>
    </row>
    <row r="200" spans="1:12" ht="12.75" x14ac:dyDescent="0.2">
      <c r="A200" s="8"/>
      <c r="B200" s="143" t="s">
        <v>180</v>
      </c>
      <c r="C200" s="110">
        <v>5</v>
      </c>
      <c r="D200" s="110">
        <v>0</v>
      </c>
      <c r="E200" s="110">
        <v>5</v>
      </c>
      <c r="F200" s="110">
        <v>1</v>
      </c>
      <c r="G200" s="110">
        <f t="shared" si="81"/>
        <v>-4</v>
      </c>
      <c r="H200" s="110">
        <f t="shared" si="82"/>
        <v>1</v>
      </c>
      <c r="I200" s="110">
        <f t="shared" si="83"/>
        <v>-4</v>
      </c>
      <c r="J200" s="126">
        <f t="shared" si="84"/>
        <v>-0.8</v>
      </c>
      <c r="K200" s="126"/>
      <c r="L200" s="126">
        <f>F200/E200-1</f>
        <v>-0.8</v>
      </c>
    </row>
    <row r="201" spans="1:12" ht="12.75" x14ac:dyDescent="0.2">
      <c r="A201" s="8"/>
      <c r="B201" s="143" t="s">
        <v>201</v>
      </c>
      <c r="C201" s="110">
        <v>1</v>
      </c>
      <c r="D201" s="110">
        <v>0</v>
      </c>
      <c r="E201" s="110">
        <v>0</v>
      </c>
      <c r="F201" s="110">
        <v>1</v>
      </c>
      <c r="G201" s="110">
        <f t="shared" si="81"/>
        <v>0</v>
      </c>
      <c r="H201" s="110">
        <f t="shared" si="82"/>
        <v>1</v>
      </c>
      <c r="I201" s="110">
        <f t="shared" si="83"/>
        <v>1</v>
      </c>
      <c r="J201" s="126">
        <f t="shared" si="84"/>
        <v>0</v>
      </c>
      <c r="K201" s="126"/>
      <c r="L201" s="126"/>
    </row>
    <row r="202" spans="1:12" ht="12.75" x14ac:dyDescent="0.2">
      <c r="A202" s="8"/>
      <c r="B202" s="143" t="s">
        <v>120</v>
      </c>
      <c r="C202" s="110">
        <v>5</v>
      </c>
      <c r="D202" s="110">
        <v>1</v>
      </c>
      <c r="E202" s="110">
        <v>6</v>
      </c>
      <c r="F202" s="110">
        <v>11</v>
      </c>
      <c r="G202" s="110">
        <f t="shared" si="81"/>
        <v>6</v>
      </c>
      <c r="H202" s="110">
        <f t="shared" si="82"/>
        <v>10</v>
      </c>
      <c r="I202" s="110">
        <f t="shared" si="83"/>
        <v>5</v>
      </c>
      <c r="J202" s="126">
        <f t="shared" si="84"/>
        <v>1.2000000000000002</v>
      </c>
      <c r="K202" s="126">
        <f>F202/D202-1</f>
        <v>10</v>
      </c>
      <c r="L202" s="126">
        <f>F202/E202-1</f>
        <v>0.83333333333333326</v>
      </c>
    </row>
    <row r="203" spans="1:12" ht="12.75" x14ac:dyDescent="0.2">
      <c r="A203" s="8"/>
      <c r="B203" s="143" t="s">
        <v>121</v>
      </c>
      <c r="C203" s="110">
        <v>0</v>
      </c>
      <c r="D203" s="110">
        <v>0</v>
      </c>
      <c r="E203" s="110">
        <v>1</v>
      </c>
      <c r="F203" s="110">
        <v>0</v>
      </c>
      <c r="G203" s="110">
        <f t="shared" si="81"/>
        <v>0</v>
      </c>
      <c r="H203" s="110">
        <f t="shared" si="82"/>
        <v>0</v>
      </c>
      <c r="I203" s="110">
        <f t="shared" si="83"/>
        <v>-1</v>
      </c>
      <c r="J203" s="126"/>
      <c r="K203" s="126"/>
      <c r="L203" s="126">
        <f>F203/E203-1</f>
        <v>-1</v>
      </c>
    </row>
    <row r="204" spans="1:12" ht="12.75" x14ac:dyDescent="0.2">
      <c r="A204" s="8"/>
      <c r="B204" s="143" t="s">
        <v>181</v>
      </c>
      <c r="C204" s="110">
        <v>0</v>
      </c>
      <c r="D204" s="110">
        <v>0</v>
      </c>
      <c r="E204" s="110">
        <v>1</v>
      </c>
      <c r="F204" s="110">
        <v>0</v>
      </c>
      <c r="G204" s="110">
        <f t="shared" si="81"/>
        <v>0</v>
      </c>
      <c r="H204" s="110">
        <f t="shared" si="82"/>
        <v>0</v>
      </c>
      <c r="I204" s="110">
        <f t="shared" si="83"/>
        <v>-1</v>
      </c>
      <c r="J204" s="126"/>
      <c r="K204" s="126"/>
      <c r="L204" s="126">
        <f>F204/E204-1</f>
        <v>-1</v>
      </c>
    </row>
    <row r="205" spans="1:12" ht="12.75" x14ac:dyDescent="0.2">
      <c r="A205" s="8"/>
      <c r="B205" s="106" t="s">
        <v>138</v>
      </c>
      <c r="C205" s="110">
        <v>0</v>
      </c>
      <c r="D205" s="110">
        <v>0</v>
      </c>
      <c r="E205" s="110">
        <v>0</v>
      </c>
      <c r="F205" s="110">
        <v>0</v>
      </c>
      <c r="G205" s="110">
        <f t="shared" si="81"/>
        <v>0</v>
      </c>
      <c r="H205" s="110">
        <f t="shared" si="82"/>
        <v>0</v>
      </c>
      <c r="I205" s="110">
        <f t="shared" si="83"/>
        <v>0</v>
      </c>
      <c r="J205" s="126"/>
      <c r="K205" s="126"/>
      <c r="L205" s="126"/>
    </row>
    <row r="206" spans="1:12" ht="12.75" x14ac:dyDescent="0.2">
      <c r="A206" s="8"/>
      <c r="B206" s="143" t="s">
        <v>123</v>
      </c>
      <c r="C206" s="110">
        <v>3</v>
      </c>
      <c r="D206" s="110">
        <v>0</v>
      </c>
      <c r="E206" s="110">
        <v>1</v>
      </c>
      <c r="F206" s="110">
        <v>3</v>
      </c>
      <c r="G206" s="110">
        <f t="shared" si="81"/>
        <v>0</v>
      </c>
      <c r="H206" s="110">
        <f t="shared" si="82"/>
        <v>3</v>
      </c>
      <c r="I206" s="110">
        <f t="shared" si="83"/>
        <v>2</v>
      </c>
      <c r="J206" s="126">
        <f t="shared" ref="J206:J212" si="85">F206/C206-1</f>
        <v>0</v>
      </c>
      <c r="K206" s="126"/>
      <c r="L206" s="126">
        <f>F206/E206-1</f>
        <v>2</v>
      </c>
    </row>
    <row r="207" spans="1:12" ht="12.75" x14ac:dyDescent="0.2">
      <c r="A207" s="8"/>
      <c r="B207" s="143" t="s">
        <v>182</v>
      </c>
      <c r="C207" s="110">
        <v>4</v>
      </c>
      <c r="D207" s="110">
        <v>0</v>
      </c>
      <c r="E207" s="110">
        <v>2</v>
      </c>
      <c r="F207" s="110">
        <v>2</v>
      </c>
      <c r="G207" s="110">
        <f t="shared" si="81"/>
        <v>-2</v>
      </c>
      <c r="H207" s="110">
        <f t="shared" si="82"/>
        <v>2</v>
      </c>
      <c r="I207" s="110">
        <f t="shared" si="83"/>
        <v>0</v>
      </c>
      <c r="J207" s="126">
        <f t="shared" si="85"/>
        <v>-0.5</v>
      </c>
      <c r="K207" s="126"/>
      <c r="L207" s="126">
        <f>F207/E207-1</f>
        <v>0</v>
      </c>
    </row>
    <row r="208" spans="1:12" ht="12.75" x14ac:dyDescent="0.2">
      <c r="A208" s="8"/>
      <c r="B208" s="143" t="s">
        <v>183</v>
      </c>
      <c r="C208" s="110">
        <v>2</v>
      </c>
      <c r="D208" s="110">
        <v>0</v>
      </c>
      <c r="E208" s="110">
        <v>0</v>
      </c>
      <c r="F208" s="110">
        <v>0</v>
      </c>
      <c r="G208" s="110">
        <f t="shared" si="81"/>
        <v>-2</v>
      </c>
      <c r="H208" s="110">
        <f t="shared" si="82"/>
        <v>0</v>
      </c>
      <c r="I208" s="110">
        <f t="shared" si="83"/>
        <v>0</v>
      </c>
      <c r="J208" s="126">
        <f t="shared" si="85"/>
        <v>-1</v>
      </c>
      <c r="K208" s="126"/>
      <c r="L208" s="126"/>
    </row>
    <row r="209" spans="1:12" ht="12.75" x14ac:dyDescent="0.2">
      <c r="A209" s="8"/>
      <c r="B209" s="143" t="s">
        <v>124</v>
      </c>
      <c r="C209" s="110">
        <v>53</v>
      </c>
      <c r="D209" s="110">
        <v>1</v>
      </c>
      <c r="E209" s="110">
        <v>125</v>
      </c>
      <c r="F209" s="110">
        <v>74</v>
      </c>
      <c r="G209" s="110">
        <f t="shared" si="81"/>
        <v>21</v>
      </c>
      <c r="H209" s="110">
        <f t="shared" si="82"/>
        <v>73</v>
      </c>
      <c r="I209" s="110">
        <f t="shared" si="83"/>
        <v>-51</v>
      </c>
      <c r="J209" s="126">
        <f t="shared" si="85"/>
        <v>0.39622641509433953</v>
      </c>
      <c r="K209" s="126">
        <f>F209/D209-1</f>
        <v>73</v>
      </c>
      <c r="L209" s="126">
        <f>F209/E209-1</f>
        <v>-0.40800000000000003</v>
      </c>
    </row>
    <row r="210" spans="1:12" ht="12.75" x14ac:dyDescent="0.2">
      <c r="A210" s="8"/>
      <c r="B210" s="143" t="s">
        <v>125</v>
      </c>
      <c r="C210" s="110">
        <v>2</v>
      </c>
      <c r="D210" s="110">
        <v>2</v>
      </c>
      <c r="E210" s="110">
        <v>0</v>
      </c>
      <c r="F210" s="110">
        <v>2</v>
      </c>
      <c r="G210" s="110">
        <f t="shared" si="81"/>
        <v>0</v>
      </c>
      <c r="H210" s="110">
        <f t="shared" si="82"/>
        <v>0</v>
      </c>
      <c r="I210" s="110">
        <f t="shared" si="83"/>
        <v>2</v>
      </c>
      <c r="J210" s="126">
        <f t="shared" si="85"/>
        <v>0</v>
      </c>
      <c r="K210" s="126">
        <f>F210/D210-1</f>
        <v>0</v>
      </c>
      <c r="L210" s="126"/>
    </row>
    <row r="211" spans="1:12" ht="12.75" x14ac:dyDescent="0.2">
      <c r="A211" s="8"/>
      <c r="B211" s="143" t="s">
        <v>184</v>
      </c>
      <c r="C211" s="110">
        <v>3</v>
      </c>
      <c r="D211" s="110">
        <v>0</v>
      </c>
      <c r="E211" s="110">
        <v>0</v>
      </c>
      <c r="F211" s="110">
        <v>2</v>
      </c>
      <c r="G211" s="110">
        <f t="shared" si="81"/>
        <v>-1</v>
      </c>
      <c r="H211" s="110">
        <f t="shared" si="82"/>
        <v>2</v>
      </c>
      <c r="I211" s="110">
        <f t="shared" si="83"/>
        <v>2</v>
      </c>
      <c r="J211" s="126">
        <f t="shared" si="85"/>
        <v>-0.33333333333333337</v>
      </c>
      <c r="K211" s="126"/>
      <c r="L211" s="126"/>
    </row>
    <row r="212" spans="1:12" ht="12" x14ac:dyDescent="0.2">
      <c r="B212" s="143" t="s">
        <v>126</v>
      </c>
      <c r="C212" s="110">
        <v>1</v>
      </c>
      <c r="D212" s="110">
        <v>0</v>
      </c>
      <c r="E212" s="110">
        <v>0</v>
      </c>
      <c r="F212" s="110">
        <v>1</v>
      </c>
      <c r="G212" s="110">
        <f t="shared" si="81"/>
        <v>0</v>
      </c>
      <c r="H212" s="110">
        <f t="shared" si="82"/>
        <v>1</v>
      </c>
      <c r="I212" s="110">
        <f t="shared" si="83"/>
        <v>1</v>
      </c>
      <c r="J212" s="126">
        <f t="shared" si="85"/>
        <v>0</v>
      </c>
      <c r="K212" s="126"/>
      <c r="L212" s="126"/>
    </row>
    <row r="213" spans="1:12" x14ac:dyDescent="0.2">
      <c r="B213" s="153" t="s">
        <v>128</v>
      </c>
      <c r="C213" s="113">
        <v>304</v>
      </c>
      <c r="D213" s="113">
        <v>5</v>
      </c>
      <c r="E213" s="150">
        <v>145</v>
      </c>
      <c r="F213" s="150">
        <v>223</v>
      </c>
      <c r="G213" s="113">
        <f t="shared" ref="G213:G235" si="86">F213-C213</f>
        <v>-81</v>
      </c>
      <c r="H213" s="113">
        <f t="shared" ref="H213:H235" si="87">F213-D213</f>
        <v>218</v>
      </c>
      <c r="I213" s="150">
        <f t="shared" ref="I213:I235" si="88">F213-E213</f>
        <v>78</v>
      </c>
      <c r="J213" s="128">
        <f t="shared" ref="J213:J235" si="89">F213/C213-1</f>
        <v>-0.26644736842105265</v>
      </c>
      <c r="K213" s="128">
        <f>F213/D213-1</f>
        <v>43.6</v>
      </c>
      <c r="L213" s="151">
        <f t="shared" si="80"/>
        <v>0.53793103448275859</v>
      </c>
    </row>
    <row r="214" spans="1:12" ht="12.75" x14ac:dyDescent="0.2">
      <c r="A214" s="8"/>
      <c r="B214" s="143" t="s">
        <v>185</v>
      </c>
      <c r="C214" s="110">
        <v>3</v>
      </c>
      <c r="D214" s="110">
        <v>0</v>
      </c>
      <c r="E214" s="110">
        <v>0</v>
      </c>
      <c r="F214" s="110">
        <v>5</v>
      </c>
      <c r="G214" s="110">
        <f>F214-C214</f>
        <v>2</v>
      </c>
      <c r="H214" s="110">
        <f>F214-D214</f>
        <v>5</v>
      </c>
      <c r="I214" s="110">
        <f>F214-E214</f>
        <v>5</v>
      </c>
      <c r="J214" s="126">
        <f>F214/C214-1</f>
        <v>0.66666666666666674</v>
      </c>
      <c r="K214" s="126"/>
      <c r="L214" s="126"/>
    </row>
    <row r="215" spans="1:12" ht="12.75" x14ac:dyDescent="0.2">
      <c r="A215" s="8"/>
      <c r="B215" s="142" t="s">
        <v>186</v>
      </c>
      <c r="C215" s="110">
        <v>0</v>
      </c>
      <c r="D215" s="110">
        <v>0</v>
      </c>
      <c r="E215" s="110">
        <v>0</v>
      </c>
      <c r="F215" s="110">
        <v>0</v>
      </c>
      <c r="G215" s="110">
        <f>F215-C215</f>
        <v>0</v>
      </c>
      <c r="H215" s="110">
        <f>F215-D215</f>
        <v>0</v>
      </c>
      <c r="I215" s="110">
        <f>F215-E215</f>
        <v>0</v>
      </c>
      <c r="J215" s="126"/>
      <c r="K215" s="126"/>
      <c r="L215" s="126"/>
    </row>
    <row r="216" spans="1:12" ht="12.75" x14ac:dyDescent="0.2">
      <c r="A216" s="8"/>
      <c r="B216" s="143" t="s">
        <v>187</v>
      </c>
      <c r="C216" s="110">
        <v>1</v>
      </c>
      <c r="D216" s="110">
        <v>1</v>
      </c>
      <c r="E216" s="110">
        <v>1</v>
      </c>
      <c r="F216" s="110">
        <v>10</v>
      </c>
      <c r="G216" s="110">
        <f>F216-C216</f>
        <v>9</v>
      </c>
      <c r="H216" s="110">
        <f>F216-D216</f>
        <v>9</v>
      </c>
      <c r="I216" s="110">
        <f>F216-E216</f>
        <v>9</v>
      </c>
      <c r="J216" s="126">
        <f>F216/C216-1</f>
        <v>9</v>
      </c>
      <c r="K216" s="126">
        <f>F216/D216-1</f>
        <v>9</v>
      </c>
      <c r="L216" s="126">
        <f>F216/E216-1</f>
        <v>9</v>
      </c>
    </row>
    <row r="217" spans="1:12" ht="12" x14ac:dyDescent="0.2">
      <c r="B217" s="143" t="s">
        <v>128</v>
      </c>
      <c r="C217" s="110">
        <v>300</v>
      </c>
      <c r="D217" s="110">
        <v>4</v>
      </c>
      <c r="E217" s="110">
        <v>139</v>
      </c>
      <c r="F217" s="110">
        <v>207</v>
      </c>
      <c r="G217" s="110">
        <f>F217-C217</f>
        <v>-93</v>
      </c>
      <c r="H217" s="110">
        <f>F217-D217</f>
        <v>203</v>
      </c>
      <c r="I217" s="110">
        <f>F217-E217</f>
        <v>68</v>
      </c>
      <c r="J217" s="126">
        <f>F217/C217-1</f>
        <v>-0.31000000000000005</v>
      </c>
      <c r="K217" s="126">
        <f>F217/D217-1</f>
        <v>50.75</v>
      </c>
      <c r="L217" s="126">
        <f>F217/E217-1</f>
        <v>0.48920863309352525</v>
      </c>
    </row>
    <row r="218" spans="1:12" ht="12" x14ac:dyDescent="0.2">
      <c r="B218" s="143" t="s">
        <v>253</v>
      </c>
      <c r="C218" s="110">
        <v>0</v>
      </c>
      <c r="D218" s="110">
        <v>0</v>
      </c>
      <c r="E218" s="110">
        <v>5</v>
      </c>
      <c r="F218" s="110">
        <v>1</v>
      </c>
      <c r="G218" s="110">
        <f>F218-C218</f>
        <v>1</v>
      </c>
      <c r="H218" s="110">
        <f>F218-D218</f>
        <v>1</v>
      </c>
      <c r="I218" s="110">
        <f>F218-E218</f>
        <v>-4</v>
      </c>
      <c r="J218" s="126"/>
      <c r="K218" s="126"/>
      <c r="L218" s="126">
        <f>F218/E218-1</f>
        <v>-0.8</v>
      </c>
    </row>
    <row r="219" spans="1:12" x14ac:dyDescent="0.2">
      <c r="B219" s="153" t="s">
        <v>129</v>
      </c>
      <c r="C219" s="113">
        <v>258</v>
      </c>
      <c r="D219" s="113">
        <v>8</v>
      </c>
      <c r="E219" s="150">
        <v>279</v>
      </c>
      <c r="F219" s="150">
        <v>445</v>
      </c>
      <c r="G219" s="113">
        <f t="shared" si="86"/>
        <v>187</v>
      </c>
      <c r="H219" s="113">
        <f t="shared" si="87"/>
        <v>437</v>
      </c>
      <c r="I219" s="150">
        <f t="shared" si="88"/>
        <v>166</v>
      </c>
      <c r="J219" s="128">
        <f t="shared" si="89"/>
        <v>0.72480620155038755</v>
      </c>
      <c r="K219" s="128">
        <f>F219/D219-1</f>
        <v>54.625</v>
      </c>
      <c r="L219" s="151">
        <f t="shared" si="80"/>
        <v>0.59498207885304666</v>
      </c>
    </row>
    <row r="220" spans="1:12" ht="12" x14ac:dyDescent="0.2">
      <c r="B220" s="106" t="s">
        <v>130</v>
      </c>
      <c r="C220" s="110">
        <v>35</v>
      </c>
      <c r="D220" s="110">
        <v>2</v>
      </c>
      <c r="E220" s="110">
        <v>46</v>
      </c>
      <c r="F220" s="110">
        <v>46</v>
      </c>
      <c r="G220" s="110">
        <f>F220-C220</f>
        <v>11</v>
      </c>
      <c r="H220" s="110">
        <f>F220-D220</f>
        <v>44</v>
      </c>
      <c r="I220" s="110">
        <f>F220-E220</f>
        <v>0</v>
      </c>
      <c r="J220" s="126">
        <f>F220/C220-1</f>
        <v>0.31428571428571428</v>
      </c>
      <c r="K220" s="126">
        <f>F220/D220-1</f>
        <v>22</v>
      </c>
      <c r="L220" s="126">
        <f>F220/E220-1</f>
        <v>0</v>
      </c>
    </row>
    <row r="221" spans="1:12" ht="12" x14ac:dyDescent="0.2">
      <c r="B221" s="106" t="s">
        <v>131</v>
      </c>
      <c r="C221" s="110">
        <v>75</v>
      </c>
      <c r="D221" s="110">
        <v>5</v>
      </c>
      <c r="E221" s="110">
        <v>72</v>
      </c>
      <c r="F221" s="110">
        <v>119</v>
      </c>
      <c r="G221" s="110">
        <f>F221-C221</f>
        <v>44</v>
      </c>
      <c r="H221" s="110">
        <f>F221-D221</f>
        <v>114</v>
      </c>
      <c r="I221" s="110">
        <f>F221-E221</f>
        <v>47</v>
      </c>
      <c r="J221" s="126">
        <f>F221/C221-1</f>
        <v>0.58666666666666667</v>
      </c>
      <c r="K221" s="126">
        <f>F221/D221-1</f>
        <v>22.8</v>
      </c>
      <c r="L221" s="126">
        <f>F221/E221-1</f>
        <v>0.65277777777777768</v>
      </c>
    </row>
    <row r="222" spans="1:12" ht="12" x14ac:dyDescent="0.2">
      <c r="B222" s="106" t="s">
        <v>132</v>
      </c>
      <c r="C222" s="110">
        <v>112</v>
      </c>
      <c r="D222" s="110">
        <v>1</v>
      </c>
      <c r="E222" s="110">
        <v>135</v>
      </c>
      <c r="F222" s="110">
        <v>205</v>
      </c>
      <c r="G222" s="110">
        <f>F222-C222</f>
        <v>93</v>
      </c>
      <c r="H222" s="110">
        <f>F222-D222</f>
        <v>204</v>
      </c>
      <c r="I222" s="110">
        <f>F222-E222</f>
        <v>70</v>
      </c>
      <c r="J222" s="126">
        <f>F222/C222-1</f>
        <v>0.83035714285714279</v>
      </c>
      <c r="K222" s="126">
        <f>F222/D222-1</f>
        <v>204</v>
      </c>
      <c r="L222" s="126">
        <f>F222/E222-1</f>
        <v>0.5185185185185186</v>
      </c>
    </row>
    <row r="223" spans="1:12" ht="12" x14ac:dyDescent="0.2">
      <c r="B223" s="106" t="s">
        <v>133</v>
      </c>
      <c r="C223" s="110">
        <v>36</v>
      </c>
      <c r="D223" s="110">
        <v>0</v>
      </c>
      <c r="E223" s="110">
        <v>26</v>
      </c>
      <c r="F223" s="110">
        <v>75</v>
      </c>
      <c r="G223" s="110">
        <f>F223-C223</f>
        <v>39</v>
      </c>
      <c r="H223" s="110">
        <f>F223-D223</f>
        <v>75</v>
      </c>
      <c r="I223" s="110">
        <f>F223-E223</f>
        <v>49</v>
      </c>
      <c r="J223" s="126">
        <f>F223/C223-1</f>
        <v>1.0833333333333335</v>
      </c>
      <c r="K223" s="126"/>
      <c r="L223" s="126">
        <f>F223/E223-1</f>
        <v>1.8846153846153846</v>
      </c>
    </row>
    <row r="224" spans="1:12" x14ac:dyDescent="0.2">
      <c r="B224" s="153" t="s">
        <v>134</v>
      </c>
      <c r="C224" s="113">
        <v>20</v>
      </c>
      <c r="D224" s="113">
        <v>5</v>
      </c>
      <c r="E224" s="150">
        <v>8</v>
      </c>
      <c r="F224" s="150">
        <v>21</v>
      </c>
      <c r="G224" s="113">
        <f t="shared" si="86"/>
        <v>1</v>
      </c>
      <c r="H224" s="113">
        <f t="shared" si="87"/>
        <v>16</v>
      </c>
      <c r="I224" s="150">
        <f t="shared" si="88"/>
        <v>13</v>
      </c>
      <c r="J224" s="128">
        <f t="shared" si="89"/>
        <v>5.0000000000000044E-2</v>
      </c>
      <c r="K224" s="128"/>
      <c r="L224" s="151">
        <f t="shared" si="80"/>
        <v>1.625</v>
      </c>
    </row>
    <row r="225" spans="2:12" ht="12" x14ac:dyDescent="0.2">
      <c r="B225" s="143" t="s">
        <v>188</v>
      </c>
      <c r="C225" s="110">
        <v>0</v>
      </c>
      <c r="D225" s="110">
        <v>0</v>
      </c>
      <c r="E225" s="110">
        <v>4</v>
      </c>
      <c r="F225" s="110">
        <v>5</v>
      </c>
      <c r="G225" s="110">
        <f t="shared" ref="G225:G231" si="90">F225-C225</f>
        <v>5</v>
      </c>
      <c r="H225" s="110">
        <f t="shared" ref="H225:H231" si="91">F225-D225</f>
        <v>5</v>
      </c>
      <c r="I225" s="110">
        <f t="shared" ref="I225:I231" si="92">F225-E225</f>
        <v>1</v>
      </c>
      <c r="J225" s="126"/>
      <c r="K225" s="126"/>
      <c r="L225" s="126">
        <f>F225/E225-1</f>
        <v>0.25</v>
      </c>
    </row>
    <row r="226" spans="2:12" ht="12" x14ac:dyDescent="0.2">
      <c r="B226" s="143" t="s">
        <v>136</v>
      </c>
      <c r="C226" s="110">
        <v>6</v>
      </c>
      <c r="D226" s="110">
        <v>1</v>
      </c>
      <c r="E226" s="110">
        <v>3</v>
      </c>
      <c r="F226" s="110">
        <v>11</v>
      </c>
      <c r="G226" s="110">
        <f t="shared" si="90"/>
        <v>5</v>
      </c>
      <c r="H226" s="110">
        <f t="shared" si="91"/>
        <v>10</v>
      </c>
      <c r="I226" s="110">
        <f t="shared" si="92"/>
        <v>8</v>
      </c>
      <c r="J226" s="126">
        <f>F226/C226-1</f>
        <v>0.83333333333333326</v>
      </c>
      <c r="K226" s="126">
        <f>F226/D226-1</f>
        <v>10</v>
      </c>
      <c r="L226" s="126">
        <f>F226/E226-1</f>
        <v>2.6666666666666665</v>
      </c>
    </row>
    <row r="227" spans="2:12" ht="12" x14ac:dyDescent="0.2">
      <c r="B227" s="143" t="s">
        <v>189</v>
      </c>
      <c r="C227" s="110">
        <v>0</v>
      </c>
      <c r="D227" s="110">
        <v>0</v>
      </c>
      <c r="E227" s="110">
        <v>0</v>
      </c>
      <c r="F227" s="110">
        <v>1</v>
      </c>
      <c r="G227" s="110">
        <f t="shared" si="90"/>
        <v>1</v>
      </c>
      <c r="H227" s="110">
        <f t="shared" si="91"/>
        <v>1</v>
      </c>
      <c r="I227" s="110">
        <f t="shared" si="92"/>
        <v>1</v>
      </c>
      <c r="J227" s="126"/>
      <c r="K227" s="126"/>
      <c r="L227" s="126"/>
    </row>
    <row r="228" spans="2:12" ht="12" x14ac:dyDescent="0.2">
      <c r="B228" s="143" t="s">
        <v>202</v>
      </c>
      <c r="C228" s="110">
        <v>7</v>
      </c>
      <c r="D228" s="110">
        <v>0</v>
      </c>
      <c r="E228" s="110">
        <v>0</v>
      </c>
      <c r="F228" s="110">
        <v>2</v>
      </c>
      <c r="G228" s="110">
        <f t="shared" si="90"/>
        <v>-5</v>
      </c>
      <c r="H228" s="110">
        <f t="shared" si="91"/>
        <v>2</v>
      </c>
      <c r="I228" s="110">
        <f t="shared" si="92"/>
        <v>2</v>
      </c>
      <c r="J228" s="126">
        <f>F228/C228-1</f>
        <v>-0.7142857142857143</v>
      </c>
      <c r="K228" s="126"/>
      <c r="L228" s="126"/>
    </row>
    <row r="229" spans="2:12" ht="12" x14ac:dyDescent="0.2">
      <c r="B229" s="143" t="s">
        <v>190</v>
      </c>
      <c r="C229" s="110">
        <v>0</v>
      </c>
      <c r="D229" s="110">
        <v>4</v>
      </c>
      <c r="E229" s="110">
        <v>1</v>
      </c>
      <c r="F229" s="110">
        <v>2</v>
      </c>
      <c r="G229" s="110">
        <f t="shared" si="90"/>
        <v>2</v>
      </c>
      <c r="H229" s="110">
        <f t="shared" si="91"/>
        <v>-2</v>
      </c>
      <c r="I229" s="110">
        <f t="shared" si="92"/>
        <v>1</v>
      </c>
      <c r="J229" s="126"/>
      <c r="K229" s="126">
        <f>F229/D229-1</f>
        <v>-0.5</v>
      </c>
      <c r="L229" s="126">
        <f>F229/E229-1</f>
        <v>1</v>
      </c>
    </row>
    <row r="230" spans="2:12" ht="12" x14ac:dyDescent="0.2">
      <c r="B230" s="143" t="s">
        <v>135</v>
      </c>
      <c r="C230" s="110">
        <v>0</v>
      </c>
      <c r="D230" s="110">
        <v>0</v>
      </c>
      <c r="E230" s="110">
        <v>0</v>
      </c>
      <c r="F230" s="110">
        <v>0</v>
      </c>
      <c r="G230" s="110">
        <f t="shared" si="90"/>
        <v>0</v>
      </c>
      <c r="H230" s="110">
        <f t="shared" si="91"/>
        <v>0</v>
      </c>
      <c r="I230" s="110">
        <f t="shared" si="92"/>
        <v>0</v>
      </c>
      <c r="J230" s="126"/>
      <c r="K230" s="126"/>
      <c r="L230" s="126"/>
    </row>
    <row r="231" spans="2:12" ht="12" x14ac:dyDescent="0.2">
      <c r="B231" s="143" t="s">
        <v>224</v>
      </c>
      <c r="C231" s="110">
        <v>7</v>
      </c>
      <c r="D231" s="110">
        <v>0</v>
      </c>
      <c r="E231" s="110">
        <v>0</v>
      </c>
      <c r="F231" s="110">
        <v>0</v>
      </c>
      <c r="G231" s="110">
        <f t="shared" si="90"/>
        <v>-7</v>
      </c>
      <c r="H231" s="110">
        <f t="shared" si="91"/>
        <v>0</v>
      </c>
      <c r="I231" s="110">
        <f t="shared" si="92"/>
        <v>0</v>
      </c>
      <c r="J231" s="126">
        <f>F231/C231-1</f>
        <v>-1</v>
      </c>
      <c r="K231" s="126"/>
      <c r="L231" s="126"/>
    </row>
    <row r="232" spans="2:12" x14ac:dyDescent="0.2">
      <c r="B232" s="139" t="s">
        <v>194</v>
      </c>
      <c r="C232" s="111">
        <v>48812</v>
      </c>
      <c r="D232" s="111">
        <v>5366</v>
      </c>
      <c r="E232" s="111">
        <v>21636</v>
      </c>
      <c r="F232" s="111">
        <v>35564</v>
      </c>
      <c r="G232" s="111">
        <f t="shared" si="86"/>
        <v>-13248</v>
      </c>
      <c r="H232" s="111">
        <f t="shared" si="87"/>
        <v>30198</v>
      </c>
      <c r="I232" s="111">
        <f t="shared" si="88"/>
        <v>13928</v>
      </c>
      <c r="J232" s="127">
        <f t="shared" si="89"/>
        <v>-0.27140866999918056</v>
      </c>
      <c r="K232" s="127">
        <f t="shared" ref="K232:K235" si="93">F232/D232-1</f>
        <v>5.6276556093924714</v>
      </c>
      <c r="L232" s="127">
        <f t="shared" si="80"/>
        <v>0.64374191162876682</v>
      </c>
    </row>
    <row r="233" spans="2:12" ht="12" x14ac:dyDescent="0.2">
      <c r="B233" s="143" t="s">
        <v>137</v>
      </c>
      <c r="C233" s="110">
        <v>11</v>
      </c>
      <c r="D233" s="110">
        <v>1</v>
      </c>
      <c r="E233" s="110">
        <v>2</v>
      </c>
      <c r="F233" s="110">
        <v>16</v>
      </c>
      <c r="G233" s="110">
        <f t="shared" si="86"/>
        <v>5</v>
      </c>
      <c r="H233" s="110">
        <f t="shared" si="87"/>
        <v>15</v>
      </c>
      <c r="I233" s="110">
        <f t="shared" si="88"/>
        <v>14</v>
      </c>
      <c r="J233" s="126">
        <f t="shared" si="89"/>
        <v>0.45454545454545459</v>
      </c>
      <c r="K233" s="126">
        <f t="shared" si="93"/>
        <v>15</v>
      </c>
      <c r="L233" s="126">
        <f t="shared" si="80"/>
        <v>7</v>
      </c>
    </row>
    <row r="234" spans="2:12" ht="12" x14ac:dyDescent="0.2">
      <c r="B234" s="148" t="s">
        <v>279</v>
      </c>
      <c r="C234" s="110">
        <v>48025</v>
      </c>
      <c r="D234" s="110">
        <v>5318</v>
      </c>
      <c r="E234" s="110">
        <v>21322</v>
      </c>
      <c r="F234" s="110">
        <v>34895</v>
      </c>
      <c r="G234" s="110">
        <f t="shared" si="86"/>
        <v>-13130</v>
      </c>
      <c r="H234" s="110">
        <f t="shared" si="87"/>
        <v>29577</v>
      </c>
      <c r="I234" s="110">
        <f t="shared" si="88"/>
        <v>13573</v>
      </c>
      <c r="J234" s="126">
        <f t="shared" si="89"/>
        <v>-0.27339927121290997</v>
      </c>
      <c r="K234" s="126">
        <f t="shared" si="93"/>
        <v>5.5616773223016169</v>
      </c>
      <c r="L234" s="126">
        <f t="shared" si="80"/>
        <v>0.6365725541694025</v>
      </c>
    </row>
    <row r="235" spans="2:12" ht="12.75" thickBot="1" x14ac:dyDescent="0.25">
      <c r="B235" s="149" t="s">
        <v>278</v>
      </c>
      <c r="C235" s="134">
        <v>776</v>
      </c>
      <c r="D235" s="134">
        <v>47</v>
      </c>
      <c r="E235" s="134">
        <v>312</v>
      </c>
      <c r="F235" s="134">
        <v>653</v>
      </c>
      <c r="G235" s="134">
        <f t="shared" si="86"/>
        <v>-123</v>
      </c>
      <c r="H235" s="134">
        <f t="shared" si="87"/>
        <v>606</v>
      </c>
      <c r="I235" s="134">
        <f t="shared" si="88"/>
        <v>341</v>
      </c>
      <c r="J235" s="135">
        <f t="shared" si="89"/>
        <v>-0.15850515463917525</v>
      </c>
      <c r="K235" s="135">
        <f t="shared" si="93"/>
        <v>12.893617021276595</v>
      </c>
      <c r="L235" s="135">
        <f t="shared" si="80"/>
        <v>1.0929487179487181</v>
      </c>
    </row>
    <row r="236" spans="2:12" ht="12" x14ac:dyDescent="0.2">
      <c r="I236" s="101"/>
    </row>
    <row r="237" spans="2:12" ht="12" x14ac:dyDescent="0.2">
      <c r="I237" s="101"/>
    </row>
    <row r="239" spans="2:12" ht="12" x14ac:dyDescent="0.2">
      <c r="B239" s="154" t="s">
        <v>149</v>
      </c>
      <c r="C239" s="154"/>
      <c r="D239" s="154"/>
      <c r="E239" s="154"/>
      <c r="F239" s="154"/>
      <c r="G239" s="154"/>
      <c r="H239" s="154"/>
      <c r="I239" s="154"/>
      <c r="J239" s="154"/>
      <c r="K239" s="154"/>
      <c r="L239" s="154"/>
    </row>
    <row r="240" spans="2:12" ht="12" x14ac:dyDescent="0.2"/>
    <row r="241" spans="9:9" ht="12" x14ac:dyDescent="0.2"/>
    <row r="250" spans="9:9" ht="12.75" x14ac:dyDescent="0.2">
      <c r="I250" s="104"/>
    </row>
    <row r="251" spans="9:9" ht="12.75" x14ac:dyDescent="0.2">
      <c r="I251" s="104"/>
    </row>
    <row r="252" spans="9:9" ht="12.75" x14ac:dyDescent="0.2">
      <c r="I252" s="104"/>
    </row>
    <row r="253" spans="9:9" ht="12.75" x14ac:dyDescent="0.2">
      <c r="I253" s="104"/>
    </row>
    <row r="254" spans="9:9" ht="12.75" x14ac:dyDescent="0.2">
      <c r="I254" s="104"/>
    </row>
    <row r="255" spans="9:9" ht="12.75" x14ac:dyDescent="0.2">
      <c r="I255" s="104"/>
    </row>
    <row r="256" spans="9:9" ht="12.75" x14ac:dyDescent="0.2">
      <c r="I256" s="104"/>
    </row>
  </sheetData>
  <sortState ref="B225:L231">
    <sortCondition ref="B225"/>
  </sortState>
  <mergeCells count="1">
    <mergeCell ref="B239:L2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B2" sqref="B2:M2"/>
    </sheetView>
  </sheetViews>
  <sheetFormatPr defaultRowHeight="15" customHeight="1" x14ac:dyDescent="0.2"/>
  <cols>
    <col min="1" max="1" width="5.5703125" style="6" customWidth="1"/>
    <col min="2" max="2" width="6.7109375" style="6" customWidth="1"/>
    <col min="3" max="3" width="29.5703125" style="6" customWidth="1"/>
    <col min="4" max="11" width="13.5703125" style="6" customWidth="1"/>
    <col min="12" max="13" width="13.5703125" style="77" customWidth="1"/>
    <col min="14" max="16384" width="9.140625" style="6"/>
  </cols>
  <sheetData>
    <row r="1" spans="1:13" ht="15" customHeight="1" thickBot="1" x14ac:dyDescent="0.25"/>
    <row r="2" spans="1:13" ht="24" customHeight="1" thickBot="1" x14ac:dyDescent="0.25">
      <c r="B2" s="156" t="s">
        <v>260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13" ht="15" customHeight="1" thickBot="1" x14ac:dyDescent="0.25">
      <c r="B3" s="7"/>
      <c r="C3" s="7"/>
      <c r="D3" s="7"/>
      <c r="E3" s="7"/>
      <c r="F3" s="7"/>
      <c r="G3" s="7"/>
      <c r="H3" s="7"/>
      <c r="I3" s="7"/>
      <c r="J3" s="7"/>
    </row>
    <row r="4" spans="1:13" ht="38.25" customHeight="1" thickBot="1" x14ac:dyDescent="0.25">
      <c r="A4" s="7"/>
      <c r="B4" s="61"/>
      <c r="C4" s="30" t="s">
        <v>0</v>
      </c>
      <c r="D4" s="45" t="s">
        <v>303</v>
      </c>
      <c r="E4" s="71" t="s">
        <v>304</v>
      </c>
      <c r="F4" s="71" t="s">
        <v>305</v>
      </c>
      <c r="G4" s="71" t="s">
        <v>306</v>
      </c>
      <c r="H4" s="37" t="s">
        <v>295</v>
      </c>
      <c r="I4" s="37" t="s">
        <v>296</v>
      </c>
      <c r="J4" s="37" t="s">
        <v>297</v>
      </c>
      <c r="K4" s="37" t="s">
        <v>298</v>
      </c>
      <c r="L4" s="76" t="s">
        <v>299</v>
      </c>
      <c r="M4" s="57" t="s">
        <v>300</v>
      </c>
    </row>
    <row r="5" spans="1:13" ht="15" customHeight="1" x14ac:dyDescent="0.2">
      <c r="A5"/>
      <c r="B5" s="60">
        <v>1</v>
      </c>
      <c r="C5" s="13" t="s">
        <v>143</v>
      </c>
      <c r="D5" s="13">
        <v>147425</v>
      </c>
      <c r="E5" s="13">
        <v>4423</v>
      </c>
      <c r="F5" s="13">
        <v>33139</v>
      </c>
      <c r="G5" s="13">
        <v>163192</v>
      </c>
      <c r="H5" s="13">
        <f>G5-D5</f>
        <v>15767</v>
      </c>
      <c r="I5" s="13">
        <f>G5-E5</f>
        <v>158769</v>
      </c>
      <c r="J5" s="13">
        <f>G5-F5</f>
        <v>130053</v>
      </c>
      <c r="K5" s="28">
        <f>G5/D5-1</f>
        <v>0.10694929625233174</v>
      </c>
      <c r="L5" s="28">
        <f>G5/E5-1</f>
        <v>35.896224282161427</v>
      </c>
      <c r="M5" s="78">
        <f>G5/F5-1</f>
        <v>3.9244696581067622</v>
      </c>
    </row>
    <row r="6" spans="1:13" ht="15" customHeight="1" x14ac:dyDescent="0.2">
      <c r="A6"/>
      <c r="B6" s="10">
        <v>2</v>
      </c>
      <c r="C6" s="13" t="s">
        <v>144</v>
      </c>
      <c r="D6" s="13">
        <v>128670</v>
      </c>
      <c r="E6" s="13">
        <v>9770</v>
      </c>
      <c r="F6" s="13">
        <v>18158</v>
      </c>
      <c r="G6" s="13">
        <v>83603</v>
      </c>
      <c r="H6" s="13">
        <f t="shared" ref="H6:H19" si="0">G6-D6</f>
        <v>-45067</v>
      </c>
      <c r="I6" s="13">
        <f t="shared" ref="I6:I19" si="1">G6-E6</f>
        <v>73833</v>
      </c>
      <c r="J6" s="13">
        <f t="shared" ref="J6:J19" si="2">G6-F6</f>
        <v>65445</v>
      </c>
      <c r="K6" s="28">
        <f t="shared" ref="K6:K19" si="3">G6/D6-1</f>
        <v>-0.35025258412994487</v>
      </c>
      <c r="L6" s="28">
        <f t="shared" ref="L6:L19" si="4">G6/E6-1</f>
        <v>7.5571136131013308</v>
      </c>
      <c r="M6" s="78">
        <f t="shared" ref="M6:M19" si="5">G6/F6-1</f>
        <v>3.6041964974116096</v>
      </c>
    </row>
    <row r="7" spans="1:13" ht="15" customHeight="1" x14ac:dyDescent="0.2">
      <c r="A7"/>
      <c r="B7" s="10">
        <v>3</v>
      </c>
      <c r="C7" s="13" t="s">
        <v>43</v>
      </c>
      <c r="D7" s="13">
        <v>96748</v>
      </c>
      <c r="E7" s="13">
        <v>18540</v>
      </c>
      <c r="F7" s="13">
        <v>32281</v>
      </c>
      <c r="G7" s="13">
        <v>81790</v>
      </c>
      <c r="H7" s="13">
        <f t="shared" si="0"/>
        <v>-14958</v>
      </c>
      <c r="I7" s="13">
        <f t="shared" si="1"/>
        <v>63250</v>
      </c>
      <c r="J7" s="13">
        <f t="shared" si="2"/>
        <v>49509</v>
      </c>
      <c r="K7" s="28">
        <f t="shared" si="3"/>
        <v>-0.15460784719063958</v>
      </c>
      <c r="L7" s="28">
        <f t="shared" si="4"/>
        <v>3.411542610571737</v>
      </c>
      <c r="M7" s="78">
        <f t="shared" si="5"/>
        <v>1.5336885474427682</v>
      </c>
    </row>
    <row r="8" spans="1:13" ht="12.75" x14ac:dyDescent="0.2">
      <c r="A8"/>
      <c r="B8" s="10">
        <v>4</v>
      </c>
      <c r="C8" s="13" t="s">
        <v>279</v>
      </c>
      <c r="D8" s="13">
        <v>48025</v>
      </c>
      <c r="E8" s="13">
        <v>5318</v>
      </c>
      <c r="F8" s="13">
        <v>21322</v>
      </c>
      <c r="G8" s="13">
        <v>34895</v>
      </c>
      <c r="H8" s="13">
        <f t="shared" si="0"/>
        <v>-13130</v>
      </c>
      <c r="I8" s="13">
        <f t="shared" si="1"/>
        <v>29577</v>
      </c>
      <c r="J8" s="13">
        <f t="shared" si="2"/>
        <v>13573</v>
      </c>
      <c r="K8" s="28">
        <f t="shared" si="3"/>
        <v>-0.27339927121290997</v>
      </c>
      <c r="L8" s="28">
        <f t="shared" si="4"/>
        <v>5.5616773223016169</v>
      </c>
      <c r="M8" s="78">
        <f t="shared" si="5"/>
        <v>0.6365725541694025</v>
      </c>
    </row>
    <row r="9" spans="1:13" ht="15" customHeight="1" x14ac:dyDescent="0.2">
      <c r="A9"/>
      <c r="B9" s="10">
        <v>5</v>
      </c>
      <c r="C9" s="13" t="s">
        <v>44</v>
      </c>
      <c r="D9" s="13">
        <v>26841</v>
      </c>
      <c r="E9" s="13">
        <v>92</v>
      </c>
      <c r="F9" s="13">
        <v>7896</v>
      </c>
      <c r="G9" s="13">
        <v>24050</v>
      </c>
      <c r="H9" s="13">
        <f t="shared" si="0"/>
        <v>-2791</v>
      </c>
      <c r="I9" s="13">
        <f t="shared" si="1"/>
        <v>23958</v>
      </c>
      <c r="J9" s="13">
        <f t="shared" si="2"/>
        <v>16154</v>
      </c>
      <c r="K9" s="28">
        <f t="shared" si="3"/>
        <v>-0.10398271301367312</v>
      </c>
      <c r="L9" s="28">
        <f t="shared" si="4"/>
        <v>260.41304347826087</v>
      </c>
      <c r="M9" s="78">
        <f t="shared" si="5"/>
        <v>2.0458459979736574</v>
      </c>
    </row>
    <row r="10" spans="1:13" ht="15" customHeight="1" x14ac:dyDescent="0.2">
      <c r="A10"/>
      <c r="B10" s="10">
        <v>6</v>
      </c>
      <c r="C10" s="13" t="s">
        <v>140</v>
      </c>
      <c r="D10" s="13">
        <v>10074</v>
      </c>
      <c r="E10" s="13">
        <v>971</v>
      </c>
      <c r="F10" s="13">
        <v>11858</v>
      </c>
      <c r="G10" s="13">
        <v>19644</v>
      </c>
      <c r="H10" s="13">
        <f t="shared" si="0"/>
        <v>9570</v>
      </c>
      <c r="I10" s="13">
        <f t="shared" si="1"/>
        <v>18673</v>
      </c>
      <c r="J10" s="13">
        <f t="shared" si="2"/>
        <v>7786</v>
      </c>
      <c r="K10" s="28">
        <f t="shared" si="3"/>
        <v>0.94997022036926748</v>
      </c>
      <c r="L10" s="28">
        <f t="shared" si="4"/>
        <v>19.230690010298662</v>
      </c>
      <c r="M10" s="78">
        <f t="shared" si="5"/>
        <v>0.65660313712261775</v>
      </c>
    </row>
    <row r="11" spans="1:13" ht="12.75" x14ac:dyDescent="0.2">
      <c r="A11"/>
      <c r="B11" s="10">
        <v>7</v>
      </c>
      <c r="C11" s="13" t="s">
        <v>147</v>
      </c>
      <c r="D11" s="13">
        <v>28231</v>
      </c>
      <c r="E11" s="13">
        <v>1074</v>
      </c>
      <c r="F11" s="13">
        <v>22972</v>
      </c>
      <c r="G11" s="13">
        <v>18269</v>
      </c>
      <c r="H11" s="13">
        <f t="shared" si="0"/>
        <v>-9962</v>
      </c>
      <c r="I11" s="13">
        <f t="shared" si="1"/>
        <v>17195</v>
      </c>
      <c r="J11" s="13">
        <f t="shared" si="2"/>
        <v>-4703</v>
      </c>
      <c r="K11" s="28">
        <f t="shared" si="3"/>
        <v>-0.35287449966349049</v>
      </c>
      <c r="L11" s="28">
        <f t="shared" si="4"/>
        <v>16.01024208566108</v>
      </c>
      <c r="M11" s="78">
        <f t="shared" si="5"/>
        <v>-0.20472749434093684</v>
      </c>
    </row>
    <row r="12" spans="1:13" ht="15" customHeight="1" x14ac:dyDescent="0.2">
      <c r="A12"/>
      <c r="B12" s="10">
        <v>8</v>
      </c>
      <c r="C12" s="13" t="s">
        <v>105</v>
      </c>
      <c r="D12" s="13">
        <v>17243</v>
      </c>
      <c r="E12" s="13">
        <v>6</v>
      </c>
      <c r="F12" s="13">
        <v>1714</v>
      </c>
      <c r="G12" s="13">
        <v>17277</v>
      </c>
      <c r="H12" s="13">
        <f t="shared" si="0"/>
        <v>34</v>
      </c>
      <c r="I12" s="13">
        <f t="shared" si="1"/>
        <v>17271</v>
      </c>
      <c r="J12" s="13">
        <f t="shared" si="2"/>
        <v>15563</v>
      </c>
      <c r="K12" s="28">
        <f t="shared" si="3"/>
        <v>1.971814649422976E-3</v>
      </c>
      <c r="L12" s="28">
        <f t="shared" si="4"/>
        <v>2878.5</v>
      </c>
      <c r="M12" s="78">
        <f t="shared" si="5"/>
        <v>9.0799299883313882</v>
      </c>
    </row>
    <row r="13" spans="1:13" ht="12.75" x14ac:dyDescent="0.2">
      <c r="A13"/>
      <c r="B13" s="10">
        <v>9</v>
      </c>
      <c r="C13" s="13" t="s">
        <v>148</v>
      </c>
      <c r="D13" s="13">
        <v>12286</v>
      </c>
      <c r="E13" s="13">
        <v>541</v>
      </c>
      <c r="F13" s="13">
        <v>10930</v>
      </c>
      <c r="G13" s="13">
        <v>14870</v>
      </c>
      <c r="H13" s="13">
        <f t="shared" si="0"/>
        <v>2584</v>
      </c>
      <c r="I13" s="13">
        <f t="shared" si="1"/>
        <v>14329</v>
      </c>
      <c r="J13" s="13">
        <f t="shared" si="2"/>
        <v>3940</v>
      </c>
      <c r="K13" s="28">
        <f t="shared" si="3"/>
        <v>0.21032069021650668</v>
      </c>
      <c r="L13" s="28">
        <f t="shared" si="4"/>
        <v>26.486136783733826</v>
      </c>
      <c r="M13" s="78">
        <f t="shared" si="5"/>
        <v>0.36047575480329375</v>
      </c>
    </row>
    <row r="14" spans="1:13" ht="15" customHeight="1" x14ac:dyDescent="0.2">
      <c r="A14"/>
      <c r="B14" s="10">
        <v>10</v>
      </c>
      <c r="C14" s="13" t="s">
        <v>139</v>
      </c>
      <c r="D14" s="13">
        <v>145482</v>
      </c>
      <c r="E14" s="13">
        <v>3964</v>
      </c>
      <c r="F14" s="13">
        <v>8726</v>
      </c>
      <c r="G14" s="13">
        <v>14812</v>
      </c>
      <c r="H14" s="13">
        <f t="shared" si="0"/>
        <v>-130670</v>
      </c>
      <c r="I14" s="13">
        <f t="shared" si="1"/>
        <v>10848</v>
      </c>
      <c r="J14" s="13">
        <f t="shared" si="2"/>
        <v>6086</v>
      </c>
      <c r="K14" s="28">
        <f t="shared" si="3"/>
        <v>-0.89818671725711774</v>
      </c>
      <c r="L14" s="28">
        <f t="shared" si="4"/>
        <v>2.7366296670030272</v>
      </c>
      <c r="M14" s="78">
        <f t="shared" si="5"/>
        <v>0.69745587898235151</v>
      </c>
    </row>
    <row r="15" spans="1:13" ht="12.75" x14ac:dyDescent="0.2">
      <c r="A15"/>
      <c r="B15" s="10">
        <v>11</v>
      </c>
      <c r="C15" s="13" t="s">
        <v>99</v>
      </c>
      <c r="D15" s="13">
        <v>6724</v>
      </c>
      <c r="E15" s="13">
        <v>9</v>
      </c>
      <c r="F15" s="13">
        <v>9338</v>
      </c>
      <c r="G15" s="13">
        <v>10686</v>
      </c>
      <c r="H15" s="13">
        <f t="shared" si="0"/>
        <v>3962</v>
      </c>
      <c r="I15" s="13">
        <f t="shared" si="1"/>
        <v>10677</v>
      </c>
      <c r="J15" s="13">
        <f t="shared" si="2"/>
        <v>1348</v>
      </c>
      <c r="K15" s="28">
        <f t="shared" si="3"/>
        <v>0.58923259964306962</v>
      </c>
      <c r="L15" s="28">
        <f t="shared" si="4"/>
        <v>1186.3333333333333</v>
      </c>
      <c r="M15" s="78">
        <f t="shared" si="5"/>
        <v>0.14435639323195537</v>
      </c>
    </row>
    <row r="16" spans="1:13" ht="12.75" x14ac:dyDescent="0.2">
      <c r="A16"/>
      <c r="B16" s="10">
        <v>12</v>
      </c>
      <c r="C16" s="13" t="s">
        <v>37</v>
      </c>
      <c r="D16" s="13">
        <v>15717</v>
      </c>
      <c r="E16" s="13">
        <v>656</v>
      </c>
      <c r="F16" s="13">
        <v>3896</v>
      </c>
      <c r="G16" s="13">
        <v>8140</v>
      </c>
      <c r="H16" s="13">
        <f t="shared" si="0"/>
        <v>-7577</v>
      </c>
      <c r="I16" s="13">
        <f t="shared" si="1"/>
        <v>7484</v>
      </c>
      <c r="J16" s="13">
        <f t="shared" si="2"/>
        <v>4244</v>
      </c>
      <c r="K16" s="28">
        <f t="shared" si="3"/>
        <v>-0.48208945727556152</v>
      </c>
      <c r="L16" s="28">
        <f t="shared" si="4"/>
        <v>11.408536585365853</v>
      </c>
      <c r="M16" s="78">
        <f t="shared" si="5"/>
        <v>1.0893223819301849</v>
      </c>
    </row>
    <row r="17" spans="1:13" ht="15" customHeight="1" x14ac:dyDescent="0.2">
      <c r="A17"/>
      <c r="B17" s="10">
        <v>13</v>
      </c>
      <c r="C17" s="13" t="s">
        <v>7</v>
      </c>
      <c r="D17" s="13">
        <v>14291</v>
      </c>
      <c r="E17" s="13">
        <v>71</v>
      </c>
      <c r="F17" s="13">
        <v>7029</v>
      </c>
      <c r="G17" s="13">
        <v>6363</v>
      </c>
      <c r="H17" s="13">
        <f t="shared" si="0"/>
        <v>-7928</v>
      </c>
      <c r="I17" s="13">
        <f t="shared" si="1"/>
        <v>6292</v>
      </c>
      <c r="J17" s="13">
        <f t="shared" si="2"/>
        <v>-666</v>
      </c>
      <c r="K17" s="28">
        <f t="shared" si="3"/>
        <v>-0.55475474074592401</v>
      </c>
      <c r="L17" s="28">
        <f t="shared" si="4"/>
        <v>88.619718309859152</v>
      </c>
      <c r="M17" s="78">
        <f t="shared" si="5"/>
        <v>-9.4750320102432783E-2</v>
      </c>
    </row>
    <row r="18" spans="1:13" ht="15" customHeight="1" x14ac:dyDescent="0.2">
      <c r="A18"/>
      <c r="B18" s="10">
        <v>14</v>
      </c>
      <c r="C18" s="13" t="s">
        <v>150</v>
      </c>
      <c r="D18" s="13">
        <v>6592</v>
      </c>
      <c r="E18" s="13">
        <v>744</v>
      </c>
      <c r="F18" s="13">
        <v>2839</v>
      </c>
      <c r="G18" s="13">
        <v>5280</v>
      </c>
      <c r="H18" s="13">
        <f t="shared" si="0"/>
        <v>-1312</v>
      </c>
      <c r="I18" s="13">
        <f t="shared" si="1"/>
        <v>4536</v>
      </c>
      <c r="J18" s="13">
        <f t="shared" si="2"/>
        <v>2441</v>
      </c>
      <c r="K18" s="28">
        <f t="shared" si="3"/>
        <v>-0.19902912621359226</v>
      </c>
      <c r="L18" s="28">
        <f t="shared" si="4"/>
        <v>6.096774193548387</v>
      </c>
      <c r="M18" s="78">
        <f t="shared" si="5"/>
        <v>0.85980979218034514</v>
      </c>
    </row>
    <row r="19" spans="1:13" ht="15" customHeight="1" thickBot="1" x14ac:dyDescent="0.25">
      <c r="A19"/>
      <c r="B19" s="11">
        <v>15</v>
      </c>
      <c r="C19" s="15" t="s">
        <v>146</v>
      </c>
      <c r="D19" s="15">
        <v>1434</v>
      </c>
      <c r="E19" s="15">
        <v>1525</v>
      </c>
      <c r="F19" s="15">
        <v>4374</v>
      </c>
      <c r="G19" s="15">
        <v>4670</v>
      </c>
      <c r="H19" s="15">
        <f t="shared" si="0"/>
        <v>3236</v>
      </c>
      <c r="I19" s="15">
        <f t="shared" si="1"/>
        <v>3145</v>
      </c>
      <c r="J19" s="15">
        <f t="shared" si="2"/>
        <v>296</v>
      </c>
      <c r="K19" s="79">
        <f t="shared" si="3"/>
        <v>2.2566248256624823</v>
      </c>
      <c r="L19" s="79">
        <f t="shared" si="4"/>
        <v>2.0622950819672132</v>
      </c>
      <c r="M19" s="80">
        <f t="shared" si="5"/>
        <v>6.7672610882487438E-2</v>
      </c>
    </row>
    <row r="20" spans="1:13" ht="15" customHeight="1" x14ac:dyDescent="0.2">
      <c r="A20"/>
      <c r="B20" s="23"/>
      <c r="G20" s="24"/>
      <c r="H20" s="24"/>
      <c r="I20" s="24"/>
      <c r="J20" s="25"/>
    </row>
    <row r="22" spans="1:13" ht="19.5" customHeight="1" x14ac:dyDescent="0.2">
      <c r="B22" s="155" t="s">
        <v>149</v>
      </c>
      <c r="C22" s="155"/>
      <c r="D22" s="155"/>
      <c r="E22" s="155"/>
      <c r="F22" s="155"/>
      <c r="G22" s="73"/>
      <c r="H22" s="73"/>
      <c r="I22" s="73"/>
    </row>
  </sheetData>
  <sortState ref="C26:D42">
    <sortCondition descending="1" ref="D26"/>
  </sortState>
  <mergeCells count="2">
    <mergeCell ref="B22:F22"/>
    <mergeCell ref="B2:M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workbookViewId="0">
      <selection activeCell="B2" sqref="B2:L2"/>
    </sheetView>
  </sheetViews>
  <sheetFormatPr defaultRowHeight="12.75" x14ac:dyDescent="0.2"/>
  <cols>
    <col min="1" max="1" width="2.85546875" customWidth="1"/>
    <col min="2" max="2" width="30.140625" customWidth="1"/>
    <col min="3" max="12" width="14.28515625" customWidth="1"/>
  </cols>
  <sheetData>
    <row r="1" spans="2:12" ht="23.25" customHeight="1" thickBot="1" x14ac:dyDescent="0.25"/>
    <row r="2" spans="2:12" ht="27.75" customHeight="1" thickBot="1" x14ac:dyDescent="0.25">
      <c r="B2" s="156" t="s">
        <v>275</v>
      </c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2:12" ht="13.5" thickBot="1" x14ac:dyDescent="0.25"/>
    <row r="4" spans="2:12" ht="42" customHeight="1" x14ac:dyDescent="0.2">
      <c r="B4" s="33" t="s">
        <v>254</v>
      </c>
      <c r="C4" s="45" t="s">
        <v>303</v>
      </c>
      <c r="D4" s="71" t="s">
        <v>304</v>
      </c>
      <c r="E4" s="71" t="s">
        <v>305</v>
      </c>
      <c r="F4" s="71" t="s">
        <v>306</v>
      </c>
      <c r="G4" s="37" t="s">
        <v>295</v>
      </c>
      <c r="H4" s="37" t="s">
        <v>296</v>
      </c>
      <c r="I4" s="37" t="s">
        <v>297</v>
      </c>
      <c r="J4" s="37" t="s">
        <v>298</v>
      </c>
      <c r="K4" s="76" t="s">
        <v>299</v>
      </c>
      <c r="L4" s="57" t="s">
        <v>300</v>
      </c>
    </row>
    <row r="5" spans="2:12" ht="24.75" customHeight="1" x14ac:dyDescent="0.2">
      <c r="B5" s="38" t="s">
        <v>264</v>
      </c>
      <c r="C5" s="39">
        <v>917044</v>
      </c>
      <c r="D5" s="39">
        <v>53430</v>
      </c>
      <c r="E5" s="39">
        <v>247105</v>
      </c>
      <c r="F5" s="39">
        <v>636235</v>
      </c>
      <c r="G5" s="81">
        <f>F5-C5</f>
        <v>-280809</v>
      </c>
      <c r="H5" s="81">
        <f>F5-D5</f>
        <v>582805</v>
      </c>
      <c r="I5" s="81">
        <f>F5-E5</f>
        <v>389130</v>
      </c>
      <c r="J5" s="40">
        <f>F5/C5-1</f>
        <v>-0.30621104330871796</v>
      </c>
      <c r="K5" s="40">
        <f>F5/D5-1</f>
        <v>10.90782332023208</v>
      </c>
      <c r="L5" s="82">
        <f>F5/E5-1</f>
        <v>1.5747556706663159</v>
      </c>
    </row>
    <row r="6" spans="2:12" ht="24" customHeight="1" x14ac:dyDescent="0.2">
      <c r="B6" s="38" t="s">
        <v>263</v>
      </c>
      <c r="C6" s="39">
        <v>784280</v>
      </c>
      <c r="D6" s="39">
        <v>50499</v>
      </c>
      <c r="E6" s="39">
        <v>226662</v>
      </c>
      <c r="F6" s="39">
        <v>559887</v>
      </c>
      <c r="G6" s="81">
        <f t="shared" ref="G6:G9" si="0">F6-C6</f>
        <v>-224393</v>
      </c>
      <c r="H6" s="81">
        <f t="shared" ref="H6:H9" si="1">F6-D6</f>
        <v>509388</v>
      </c>
      <c r="I6" s="81">
        <f t="shared" ref="I6:I9" si="2">F6-E6</f>
        <v>333225</v>
      </c>
      <c r="J6" s="40">
        <f t="shared" ref="J6:J9" si="3">F6/C6-1</f>
        <v>-0.2861133778752486</v>
      </c>
      <c r="K6" s="40">
        <f t="shared" ref="K6:K9" si="4">F6/D6-1</f>
        <v>10.087090833481851</v>
      </c>
      <c r="L6" s="82">
        <f t="shared" ref="L6:L9" si="5">F6/E6-1</f>
        <v>1.470140561717447</v>
      </c>
    </row>
    <row r="7" spans="2:12" ht="15" customHeight="1" x14ac:dyDescent="0.2">
      <c r="B7" s="27" t="s">
        <v>255</v>
      </c>
      <c r="C7" s="12">
        <v>539524</v>
      </c>
      <c r="D7" s="12">
        <v>41823</v>
      </c>
      <c r="E7" s="12">
        <v>209642</v>
      </c>
      <c r="F7" s="12">
        <v>452155</v>
      </c>
      <c r="G7" s="13">
        <f t="shared" si="0"/>
        <v>-87369</v>
      </c>
      <c r="H7" s="13">
        <f t="shared" si="1"/>
        <v>410332</v>
      </c>
      <c r="I7" s="13">
        <f t="shared" si="2"/>
        <v>242513</v>
      </c>
      <c r="J7" s="28">
        <f t="shared" si="3"/>
        <v>-0.16193718907777965</v>
      </c>
      <c r="K7" s="28">
        <f t="shared" si="4"/>
        <v>9.8111565406594465</v>
      </c>
      <c r="L7" s="78">
        <f t="shared" si="5"/>
        <v>1.1567958710563722</v>
      </c>
    </row>
    <row r="8" spans="2:12" ht="16.5" customHeight="1" x14ac:dyDescent="0.2">
      <c r="B8" s="27" t="s">
        <v>256</v>
      </c>
      <c r="C8" s="12">
        <v>244756</v>
      </c>
      <c r="D8" s="12">
        <v>8676</v>
      </c>
      <c r="E8" s="12">
        <v>17020</v>
      </c>
      <c r="F8" s="12">
        <v>107732</v>
      </c>
      <c r="G8" s="13">
        <f t="shared" si="0"/>
        <v>-137024</v>
      </c>
      <c r="H8" s="13">
        <f t="shared" si="1"/>
        <v>99056</v>
      </c>
      <c r="I8" s="13">
        <f t="shared" si="2"/>
        <v>90712</v>
      </c>
      <c r="J8" s="28">
        <f t="shared" si="3"/>
        <v>-0.55983918678193789</v>
      </c>
      <c r="K8" s="28">
        <f t="shared" si="4"/>
        <v>11.417242969110189</v>
      </c>
      <c r="L8" s="78">
        <f t="shared" si="5"/>
        <v>5.3297297297297295</v>
      </c>
    </row>
    <row r="9" spans="2:12" ht="13.5" thickBot="1" x14ac:dyDescent="0.25">
      <c r="B9" s="41" t="s">
        <v>257</v>
      </c>
      <c r="C9" s="42">
        <v>132764</v>
      </c>
      <c r="D9" s="42">
        <v>2931</v>
      </c>
      <c r="E9" s="42">
        <v>20443</v>
      </c>
      <c r="F9" s="42">
        <v>76348</v>
      </c>
      <c r="G9" s="83">
        <f t="shared" si="0"/>
        <v>-56416</v>
      </c>
      <c r="H9" s="83">
        <f t="shared" si="1"/>
        <v>73417</v>
      </c>
      <c r="I9" s="83">
        <f t="shared" si="2"/>
        <v>55905</v>
      </c>
      <c r="J9" s="43">
        <f t="shared" si="3"/>
        <v>-0.42493447018770147</v>
      </c>
      <c r="K9" s="43">
        <f t="shared" si="4"/>
        <v>25.048447628795632</v>
      </c>
      <c r="L9" s="84">
        <f t="shared" si="5"/>
        <v>2.7346769065205696</v>
      </c>
    </row>
    <row r="10" spans="2:12" x14ac:dyDescent="0.2">
      <c r="I10" s="44"/>
      <c r="J10" s="44"/>
    </row>
    <row r="11" spans="2:12" x14ac:dyDescent="0.2">
      <c r="I11" s="44"/>
      <c r="J11" s="44"/>
    </row>
    <row r="13" spans="2:12" ht="18.75" customHeight="1" x14ac:dyDescent="0.2">
      <c r="B13" s="29" t="s">
        <v>149</v>
      </c>
    </row>
  </sheetData>
  <mergeCells count="1">
    <mergeCell ref="B2:L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B2" sqref="B2:M2"/>
    </sheetView>
  </sheetViews>
  <sheetFormatPr defaultRowHeight="15" customHeight="1" x14ac:dyDescent="0.2"/>
  <cols>
    <col min="1" max="1" width="3" customWidth="1"/>
    <col min="2" max="2" width="25.42578125" customWidth="1"/>
    <col min="3" max="13" width="13.42578125" customWidth="1"/>
  </cols>
  <sheetData>
    <row r="1" spans="1:13" ht="22.5" customHeight="1" thickBot="1" x14ac:dyDescent="0.25"/>
    <row r="2" spans="1:13" ht="20.25" customHeight="1" thickBot="1" x14ac:dyDescent="0.25">
      <c r="B2" s="159" t="s">
        <v>263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3" ht="15" customHeight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34.5" customHeight="1" x14ac:dyDescent="0.2">
      <c r="A4" s="1"/>
      <c r="B4" s="33" t="s">
        <v>151</v>
      </c>
      <c r="C4" s="62" t="s">
        <v>303</v>
      </c>
      <c r="D4" s="37" t="s">
        <v>304</v>
      </c>
      <c r="E4" s="37" t="s">
        <v>305</v>
      </c>
      <c r="F4" s="37" t="s">
        <v>306</v>
      </c>
      <c r="G4" s="37" t="s">
        <v>295</v>
      </c>
      <c r="H4" s="37" t="s">
        <v>296</v>
      </c>
      <c r="I4" s="37" t="s">
        <v>297</v>
      </c>
      <c r="J4" s="37" t="s">
        <v>298</v>
      </c>
      <c r="K4" s="76" t="s">
        <v>299</v>
      </c>
      <c r="L4" s="57" t="s">
        <v>300</v>
      </c>
      <c r="M4" s="32" t="s">
        <v>243</v>
      </c>
    </row>
    <row r="5" spans="1:13" ht="15" customHeight="1" x14ac:dyDescent="0.2">
      <c r="A5" s="1"/>
      <c r="B5" s="34" t="s">
        <v>1</v>
      </c>
      <c r="C5" s="35">
        <f>'2022 September'!C4</f>
        <v>784280</v>
      </c>
      <c r="D5" s="35">
        <f>'2022 September'!D4</f>
        <v>50499</v>
      </c>
      <c r="E5" s="35">
        <f>'2022 September'!E4</f>
        <v>226662</v>
      </c>
      <c r="F5" s="35">
        <f>'2022 September'!F4</f>
        <v>559887</v>
      </c>
      <c r="G5" s="87">
        <f>F5-C5</f>
        <v>-224393</v>
      </c>
      <c r="H5" s="87">
        <f>F5-D5</f>
        <v>509388</v>
      </c>
      <c r="I5" s="86">
        <f>F5-E5</f>
        <v>333225</v>
      </c>
      <c r="J5" s="92">
        <f>F5/C5-1</f>
        <v>-0.2861133778752486</v>
      </c>
      <c r="K5" s="85">
        <f>F5/D5-1</f>
        <v>10.087090833481851</v>
      </c>
      <c r="L5" s="85">
        <f>F5/E5-1</f>
        <v>1.470140561717447</v>
      </c>
      <c r="M5" s="36">
        <f>F5/F5</f>
        <v>1</v>
      </c>
    </row>
    <row r="6" spans="1:13" ht="12.75" x14ac:dyDescent="0.2">
      <c r="A6" s="1"/>
      <c r="B6" s="4" t="s">
        <v>218</v>
      </c>
      <c r="C6" s="48">
        <f>'2022 September'!C6</f>
        <v>676157</v>
      </c>
      <c r="D6" s="48">
        <f>'2022 September'!D6</f>
        <v>44238</v>
      </c>
      <c r="E6" s="48">
        <f>'2022 September'!E6</f>
        <v>177409</v>
      </c>
      <c r="F6" s="48">
        <f>'2022 September'!F6</f>
        <v>469330</v>
      </c>
      <c r="G6" s="13">
        <f t="shared" ref="G6" si="0">F6-C6</f>
        <v>-206827</v>
      </c>
      <c r="H6" s="13">
        <f t="shared" ref="H6" si="1">F6-D6</f>
        <v>425092</v>
      </c>
      <c r="I6" s="13">
        <f t="shared" ref="I6" si="2">F6-E6</f>
        <v>291921</v>
      </c>
      <c r="J6" s="28">
        <f t="shared" ref="J6" si="3">F6/C6-1</f>
        <v>-0.30588605900700572</v>
      </c>
      <c r="K6" s="28">
        <f t="shared" ref="K6" si="4">F6/D6-1</f>
        <v>9.6092047560920477</v>
      </c>
      <c r="L6" s="28">
        <f t="shared" ref="L6" si="5">F6/E6-1</f>
        <v>1.6454689446420416</v>
      </c>
      <c r="M6" s="78">
        <f>F6/F$5</f>
        <v>0.83825843429120517</v>
      </c>
    </row>
    <row r="7" spans="1:13" ht="15" customHeight="1" x14ac:dyDescent="0.2">
      <c r="A7" s="1"/>
      <c r="B7" s="4" t="s">
        <v>152</v>
      </c>
      <c r="C7" s="48">
        <f>'2022 September'!C66</f>
        <v>8557</v>
      </c>
      <c r="D7" s="48">
        <f>'2022 September'!D66</f>
        <v>772</v>
      </c>
      <c r="E7" s="48">
        <f>'2022 September'!E66</f>
        <v>3446</v>
      </c>
      <c r="F7" s="48">
        <f>'2022 September'!F66</f>
        <v>6489</v>
      </c>
      <c r="G7" s="13">
        <f t="shared" ref="G7:G10" si="6">F7-C7</f>
        <v>-2068</v>
      </c>
      <c r="H7" s="13">
        <f t="shared" ref="H7:H10" si="7">F7-D7</f>
        <v>5717</v>
      </c>
      <c r="I7" s="13">
        <f t="shared" ref="I7:I10" si="8">F7-E7</f>
        <v>3043</v>
      </c>
      <c r="J7" s="28">
        <f>F7/C7-1</f>
        <v>-0.24167348369755759</v>
      </c>
      <c r="K7" s="28">
        <f t="shared" ref="K7:K10" si="9">F7/D7-1</f>
        <v>7.4054404145077726</v>
      </c>
      <c r="L7" s="28">
        <f t="shared" ref="L7:L10" si="10">F7/E7-1</f>
        <v>0.88305281485780607</v>
      </c>
      <c r="M7" s="78">
        <f t="shared" ref="M7:M10" si="11">F7/F$5</f>
        <v>1.1589838663873246E-2</v>
      </c>
    </row>
    <row r="8" spans="1:13" ht="12.75" x14ac:dyDescent="0.2">
      <c r="A8" s="1"/>
      <c r="B8" s="4" t="s">
        <v>72</v>
      </c>
      <c r="C8" s="48">
        <f>'2022 September'!C114</f>
        <v>34988</v>
      </c>
      <c r="D8" s="48">
        <f>'2022 September'!D114</f>
        <v>67</v>
      </c>
      <c r="E8" s="48">
        <f>'2022 September'!E114</f>
        <v>6411</v>
      </c>
      <c r="F8" s="48">
        <f>'2022 September'!F114</f>
        <v>27953</v>
      </c>
      <c r="G8" s="13">
        <f t="shared" si="6"/>
        <v>-7035</v>
      </c>
      <c r="H8" s="13">
        <f t="shared" si="7"/>
        <v>27886</v>
      </c>
      <c r="I8" s="13">
        <f t="shared" si="8"/>
        <v>21542</v>
      </c>
      <c r="J8" s="28">
        <f t="shared" ref="J8:J10" si="12">F8/C8-1</f>
        <v>-0.2010689379215731</v>
      </c>
      <c r="K8" s="28">
        <f t="shared" si="9"/>
        <v>416.20895522388059</v>
      </c>
      <c r="L8" s="28">
        <f t="shared" si="10"/>
        <v>3.3601622211823425</v>
      </c>
      <c r="M8" s="78">
        <f t="shared" si="11"/>
        <v>4.9926145811565549E-2</v>
      </c>
    </row>
    <row r="9" spans="1:13" ht="15" customHeight="1" x14ac:dyDescent="0.2">
      <c r="A9" s="1"/>
      <c r="B9" s="4" t="s">
        <v>109</v>
      </c>
      <c r="C9" s="48">
        <f>'2022 September'!C175</f>
        <v>833</v>
      </c>
      <c r="D9" s="48">
        <f>'2022 September'!D175</f>
        <v>29</v>
      </c>
      <c r="E9" s="48">
        <f>'2022 September'!E175</f>
        <v>708</v>
      </c>
      <c r="F9" s="48">
        <f>'2022 September'!F175</f>
        <v>1019</v>
      </c>
      <c r="G9" s="13">
        <f t="shared" si="6"/>
        <v>186</v>
      </c>
      <c r="H9" s="13">
        <f t="shared" si="7"/>
        <v>990</v>
      </c>
      <c r="I9" s="13">
        <f t="shared" si="8"/>
        <v>311</v>
      </c>
      <c r="J9" s="28">
        <f t="shared" si="12"/>
        <v>0.22328931572629052</v>
      </c>
      <c r="K9" s="28">
        <f t="shared" si="9"/>
        <v>34.137931034482762</v>
      </c>
      <c r="L9" s="28">
        <f t="shared" si="10"/>
        <v>0.43926553672316393</v>
      </c>
      <c r="M9" s="78">
        <f t="shared" si="11"/>
        <v>1.8200101091827459E-3</v>
      </c>
    </row>
    <row r="10" spans="1:13" ht="15" customHeight="1" thickBot="1" x14ac:dyDescent="0.25">
      <c r="A10" s="1"/>
      <c r="B10" s="5" t="s">
        <v>87</v>
      </c>
      <c r="C10" s="49">
        <f>'2022 September'!C160</f>
        <v>14933</v>
      </c>
      <c r="D10" s="49">
        <f>'2022 September'!D160</f>
        <v>27</v>
      </c>
      <c r="E10" s="49">
        <f>'2022 September'!E160</f>
        <v>17052</v>
      </c>
      <c r="F10" s="49">
        <f>'2022 September'!F160</f>
        <v>19532</v>
      </c>
      <c r="G10" s="15">
        <f t="shared" si="6"/>
        <v>4599</v>
      </c>
      <c r="H10" s="15">
        <f t="shared" si="7"/>
        <v>19505</v>
      </c>
      <c r="I10" s="15">
        <f t="shared" si="8"/>
        <v>2480</v>
      </c>
      <c r="J10" s="79">
        <f t="shared" si="12"/>
        <v>0.3079756244559031</v>
      </c>
      <c r="K10" s="79">
        <f t="shared" si="9"/>
        <v>722.40740740740739</v>
      </c>
      <c r="L10" s="79">
        <f t="shared" si="10"/>
        <v>0.14543748533896328</v>
      </c>
      <c r="M10" s="80">
        <f t="shared" si="11"/>
        <v>3.4885610846474381E-2</v>
      </c>
    </row>
    <row r="11" spans="1:13" ht="15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3" spans="1:13" ht="22.5" customHeight="1" x14ac:dyDescent="0.2">
      <c r="B13" s="162" t="s">
        <v>149</v>
      </c>
      <c r="C13" s="162"/>
      <c r="D13" s="162"/>
      <c r="E13" s="162"/>
      <c r="F13" s="74"/>
      <c r="G13" s="74"/>
      <c r="H13" s="74"/>
    </row>
    <row r="19" spans="4:12" ht="15" customHeight="1" x14ac:dyDescent="0.2">
      <c r="D19" s="2"/>
      <c r="E19" s="3"/>
      <c r="F19" s="3"/>
      <c r="G19" s="3"/>
      <c r="H19" s="3"/>
      <c r="I19" s="3"/>
      <c r="J19" s="3"/>
      <c r="K19" s="3"/>
      <c r="L19" s="3"/>
    </row>
  </sheetData>
  <mergeCells count="2">
    <mergeCell ref="B2:M2"/>
    <mergeCell ref="B13:E1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workbookViewId="0">
      <selection activeCell="B2" sqref="B2:M2"/>
    </sheetView>
  </sheetViews>
  <sheetFormatPr defaultRowHeight="12.75" x14ac:dyDescent="0.2"/>
  <cols>
    <col min="1" max="1" width="2.42578125" customWidth="1"/>
    <col min="2" max="2" width="7.42578125" customWidth="1"/>
    <col min="3" max="3" width="29" customWidth="1"/>
    <col min="4" max="7" width="14.85546875" customWidth="1"/>
    <col min="8" max="13" width="12.85546875" customWidth="1"/>
  </cols>
  <sheetData>
    <row r="1" spans="2:13" ht="21" customHeight="1" thickBot="1" x14ac:dyDescent="0.25"/>
    <row r="2" spans="2:13" ht="25.5" customHeight="1" thickBot="1" x14ac:dyDescent="0.25">
      <c r="B2" s="159" t="s">
        <v>291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2:13" ht="13.5" thickBot="1" x14ac:dyDescent="0.25"/>
    <row r="4" spans="2:13" ht="36" customHeight="1" x14ac:dyDescent="0.2">
      <c r="B4" s="70"/>
      <c r="C4" s="37" t="s">
        <v>292</v>
      </c>
      <c r="D4" s="62" t="s">
        <v>303</v>
      </c>
      <c r="E4" s="37" t="s">
        <v>304</v>
      </c>
      <c r="F4" s="37" t="s">
        <v>305</v>
      </c>
      <c r="G4" s="37" t="s">
        <v>306</v>
      </c>
      <c r="H4" s="37" t="s">
        <v>295</v>
      </c>
      <c r="I4" s="37" t="s">
        <v>296</v>
      </c>
      <c r="J4" s="37" t="s">
        <v>297</v>
      </c>
      <c r="K4" s="37" t="s">
        <v>298</v>
      </c>
      <c r="L4" s="76" t="s">
        <v>299</v>
      </c>
      <c r="M4" s="57" t="s">
        <v>300</v>
      </c>
    </row>
    <row r="5" spans="2:13" ht="15" x14ac:dyDescent="0.2">
      <c r="B5" s="65"/>
      <c r="C5" s="66" t="s">
        <v>1</v>
      </c>
      <c r="D5" s="66">
        <f>SUM(D6:D33)</f>
        <v>72402</v>
      </c>
      <c r="E5" s="66">
        <f>SUM(E6:E33)</f>
        <v>2631</v>
      </c>
      <c r="F5" s="66">
        <f>SUM(F6:F33)</f>
        <v>24835</v>
      </c>
      <c r="G5" s="66">
        <f>SUM(G6:G33)</f>
        <v>39563</v>
      </c>
      <c r="H5" s="66">
        <f t="shared" ref="H5" si="0">G5-D5</f>
        <v>-32839</v>
      </c>
      <c r="I5" s="66">
        <f t="shared" ref="I5" si="1">G5-E5</f>
        <v>36932</v>
      </c>
      <c r="J5" s="66">
        <f t="shared" ref="J5" si="2">G5-F5</f>
        <v>14728</v>
      </c>
      <c r="K5" s="91">
        <f t="shared" ref="K5" si="3">G5/D5-1</f>
        <v>-0.45356481865141851</v>
      </c>
      <c r="L5" s="91">
        <f t="shared" ref="L5" si="4">G5/E5-1</f>
        <v>14.037248194602812</v>
      </c>
      <c r="M5" s="107">
        <f t="shared" ref="M5" si="5">G5/F5-1</f>
        <v>0.59303402456210996</v>
      </c>
    </row>
    <row r="6" spans="2:13" x14ac:dyDescent="0.2">
      <c r="B6" s="60">
        <v>1</v>
      </c>
      <c r="C6" s="67" t="s">
        <v>35</v>
      </c>
      <c r="D6" s="68">
        <v>1553</v>
      </c>
      <c r="E6" s="68">
        <v>27</v>
      </c>
      <c r="F6" s="68">
        <v>348</v>
      </c>
      <c r="G6" s="88">
        <v>714</v>
      </c>
      <c r="H6" s="13">
        <f t="shared" ref="H6" si="6">G6-D6</f>
        <v>-839</v>
      </c>
      <c r="I6" s="13">
        <f t="shared" ref="I6" si="7">G6-E6</f>
        <v>687</v>
      </c>
      <c r="J6" s="13">
        <f t="shared" ref="J6" si="8">G6-F6</f>
        <v>366</v>
      </c>
      <c r="K6" s="28">
        <f t="shared" ref="K6" si="9">G6/D6-1</f>
        <v>-0.54024468770122347</v>
      </c>
      <c r="L6" s="28">
        <f t="shared" ref="L6" si="10">G6/E6-1</f>
        <v>25.444444444444443</v>
      </c>
      <c r="M6" s="78">
        <f t="shared" ref="M6" si="11">G6/F6-1</f>
        <v>1.0517241379310347</v>
      </c>
    </row>
    <row r="7" spans="2:13" x14ac:dyDescent="0.2">
      <c r="B7" s="10">
        <v>2</v>
      </c>
      <c r="C7" s="106" t="s">
        <v>36</v>
      </c>
      <c r="D7" s="13">
        <v>1624</v>
      </c>
      <c r="E7" s="13">
        <v>14</v>
      </c>
      <c r="F7" s="13">
        <v>505</v>
      </c>
      <c r="G7" s="89">
        <v>814</v>
      </c>
      <c r="H7" s="13">
        <f t="shared" ref="H7:H33" si="12">G7-D7</f>
        <v>-810</v>
      </c>
      <c r="I7" s="13">
        <f t="shared" ref="I7:I33" si="13">G7-E7</f>
        <v>800</v>
      </c>
      <c r="J7" s="13">
        <f t="shared" ref="J7:J33" si="14">G7-F7</f>
        <v>309</v>
      </c>
      <c r="K7" s="28">
        <f t="shared" ref="K7:K33" si="15">G7/D7-1</f>
        <v>-0.49876847290640391</v>
      </c>
      <c r="L7" s="28">
        <f t="shared" ref="L7:L33" si="16">G7/E7-1</f>
        <v>57.142857142857146</v>
      </c>
      <c r="M7" s="78">
        <f t="shared" ref="M7:M33" si="17">G7/F7-1</f>
        <v>0.61188118811881198</v>
      </c>
    </row>
    <row r="8" spans="2:13" x14ac:dyDescent="0.2">
      <c r="B8" s="10">
        <v>3</v>
      </c>
      <c r="C8" s="106" t="s">
        <v>2</v>
      </c>
      <c r="D8" s="13">
        <v>1011</v>
      </c>
      <c r="E8" s="13">
        <v>255</v>
      </c>
      <c r="F8" s="13">
        <v>401</v>
      </c>
      <c r="G8" s="89">
        <v>868</v>
      </c>
      <c r="H8" s="13">
        <f t="shared" si="12"/>
        <v>-143</v>
      </c>
      <c r="I8" s="13">
        <f t="shared" si="13"/>
        <v>613</v>
      </c>
      <c r="J8" s="13">
        <f t="shared" si="14"/>
        <v>467</v>
      </c>
      <c r="K8" s="28">
        <f t="shared" si="15"/>
        <v>-0.14144411473788332</v>
      </c>
      <c r="L8" s="28">
        <f t="shared" si="16"/>
        <v>2.4039215686274509</v>
      </c>
      <c r="M8" s="78">
        <f t="shared" si="17"/>
        <v>1.1645885286783044</v>
      </c>
    </row>
    <row r="9" spans="2:13" x14ac:dyDescent="0.2">
      <c r="B9" s="10">
        <v>4</v>
      </c>
      <c r="C9" s="106" t="s">
        <v>198</v>
      </c>
      <c r="D9" s="13">
        <v>5533</v>
      </c>
      <c r="E9" s="13">
        <v>209</v>
      </c>
      <c r="F9" s="13">
        <v>600</v>
      </c>
      <c r="G9" s="89">
        <v>2888</v>
      </c>
      <c r="H9" s="13">
        <f t="shared" si="12"/>
        <v>-2645</v>
      </c>
      <c r="I9" s="13">
        <f t="shared" si="13"/>
        <v>2679</v>
      </c>
      <c r="J9" s="13">
        <f t="shared" si="14"/>
        <v>2288</v>
      </c>
      <c r="K9" s="28">
        <f t="shared" si="15"/>
        <v>-0.47804084583408635</v>
      </c>
      <c r="L9" s="28">
        <f t="shared" si="16"/>
        <v>12.818181818181818</v>
      </c>
      <c r="M9" s="78">
        <f t="shared" si="17"/>
        <v>3.8133333333333335</v>
      </c>
    </row>
    <row r="10" spans="2:13" x14ac:dyDescent="0.2">
      <c r="B10" s="10">
        <v>5</v>
      </c>
      <c r="C10" s="106" t="s">
        <v>37</v>
      </c>
      <c r="D10" s="13">
        <v>15717</v>
      </c>
      <c r="E10" s="13">
        <v>656</v>
      </c>
      <c r="F10" s="13">
        <v>3896</v>
      </c>
      <c r="G10" s="89">
        <v>8140</v>
      </c>
      <c r="H10" s="13">
        <f t="shared" si="12"/>
        <v>-7577</v>
      </c>
      <c r="I10" s="13">
        <f t="shared" si="13"/>
        <v>7484</v>
      </c>
      <c r="J10" s="13">
        <f t="shared" si="14"/>
        <v>4244</v>
      </c>
      <c r="K10" s="28">
        <f t="shared" si="15"/>
        <v>-0.48208945727556152</v>
      </c>
      <c r="L10" s="28">
        <f t="shared" si="16"/>
        <v>11.408536585365853</v>
      </c>
      <c r="M10" s="78">
        <f t="shared" si="17"/>
        <v>1.0893223819301849</v>
      </c>
    </row>
    <row r="11" spans="2:13" x14ac:dyDescent="0.2">
      <c r="B11" s="10">
        <v>6</v>
      </c>
      <c r="C11" s="106" t="s">
        <v>13</v>
      </c>
      <c r="D11" s="13">
        <v>1315</v>
      </c>
      <c r="E11" s="13">
        <v>16</v>
      </c>
      <c r="F11" s="13">
        <v>190</v>
      </c>
      <c r="G11" s="89">
        <v>450</v>
      </c>
      <c r="H11" s="13">
        <f t="shared" si="12"/>
        <v>-865</v>
      </c>
      <c r="I11" s="13">
        <f t="shared" si="13"/>
        <v>434</v>
      </c>
      <c r="J11" s="13">
        <f t="shared" si="14"/>
        <v>260</v>
      </c>
      <c r="K11" s="28">
        <f t="shared" si="15"/>
        <v>-0.65779467680608361</v>
      </c>
      <c r="L11" s="28">
        <f t="shared" si="16"/>
        <v>27.125</v>
      </c>
      <c r="M11" s="78">
        <f t="shared" si="17"/>
        <v>1.3684210526315788</v>
      </c>
    </row>
    <row r="12" spans="2:13" x14ac:dyDescent="0.2">
      <c r="B12" s="10">
        <v>7</v>
      </c>
      <c r="C12" s="106" t="s">
        <v>22</v>
      </c>
      <c r="D12" s="13">
        <v>1775</v>
      </c>
      <c r="E12" s="13">
        <v>78</v>
      </c>
      <c r="F12" s="13">
        <v>551</v>
      </c>
      <c r="G12" s="89">
        <v>1089</v>
      </c>
      <c r="H12" s="13">
        <f t="shared" si="12"/>
        <v>-686</v>
      </c>
      <c r="I12" s="13">
        <f t="shared" si="13"/>
        <v>1011</v>
      </c>
      <c r="J12" s="13">
        <f t="shared" si="14"/>
        <v>538</v>
      </c>
      <c r="K12" s="28">
        <f t="shared" si="15"/>
        <v>-0.38647887323943664</v>
      </c>
      <c r="L12" s="28">
        <f t="shared" si="16"/>
        <v>12.961538461538462</v>
      </c>
      <c r="M12" s="78">
        <f t="shared" si="17"/>
        <v>0.97640653357531759</v>
      </c>
    </row>
    <row r="13" spans="2:13" x14ac:dyDescent="0.2">
      <c r="B13" s="10">
        <v>8</v>
      </c>
      <c r="C13" s="106" t="s">
        <v>4</v>
      </c>
      <c r="D13" s="13">
        <v>1997</v>
      </c>
      <c r="E13" s="13">
        <v>176</v>
      </c>
      <c r="F13" s="13">
        <v>1068</v>
      </c>
      <c r="G13" s="89">
        <v>1879</v>
      </c>
      <c r="H13" s="13">
        <f t="shared" si="12"/>
        <v>-118</v>
      </c>
      <c r="I13" s="13">
        <f t="shared" si="13"/>
        <v>1703</v>
      </c>
      <c r="J13" s="13">
        <f t="shared" si="14"/>
        <v>811</v>
      </c>
      <c r="K13" s="28">
        <f t="shared" si="15"/>
        <v>-5.9088632949424125E-2</v>
      </c>
      <c r="L13" s="28">
        <f t="shared" si="16"/>
        <v>9.6761363636363633</v>
      </c>
      <c r="M13" s="78">
        <f t="shared" si="17"/>
        <v>0.75936329588014972</v>
      </c>
    </row>
    <row r="14" spans="2:13" x14ac:dyDescent="0.2">
      <c r="B14" s="60">
        <v>9</v>
      </c>
      <c r="C14" s="106" t="s">
        <v>14</v>
      </c>
      <c r="D14" s="13">
        <v>465</v>
      </c>
      <c r="E14" s="13">
        <v>8</v>
      </c>
      <c r="F14" s="13">
        <v>134</v>
      </c>
      <c r="G14" s="89">
        <v>333</v>
      </c>
      <c r="H14" s="13">
        <f t="shared" si="12"/>
        <v>-132</v>
      </c>
      <c r="I14" s="13">
        <f t="shared" si="13"/>
        <v>325</v>
      </c>
      <c r="J14" s="13">
        <f t="shared" si="14"/>
        <v>199</v>
      </c>
      <c r="K14" s="28">
        <f t="shared" si="15"/>
        <v>-0.28387096774193543</v>
      </c>
      <c r="L14" s="28">
        <f t="shared" si="16"/>
        <v>40.625</v>
      </c>
      <c r="M14" s="78">
        <f t="shared" si="17"/>
        <v>1.4850746268656718</v>
      </c>
    </row>
    <row r="15" spans="2:13" x14ac:dyDescent="0.2">
      <c r="B15" s="10">
        <v>10</v>
      </c>
      <c r="C15" s="106" t="s">
        <v>24</v>
      </c>
      <c r="D15" s="13">
        <v>2170</v>
      </c>
      <c r="E15" s="13">
        <v>44</v>
      </c>
      <c r="F15" s="13">
        <v>508</v>
      </c>
      <c r="G15" s="89">
        <v>1107</v>
      </c>
      <c r="H15" s="13">
        <f t="shared" si="12"/>
        <v>-1063</v>
      </c>
      <c r="I15" s="13">
        <f t="shared" si="13"/>
        <v>1063</v>
      </c>
      <c r="J15" s="13">
        <f t="shared" si="14"/>
        <v>599</v>
      </c>
      <c r="K15" s="28">
        <f t="shared" si="15"/>
        <v>-0.48986175115207375</v>
      </c>
      <c r="L15" s="28">
        <f t="shared" si="16"/>
        <v>24.15909090909091</v>
      </c>
      <c r="M15" s="78">
        <f t="shared" si="17"/>
        <v>1.1791338582677167</v>
      </c>
    </row>
    <row r="16" spans="2:13" x14ac:dyDescent="0.2">
      <c r="B16" s="10">
        <v>11</v>
      </c>
      <c r="C16" s="106" t="s">
        <v>45</v>
      </c>
      <c r="D16" s="13">
        <v>131</v>
      </c>
      <c r="E16" s="13">
        <v>3</v>
      </c>
      <c r="F16" s="13">
        <v>95</v>
      </c>
      <c r="G16" s="89">
        <v>160</v>
      </c>
      <c r="H16" s="13">
        <f t="shared" si="12"/>
        <v>29</v>
      </c>
      <c r="I16" s="13">
        <f t="shared" si="13"/>
        <v>157</v>
      </c>
      <c r="J16" s="13">
        <f t="shared" si="14"/>
        <v>65</v>
      </c>
      <c r="K16" s="28">
        <f t="shared" si="15"/>
        <v>0.22137404580152675</v>
      </c>
      <c r="L16" s="28">
        <f t="shared" si="16"/>
        <v>52.333333333333336</v>
      </c>
      <c r="M16" s="78">
        <f t="shared" si="17"/>
        <v>0.68421052631578938</v>
      </c>
    </row>
    <row r="17" spans="2:13" x14ac:dyDescent="0.2">
      <c r="B17" s="10">
        <v>12</v>
      </c>
      <c r="C17" s="106" t="s">
        <v>5</v>
      </c>
      <c r="D17" s="13">
        <v>3093</v>
      </c>
      <c r="E17" s="13">
        <v>274</v>
      </c>
      <c r="F17" s="13">
        <v>1456</v>
      </c>
      <c r="G17" s="89">
        <v>2741</v>
      </c>
      <c r="H17" s="13">
        <f t="shared" si="12"/>
        <v>-352</v>
      </c>
      <c r="I17" s="13">
        <f t="shared" si="13"/>
        <v>2467</v>
      </c>
      <c r="J17" s="13">
        <f t="shared" si="14"/>
        <v>1285</v>
      </c>
      <c r="K17" s="28">
        <f t="shared" si="15"/>
        <v>-0.11380536695764631</v>
      </c>
      <c r="L17" s="28">
        <f t="shared" si="16"/>
        <v>9.0036496350364956</v>
      </c>
      <c r="M17" s="78">
        <f t="shared" si="17"/>
        <v>0.88255494505494503</v>
      </c>
    </row>
    <row r="18" spans="2:13" x14ac:dyDescent="0.2">
      <c r="B18" s="10">
        <v>13</v>
      </c>
      <c r="C18" s="106" t="s">
        <v>6</v>
      </c>
      <c r="D18" s="13">
        <v>3439</v>
      </c>
      <c r="E18" s="13">
        <v>60</v>
      </c>
      <c r="F18" s="13">
        <v>1841</v>
      </c>
      <c r="G18" s="89">
        <v>2242</v>
      </c>
      <c r="H18" s="13">
        <f t="shared" si="12"/>
        <v>-1197</v>
      </c>
      <c r="I18" s="13">
        <f t="shared" si="13"/>
        <v>2182</v>
      </c>
      <c r="J18" s="13">
        <f t="shared" si="14"/>
        <v>401</v>
      </c>
      <c r="K18" s="28">
        <f t="shared" si="15"/>
        <v>-0.34806629834254144</v>
      </c>
      <c r="L18" s="28">
        <f t="shared" si="16"/>
        <v>36.366666666666667</v>
      </c>
      <c r="M18" s="78">
        <f t="shared" si="17"/>
        <v>0.21781640412819114</v>
      </c>
    </row>
    <row r="19" spans="2:13" x14ac:dyDescent="0.2">
      <c r="B19" s="10">
        <v>14</v>
      </c>
      <c r="C19" s="106" t="s">
        <v>38</v>
      </c>
      <c r="D19" s="13">
        <v>64</v>
      </c>
      <c r="E19" s="13"/>
      <c r="F19" s="13">
        <v>27</v>
      </c>
      <c r="G19" s="89">
        <v>37</v>
      </c>
      <c r="H19" s="13">
        <f t="shared" si="12"/>
        <v>-27</v>
      </c>
      <c r="I19" s="13">
        <f t="shared" si="13"/>
        <v>37</v>
      </c>
      <c r="J19" s="13">
        <f t="shared" si="14"/>
        <v>10</v>
      </c>
      <c r="K19" s="28">
        <f t="shared" si="15"/>
        <v>-0.421875</v>
      </c>
      <c r="L19" s="28" t="e">
        <f t="shared" si="16"/>
        <v>#DIV/0!</v>
      </c>
      <c r="M19" s="78">
        <f t="shared" si="17"/>
        <v>0.37037037037037046</v>
      </c>
    </row>
    <row r="20" spans="2:13" x14ac:dyDescent="0.2">
      <c r="B20" s="10">
        <v>15</v>
      </c>
      <c r="C20" s="106" t="s">
        <v>26</v>
      </c>
      <c r="D20" s="13">
        <v>70</v>
      </c>
      <c r="E20" s="13">
        <v>4</v>
      </c>
      <c r="F20" s="13">
        <v>25</v>
      </c>
      <c r="G20" s="89">
        <v>29</v>
      </c>
      <c r="H20" s="13">
        <f t="shared" si="12"/>
        <v>-41</v>
      </c>
      <c r="I20" s="13">
        <f t="shared" si="13"/>
        <v>25</v>
      </c>
      <c r="J20" s="13">
        <f t="shared" si="14"/>
        <v>4</v>
      </c>
      <c r="K20" s="28">
        <f t="shared" si="15"/>
        <v>-0.58571428571428563</v>
      </c>
      <c r="L20" s="28"/>
      <c r="M20" s="78">
        <f t="shared" si="17"/>
        <v>0.15999999999999992</v>
      </c>
    </row>
    <row r="21" spans="2:13" x14ac:dyDescent="0.2">
      <c r="B21" s="10">
        <v>16</v>
      </c>
      <c r="C21" s="106" t="s">
        <v>39</v>
      </c>
      <c r="D21" s="13">
        <v>3301</v>
      </c>
      <c r="E21" s="13">
        <v>51</v>
      </c>
      <c r="F21" s="13">
        <v>577</v>
      </c>
      <c r="G21" s="89">
        <v>1494</v>
      </c>
      <c r="H21" s="13">
        <f t="shared" si="12"/>
        <v>-1807</v>
      </c>
      <c r="I21" s="13">
        <f t="shared" si="13"/>
        <v>1443</v>
      </c>
      <c r="J21" s="13">
        <f t="shared" si="14"/>
        <v>917</v>
      </c>
      <c r="K21" s="28">
        <f t="shared" si="15"/>
        <v>-0.5474098757952135</v>
      </c>
      <c r="L21" s="28">
        <f t="shared" si="16"/>
        <v>28.294117647058822</v>
      </c>
      <c r="M21" s="78">
        <f t="shared" si="17"/>
        <v>1.5892547660311958</v>
      </c>
    </row>
    <row r="22" spans="2:13" x14ac:dyDescent="0.2">
      <c r="B22" s="60">
        <v>17</v>
      </c>
      <c r="C22" s="106" t="s">
        <v>7</v>
      </c>
      <c r="D22" s="13">
        <v>14291</v>
      </c>
      <c r="E22" s="13">
        <v>71</v>
      </c>
      <c r="F22" s="13">
        <v>7029</v>
      </c>
      <c r="G22" s="89">
        <v>6363</v>
      </c>
      <c r="H22" s="13">
        <f t="shared" si="12"/>
        <v>-7928</v>
      </c>
      <c r="I22" s="13">
        <f t="shared" si="13"/>
        <v>6292</v>
      </c>
      <c r="J22" s="13">
        <f t="shared" si="14"/>
        <v>-666</v>
      </c>
      <c r="K22" s="28">
        <f t="shared" si="15"/>
        <v>-0.55475474074592401</v>
      </c>
      <c r="L22" s="28">
        <f t="shared" si="16"/>
        <v>88.619718309859152</v>
      </c>
      <c r="M22" s="78">
        <f t="shared" si="17"/>
        <v>-9.4750320102432783E-2</v>
      </c>
    </row>
    <row r="23" spans="2:13" x14ac:dyDescent="0.2">
      <c r="B23" s="10">
        <v>18</v>
      </c>
      <c r="C23" s="106" t="s">
        <v>28</v>
      </c>
      <c r="D23" s="13">
        <v>657</v>
      </c>
      <c r="E23" s="13">
        <v>14</v>
      </c>
      <c r="F23" s="13">
        <v>175</v>
      </c>
      <c r="G23" s="89">
        <v>293</v>
      </c>
      <c r="H23" s="13">
        <f t="shared" si="12"/>
        <v>-364</v>
      </c>
      <c r="I23" s="13">
        <f t="shared" si="13"/>
        <v>279</v>
      </c>
      <c r="J23" s="13">
        <f t="shared" si="14"/>
        <v>118</v>
      </c>
      <c r="K23" s="28">
        <f t="shared" si="15"/>
        <v>-0.55403348554033482</v>
      </c>
      <c r="L23" s="28">
        <f t="shared" si="16"/>
        <v>19.928571428571427</v>
      </c>
      <c r="M23" s="78">
        <f t="shared" si="17"/>
        <v>0.67428571428571438</v>
      </c>
    </row>
    <row r="24" spans="2:13" x14ac:dyDescent="0.2">
      <c r="B24" s="10">
        <v>19</v>
      </c>
      <c r="C24" s="106" t="s">
        <v>8</v>
      </c>
      <c r="D24" s="13">
        <v>797</v>
      </c>
      <c r="E24" s="13">
        <v>35</v>
      </c>
      <c r="F24" s="13">
        <v>272</v>
      </c>
      <c r="G24" s="89">
        <v>510</v>
      </c>
      <c r="H24" s="13">
        <f t="shared" si="12"/>
        <v>-287</v>
      </c>
      <c r="I24" s="13">
        <f t="shared" si="13"/>
        <v>475</v>
      </c>
      <c r="J24" s="13">
        <f t="shared" si="14"/>
        <v>238</v>
      </c>
      <c r="K24" s="28">
        <f t="shared" si="15"/>
        <v>-0.36010037641154324</v>
      </c>
      <c r="L24" s="28">
        <f t="shared" si="16"/>
        <v>13.571428571428571</v>
      </c>
      <c r="M24" s="78">
        <f t="shared" si="17"/>
        <v>0.875</v>
      </c>
    </row>
    <row r="25" spans="2:13" x14ac:dyDescent="0.2">
      <c r="B25" s="10">
        <v>20</v>
      </c>
      <c r="C25" s="106" t="s">
        <v>29</v>
      </c>
      <c r="D25" s="13">
        <v>2811</v>
      </c>
      <c r="E25" s="13">
        <v>36</v>
      </c>
      <c r="F25" s="13">
        <v>1086</v>
      </c>
      <c r="G25" s="89">
        <v>2285</v>
      </c>
      <c r="H25" s="13">
        <f t="shared" si="12"/>
        <v>-526</v>
      </c>
      <c r="I25" s="13">
        <f t="shared" si="13"/>
        <v>2249</v>
      </c>
      <c r="J25" s="13">
        <f t="shared" si="14"/>
        <v>1199</v>
      </c>
      <c r="K25" s="28">
        <f t="shared" si="15"/>
        <v>-0.18712202063322658</v>
      </c>
      <c r="L25" s="28">
        <f t="shared" si="16"/>
        <v>62.472222222222221</v>
      </c>
      <c r="M25" s="78">
        <f t="shared" si="17"/>
        <v>1.104051565377532</v>
      </c>
    </row>
    <row r="26" spans="2:13" x14ac:dyDescent="0.2">
      <c r="B26" s="10">
        <v>21</v>
      </c>
      <c r="C26" s="106" t="s">
        <v>41</v>
      </c>
      <c r="D26" s="13">
        <v>3336</v>
      </c>
      <c r="E26" s="13">
        <v>429</v>
      </c>
      <c r="F26" s="13">
        <v>1568</v>
      </c>
      <c r="G26" s="89">
        <v>1981</v>
      </c>
      <c r="H26" s="13">
        <f t="shared" si="12"/>
        <v>-1355</v>
      </c>
      <c r="I26" s="13">
        <f t="shared" si="13"/>
        <v>1552</v>
      </c>
      <c r="J26" s="13">
        <f t="shared" si="14"/>
        <v>413</v>
      </c>
      <c r="K26" s="28">
        <f t="shared" si="15"/>
        <v>-0.4061750599520384</v>
      </c>
      <c r="L26" s="28">
        <f t="shared" si="16"/>
        <v>3.6177156177156178</v>
      </c>
      <c r="M26" s="78">
        <f t="shared" si="17"/>
        <v>0.26339285714285721</v>
      </c>
    </row>
    <row r="27" spans="2:13" x14ac:dyDescent="0.2">
      <c r="B27" s="10">
        <v>22</v>
      </c>
      <c r="C27" s="106" t="s">
        <v>9</v>
      </c>
      <c r="D27" s="13">
        <v>1013</v>
      </c>
      <c r="E27" s="13">
        <v>17</v>
      </c>
      <c r="F27" s="13">
        <v>297</v>
      </c>
      <c r="G27" s="89">
        <v>617</v>
      </c>
      <c r="H27" s="13">
        <f t="shared" si="12"/>
        <v>-396</v>
      </c>
      <c r="I27" s="13">
        <f t="shared" si="13"/>
        <v>600</v>
      </c>
      <c r="J27" s="13">
        <f t="shared" si="14"/>
        <v>320</v>
      </c>
      <c r="K27" s="28">
        <f t="shared" si="15"/>
        <v>-0.39091806515301086</v>
      </c>
      <c r="L27" s="28">
        <f t="shared" si="16"/>
        <v>35.294117647058826</v>
      </c>
      <c r="M27" s="78">
        <f t="shared" si="17"/>
        <v>1.0774410774410774</v>
      </c>
    </row>
    <row r="28" spans="2:13" x14ac:dyDescent="0.2">
      <c r="B28" s="10">
        <v>23</v>
      </c>
      <c r="C28" s="106" t="s">
        <v>32</v>
      </c>
      <c r="D28" s="13">
        <v>360</v>
      </c>
      <c r="E28" s="13">
        <v>4</v>
      </c>
      <c r="F28" s="13">
        <v>159</v>
      </c>
      <c r="G28" s="89">
        <v>267</v>
      </c>
      <c r="H28" s="13">
        <f t="shared" si="12"/>
        <v>-93</v>
      </c>
      <c r="I28" s="13">
        <f t="shared" si="13"/>
        <v>263</v>
      </c>
      <c r="J28" s="13">
        <f t="shared" si="14"/>
        <v>108</v>
      </c>
      <c r="K28" s="28">
        <f t="shared" si="15"/>
        <v>-0.2583333333333333</v>
      </c>
      <c r="L28" s="28"/>
      <c r="M28" s="78">
        <f t="shared" si="17"/>
        <v>0.679245283018868</v>
      </c>
    </row>
    <row r="29" spans="2:13" x14ac:dyDescent="0.2">
      <c r="B29" s="10">
        <v>24</v>
      </c>
      <c r="C29" s="106" t="s">
        <v>10</v>
      </c>
      <c r="D29" s="13">
        <v>1083</v>
      </c>
      <c r="E29" s="13">
        <v>40</v>
      </c>
      <c r="F29" s="13">
        <v>646</v>
      </c>
      <c r="G29" s="89">
        <v>458</v>
      </c>
      <c r="H29" s="13">
        <f t="shared" si="12"/>
        <v>-625</v>
      </c>
      <c r="I29" s="13">
        <f t="shared" si="13"/>
        <v>418</v>
      </c>
      <c r="J29" s="13">
        <f t="shared" si="14"/>
        <v>-188</v>
      </c>
      <c r="K29" s="28">
        <f t="shared" si="15"/>
        <v>-0.57710064635272396</v>
      </c>
      <c r="L29" s="28">
        <f t="shared" si="16"/>
        <v>10.45</v>
      </c>
      <c r="M29" s="78">
        <f t="shared" si="17"/>
        <v>-0.29102167182662542</v>
      </c>
    </row>
    <row r="30" spans="2:13" x14ac:dyDescent="0.2">
      <c r="B30" s="60">
        <v>25</v>
      </c>
      <c r="C30" s="106" t="s">
        <v>17</v>
      </c>
      <c r="D30" s="13">
        <v>761</v>
      </c>
      <c r="E30" s="13">
        <v>8</v>
      </c>
      <c r="F30" s="13">
        <v>116</v>
      </c>
      <c r="G30" s="89">
        <v>214</v>
      </c>
      <c r="H30" s="13">
        <f t="shared" si="12"/>
        <v>-547</v>
      </c>
      <c r="I30" s="13">
        <f t="shared" si="13"/>
        <v>206</v>
      </c>
      <c r="J30" s="13">
        <f t="shared" si="14"/>
        <v>98</v>
      </c>
      <c r="K30" s="28">
        <f t="shared" si="15"/>
        <v>-0.7187910643889619</v>
      </c>
      <c r="L30" s="28">
        <f t="shared" si="16"/>
        <v>25.75</v>
      </c>
      <c r="M30" s="78">
        <f t="shared" si="17"/>
        <v>0.84482758620689657</v>
      </c>
    </row>
    <row r="31" spans="2:13" x14ac:dyDescent="0.2">
      <c r="B31" s="10">
        <v>26</v>
      </c>
      <c r="C31" s="106" t="s">
        <v>18</v>
      </c>
      <c r="D31" s="13">
        <v>1515</v>
      </c>
      <c r="E31" s="13">
        <v>21</v>
      </c>
      <c r="F31" s="13">
        <v>228</v>
      </c>
      <c r="G31" s="89">
        <v>401</v>
      </c>
      <c r="H31" s="13">
        <f t="shared" si="12"/>
        <v>-1114</v>
      </c>
      <c r="I31" s="13">
        <f t="shared" si="13"/>
        <v>380</v>
      </c>
      <c r="J31" s="13">
        <f t="shared" si="14"/>
        <v>173</v>
      </c>
      <c r="K31" s="28">
        <f t="shared" si="15"/>
        <v>-0.73531353135313537</v>
      </c>
      <c r="L31" s="28">
        <f t="shared" si="16"/>
        <v>18.095238095238095</v>
      </c>
      <c r="M31" s="78">
        <f t="shared" si="17"/>
        <v>0.75877192982456143</v>
      </c>
    </row>
    <row r="32" spans="2:13" x14ac:dyDescent="0.2">
      <c r="B32" s="60">
        <v>27</v>
      </c>
      <c r="C32" s="106" t="s">
        <v>289</v>
      </c>
      <c r="D32" s="13">
        <v>2330</v>
      </c>
      <c r="E32" s="13">
        <v>67</v>
      </c>
      <c r="F32" s="13">
        <v>963</v>
      </c>
      <c r="G32" s="89">
        <v>1066</v>
      </c>
      <c r="H32" s="13">
        <f t="shared" si="12"/>
        <v>-1264</v>
      </c>
      <c r="I32" s="13">
        <f t="shared" si="13"/>
        <v>999</v>
      </c>
      <c r="J32" s="13">
        <f t="shared" si="14"/>
        <v>103</v>
      </c>
      <c r="K32" s="28">
        <f t="shared" si="15"/>
        <v>-0.54248927038626604</v>
      </c>
      <c r="L32" s="28">
        <f t="shared" si="16"/>
        <v>14.91044776119403</v>
      </c>
      <c r="M32" s="78">
        <f t="shared" si="17"/>
        <v>0.10695742471443404</v>
      </c>
    </row>
    <row r="33" spans="2:13" ht="13.5" thickBot="1" x14ac:dyDescent="0.25">
      <c r="B33" s="11">
        <v>28</v>
      </c>
      <c r="C33" s="69" t="s">
        <v>33</v>
      </c>
      <c r="D33" s="15">
        <v>190</v>
      </c>
      <c r="E33" s="15">
        <v>14</v>
      </c>
      <c r="F33" s="15">
        <v>74</v>
      </c>
      <c r="G33" s="90">
        <v>123</v>
      </c>
      <c r="H33" s="15">
        <f t="shared" si="12"/>
        <v>-67</v>
      </c>
      <c r="I33" s="15">
        <f t="shared" si="13"/>
        <v>109</v>
      </c>
      <c r="J33" s="15">
        <f t="shared" si="14"/>
        <v>49</v>
      </c>
      <c r="K33" s="79">
        <f t="shared" si="15"/>
        <v>-0.35263157894736841</v>
      </c>
      <c r="L33" s="79">
        <f t="shared" si="16"/>
        <v>7.7857142857142865</v>
      </c>
      <c r="M33" s="80">
        <f t="shared" si="17"/>
        <v>0.66216216216216206</v>
      </c>
    </row>
    <row r="36" spans="2:13" x14ac:dyDescent="0.2">
      <c r="B36" s="162" t="s">
        <v>149</v>
      </c>
      <c r="C36" s="162"/>
      <c r="D36" s="162"/>
      <c r="E36" s="162"/>
    </row>
  </sheetData>
  <mergeCells count="2">
    <mergeCell ref="B36:E36"/>
    <mergeCell ref="B2:M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workbookViewId="0">
      <selection activeCell="B2" sqref="B2:M2"/>
    </sheetView>
  </sheetViews>
  <sheetFormatPr defaultRowHeight="12.75" x14ac:dyDescent="0.2"/>
  <cols>
    <col min="1" max="1" width="2.5703125" customWidth="1"/>
    <col min="2" max="2" width="24.85546875" customWidth="1"/>
    <col min="3" max="6" width="15.5703125" customWidth="1"/>
    <col min="7" max="13" width="12.5703125" customWidth="1"/>
  </cols>
  <sheetData>
    <row r="1" spans="2:13" ht="21" customHeight="1" thickBot="1" x14ac:dyDescent="0.25"/>
    <row r="2" spans="2:13" ht="25.5" customHeight="1" thickBot="1" x14ac:dyDescent="0.25">
      <c r="B2" s="159" t="s">
        <v>263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2:13" ht="13.5" thickBot="1" x14ac:dyDescent="0.25"/>
    <row r="4" spans="2:13" ht="32.25" customHeight="1" x14ac:dyDescent="0.2">
      <c r="B4" s="33" t="s">
        <v>219</v>
      </c>
      <c r="C4" s="62" t="s">
        <v>303</v>
      </c>
      <c r="D4" s="37" t="s">
        <v>304</v>
      </c>
      <c r="E4" s="37" t="s">
        <v>305</v>
      </c>
      <c r="F4" s="37" t="s">
        <v>306</v>
      </c>
      <c r="G4" s="37" t="s">
        <v>295</v>
      </c>
      <c r="H4" s="37" t="s">
        <v>296</v>
      </c>
      <c r="I4" s="37" t="s">
        <v>297</v>
      </c>
      <c r="J4" s="37" t="s">
        <v>298</v>
      </c>
      <c r="K4" s="76" t="s">
        <v>299</v>
      </c>
      <c r="L4" s="57" t="s">
        <v>300</v>
      </c>
      <c r="M4" s="32" t="s">
        <v>243</v>
      </c>
    </row>
    <row r="5" spans="2:13" ht="16.5" customHeight="1" x14ac:dyDescent="0.2">
      <c r="B5" s="16" t="s">
        <v>221</v>
      </c>
      <c r="C5" s="13">
        <v>579679</v>
      </c>
      <c r="D5" s="13">
        <v>44613</v>
      </c>
      <c r="E5" s="13">
        <v>92437</v>
      </c>
      <c r="F5" s="89">
        <v>375312</v>
      </c>
      <c r="G5" s="13">
        <f t="shared" ref="G5" si="0">F5-C5</f>
        <v>-204367</v>
      </c>
      <c r="H5" s="13">
        <f t="shared" ref="H5" si="1">F5-D5</f>
        <v>330699</v>
      </c>
      <c r="I5" s="13">
        <f t="shared" ref="I5" si="2">F5-E5</f>
        <v>282875</v>
      </c>
      <c r="J5" s="28">
        <f t="shared" ref="J5" si="3">F5/C5-1</f>
        <v>-0.35255201585705187</v>
      </c>
      <c r="K5" s="28">
        <f t="shared" ref="K5" si="4">F5/D5-1</f>
        <v>7.4126151570170133</v>
      </c>
      <c r="L5" s="28">
        <f t="shared" ref="L5" si="5">F5/E5-1</f>
        <v>3.0601923472202692</v>
      </c>
      <c r="M5" s="46">
        <f>F5/'2022 September'!F$4</f>
        <v>0.67033526408007327</v>
      </c>
    </row>
    <row r="6" spans="2:13" ht="17.25" customHeight="1" x14ac:dyDescent="0.2">
      <c r="B6" s="16" t="s">
        <v>220</v>
      </c>
      <c r="C6" s="13">
        <v>189238</v>
      </c>
      <c r="D6" s="13">
        <v>5147</v>
      </c>
      <c r="E6" s="13">
        <v>131594</v>
      </c>
      <c r="F6" s="89">
        <v>177515</v>
      </c>
      <c r="G6" s="13">
        <f t="shared" ref="G6:G8" si="6">F6-C6</f>
        <v>-11723</v>
      </c>
      <c r="H6" s="13">
        <f t="shared" ref="H6:H8" si="7">F6-D6</f>
        <v>172368</v>
      </c>
      <c r="I6" s="13">
        <f t="shared" ref="I6:I8" si="8">F6-E6</f>
        <v>45921</v>
      </c>
      <c r="J6" s="28">
        <f t="shared" ref="J6:J8" si="9">F6/C6-1</f>
        <v>-6.1948445872393454E-2</v>
      </c>
      <c r="K6" s="28">
        <f t="shared" ref="K6:K8" si="10">F6/D6-1</f>
        <v>33.489022731688365</v>
      </c>
      <c r="L6" s="28">
        <f t="shared" ref="L6:L8" si="11">F6/E6-1</f>
        <v>0.34895967901272096</v>
      </c>
      <c r="M6" s="46">
        <f>F6/'2022 September'!F$4</f>
        <v>0.31705504860802269</v>
      </c>
    </row>
    <row r="7" spans="2:13" ht="16.5" customHeight="1" x14ac:dyDescent="0.2">
      <c r="B7" s="16" t="s">
        <v>223</v>
      </c>
      <c r="C7" s="13">
        <v>11387</v>
      </c>
      <c r="D7" s="13">
        <v>207</v>
      </c>
      <c r="E7" s="13">
        <v>1985</v>
      </c>
      <c r="F7" s="89">
        <v>5062</v>
      </c>
      <c r="G7" s="13">
        <f t="shared" si="6"/>
        <v>-6325</v>
      </c>
      <c r="H7" s="13">
        <f t="shared" si="7"/>
        <v>4855</v>
      </c>
      <c r="I7" s="13">
        <f t="shared" si="8"/>
        <v>3077</v>
      </c>
      <c r="J7" s="28">
        <f t="shared" si="9"/>
        <v>-0.55545797839641697</v>
      </c>
      <c r="K7" s="28">
        <f t="shared" si="10"/>
        <v>23.454106280193237</v>
      </c>
      <c r="L7" s="28">
        <f t="shared" si="11"/>
        <v>1.5501259445843827</v>
      </c>
      <c r="M7" s="46">
        <f>F7/'2022 September'!F$4</f>
        <v>9.0411100811413729E-3</v>
      </c>
    </row>
    <row r="8" spans="2:13" ht="13.5" thickBot="1" x14ac:dyDescent="0.25">
      <c r="B8" s="17" t="s">
        <v>222</v>
      </c>
      <c r="C8" s="15">
        <v>3976</v>
      </c>
      <c r="D8" s="15">
        <v>532</v>
      </c>
      <c r="E8" s="15">
        <v>646</v>
      </c>
      <c r="F8" s="90">
        <v>1998</v>
      </c>
      <c r="G8" s="15">
        <f t="shared" si="6"/>
        <v>-1978</v>
      </c>
      <c r="H8" s="15">
        <f t="shared" si="7"/>
        <v>1466</v>
      </c>
      <c r="I8" s="15">
        <f t="shared" si="8"/>
        <v>1352</v>
      </c>
      <c r="J8" s="79">
        <f t="shared" si="9"/>
        <v>-0.4974849094567404</v>
      </c>
      <c r="K8" s="79">
        <f t="shared" si="10"/>
        <v>2.755639097744361</v>
      </c>
      <c r="L8" s="79">
        <f t="shared" si="11"/>
        <v>2.0928792569659445</v>
      </c>
      <c r="M8" s="47">
        <f>F8/'2022 September'!F$4</f>
        <v>3.5685772307626359E-3</v>
      </c>
    </row>
    <row r="11" spans="2:13" ht="21.75" customHeight="1" x14ac:dyDescent="0.2">
      <c r="B11" s="162" t="s">
        <v>149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</row>
  </sheetData>
  <mergeCells count="2">
    <mergeCell ref="B2:M2"/>
    <mergeCell ref="B11:L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workbookViewId="0">
      <selection activeCell="B2" sqref="B2:M2"/>
    </sheetView>
  </sheetViews>
  <sheetFormatPr defaultRowHeight="12.75" x14ac:dyDescent="0.2"/>
  <cols>
    <col min="1" max="1" width="5.7109375" customWidth="1"/>
    <col min="2" max="2" width="28.28515625" customWidth="1"/>
    <col min="3" max="6" width="15" customWidth="1"/>
    <col min="7" max="13" width="12.85546875" customWidth="1"/>
  </cols>
  <sheetData>
    <row r="1" spans="2:13" ht="21" customHeight="1" thickBot="1" x14ac:dyDescent="0.25"/>
    <row r="2" spans="2:13" ht="21.75" customHeight="1" thickBot="1" x14ac:dyDescent="0.25">
      <c r="B2" s="163" t="s">
        <v>263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2:13" ht="15.75" thickBot="1" x14ac:dyDescent="0.25">
      <c r="B3" s="21"/>
      <c r="C3" s="21"/>
      <c r="D3" s="21"/>
      <c r="E3" s="72"/>
      <c r="F3" s="75"/>
      <c r="G3" s="75"/>
      <c r="H3" s="75"/>
      <c r="I3" s="72"/>
      <c r="J3" s="72"/>
      <c r="K3" s="21"/>
      <c r="L3" s="21"/>
    </row>
    <row r="4" spans="2:13" ht="36" customHeight="1" x14ac:dyDescent="0.2">
      <c r="B4" s="105" t="s">
        <v>240</v>
      </c>
      <c r="C4" s="62" t="s">
        <v>303</v>
      </c>
      <c r="D4" s="37" t="s">
        <v>304</v>
      </c>
      <c r="E4" s="37" t="s">
        <v>305</v>
      </c>
      <c r="F4" s="37" t="s">
        <v>306</v>
      </c>
      <c r="G4" s="37" t="s">
        <v>295</v>
      </c>
      <c r="H4" s="37" t="s">
        <v>296</v>
      </c>
      <c r="I4" s="37" t="s">
        <v>297</v>
      </c>
      <c r="J4" s="37" t="s">
        <v>298</v>
      </c>
      <c r="K4" s="37" t="s">
        <v>299</v>
      </c>
      <c r="L4" s="62" t="s">
        <v>300</v>
      </c>
      <c r="M4" s="95" t="s">
        <v>243</v>
      </c>
    </row>
    <row r="5" spans="2:13" x14ac:dyDescent="0.2">
      <c r="B5" s="19" t="s">
        <v>302</v>
      </c>
      <c r="C5" s="68">
        <v>143704</v>
      </c>
      <c r="D5" s="68">
        <v>11670</v>
      </c>
      <c r="E5" s="68">
        <v>27865</v>
      </c>
      <c r="F5" s="88">
        <v>133322</v>
      </c>
      <c r="G5" s="68">
        <f t="shared" ref="G5" si="0">F5-C5</f>
        <v>-10382</v>
      </c>
      <c r="H5" s="68">
        <f t="shared" ref="H5" si="1">F5-D5</f>
        <v>121652</v>
      </c>
      <c r="I5" s="68">
        <f t="shared" ref="I5" si="2">F5-E5</f>
        <v>105457</v>
      </c>
      <c r="J5" s="93">
        <f t="shared" ref="J5" si="3">F5/C5-1</f>
        <v>-7.2245727328397291E-2</v>
      </c>
      <c r="K5" s="93">
        <f t="shared" ref="K5" si="4">F5/D5-1</f>
        <v>10.424335904027421</v>
      </c>
      <c r="L5" s="93">
        <f t="shared" ref="L5" si="5">F5/E5-1</f>
        <v>3.7845684550511391</v>
      </c>
      <c r="M5" s="94">
        <f>F5/'2022 September'!F$4</f>
        <v>0.23812304982969779</v>
      </c>
    </row>
    <row r="6" spans="2:13" x14ac:dyDescent="0.2">
      <c r="B6" s="18" t="s">
        <v>232</v>
      </c>
      <c r="C6" s="13">
        <v>129402</v>
      </c>
      <c r="D6" s="13">
        <v>10801</v>
      </c>
      <c r="E6" s="13">
        <v>27040</v>
      </c>
      <c r="F6" s="89">
        <v>113039</v>
      </c>
      <c r="G6" s="13">
        <f t="shared" ref="G6:G25" si="6">F6-C6</f>
        <v>-16363</v>
      </c>
      <c r="H6" s="13">
        <f t="shared" ref="H6:H25" si="7">F6-D6</f>
        <v>102238</v>
      </c>
      <c r="I6" s="13">
        <f t="shared" ref="I6:I25" si="8">F6-E6</f>
        <v>85999</v>
      </c>
      <c r="J6" s="28">
        <f t="shared" ref="J6:J25" si="9">F6/C6-1</f>
        <v>-0.12645090493191757</v>
      </c>
      <c r="K6" s="28">
        <f t="shared" ref="K6:K22" si="10">F6/D6-1</f>
        <v>9.4656050365706879</v>
      </c>
      <c r="L6" s="28">
        <f t="shared" ref="L6:L22" si="11">F6/E6-1</f>
        <v>3.1804363905325443</v>
      </c>
      <c r="M6" s="94">
        <f>F6/'2022 September'!F$4</f>
        <v>0.20189609689097979</v>
      </c>
    </row>
    <row r="7" spans="2:13" x14ac:dyDescent="0.2">
      <c r="B7" s="18" t="s">
        <v>226</v>
      </c>
      <c r="C7" s="13">
        <v>122981</v>
      </c>
      <c r="D7" s="13">
        <v>5131</v>
      </c>
      <c r="E7" s="13">
        <v>74846</v>
      </c>
      <c r="F7" s="89">
        <v>107079</v>
      </c>
      <c r="G7" s="13">
        <f t="shared" si="6"/>
        <v>-15902</v>
      </c>
      <c r="H7" s="13">
        <f t="shared" si="7"/>
        <v>101948</v>
      </c>
      <c r="I7" s="13">
        <f t="shared" si="8"/>
        <v>32233</v>
      </c>
      <c r="J7" s="28">
        <f t="shared" si="9"/>
        <v>-0.12930452671550885</v>
      </c>
      <c r="K7" s="28">
        <f t="shared" si="10"/>
        <v>19.869031377899045</v>
      </c>
      <c r="L7" s="28">
        <f t="shared" si="11"/>
        <v>0.43065761697351901</v>
      </c>
      <c r="M7" s="94">
        <f>F7/'2022 September'!F$4</f>
        <v>0.1912510917381543</v>
      </c>
    </row>
    <row r="8" spans="2:13" x14ac:dyDescent="0.2">
      <c r="B8" s="19" t="s">
        <v>230</v>
      </c>
      <c r="C8" s="13">
        <v>125694</v>
      </c>
      <c r="D8" s="13">
        <v>7137</v>
      </c>
      <c r="E8" s="13">
        <v>15528</v>
      </c>
      <c r="F8" s="89">
        <v>76651</v>
      </c>
      <c r="G8" s="13">
        <f t="shared" si="6"/>
        <v>-49043</v>
      </c>
      <c r="H8" s="13">
        <f t="shared" si="7"/>
        <v>69514</v>
      </c>
      <c r="I8" s="13">
        <f t="shared" si="8"/>
        <v>61123</v>
      </c>
      <c r="J8" s="28">
        <f t="shared" si="9"/>
        <v>-0.39017773322513405</v>
      </c>
      <c r="K8" s="28">
        <f t="shared" si="10"/>
        <v>9.7399467563401991</v>
      </c>
      <c r="L8" s="28">
        <f t="shared" si="11"/>
        <v>3.9363086038124679</v>
      </c>
      <c r="M8" s="94">
        <f>F8/'2022 September'!F$4</f>
        <v>0.13690441106866208</v>
      </c>
    </row>
    <row r="9" spans="2:13" x14ac:dyDescent="0.2">
      <c r="B9" s="19" t="s">
        <v>242</v>
      </c>
      <c r="C9" s="13">
        <v>37183</v>
      </c>
      <c r="D9" s="13">
        <v>16</v>
      </c>
      <c r="E9" s="13">
        <v>39493</v>
      </c>
      <c r="F9" s="89">
        <v>37340</v>
      </c>
      <c r="G9" s="13">
        <f t="shared" si="6"/>
        <v>157</v>
      </c>
      <c r="H9" s="13">
        <f t="shared" si="7"/>
        <v>37324</v>
      </c>
      <c r="I9" s="13">
        <f t="shared" si="8"/>
        <v>-2153</v>
      </c>
      <c r="J9" s="28">
        <f t="shared" si="9"/>
        <v>4.2223596804991104E-3</v>
      </c>
      <c r="K9" s="28">
        <f t="shared" si="10"/>
        <v>2332.75</v>
      </c>
      <c r="L9" s="28">
        <f t="shared" si="11"/>
        <v>-5.4515990175474149E-2</v>
      </c>
      <c r="M9" s="94">
        <f>F9/'2022 September'!F$4</f>
        <v>6.6692028927265681E-2</v>
      </c>
    </row>
    <row r="10" spans="2:13" x14ac:dyDescent="0.2">
      <c r="B10" s="19" t="s">
        <v>225</v>
      </c>
      <c r="C10" s="13">
        <v>29074</v>
      </c>
      <c r="D10" s="13"/>
      <c r="E10" s="13">
        <v>17255</v>
      </c>
      <c r="F10" s="89">
        <v>33096</v>
      </c>
      <c r="G10" s="13">
        <f t="shared" si="6"/>
        <v>4022</v>
      </c>
      <c r="H10" s="13">
        <f t="shared" si="7"/>
        <v>33096</v>
      </c>
      <c r="I10" s="13">
        <f t="shared" si="8"/>
        <v>15841</v>
      </c>
      <c r="J10" s="28">
        <f t="shared" si="9"/>
        <v>0.13833665818256868</v>
      </c>
      <c r="K10" s="28"/>
      <c r="L10" s="28">
        <f t="shared" si="11"/>
        <v>0.91805273833671408</v>
      </c>
      <c r="M10" s="94">
        <f>F10/'2022 September'!F$4</f>
        <v>5.9111927942602706E-2</v>
      </c>
    </row>
    <row r="11" spans="2:13" x14ac:dyDescent="0.2">
      <c r="B11" s="19" t="s">
        <v>277</v>
      </c>
      <c r="C11" s="13">
        <v>9128</v>
      </c>
      <c r="D11" s="13">
        <v>2416</v>
      </c>
      <c r="E11" s="13">
        <v>3083</v>
      </c>
      <c r="F11" s="89">
        <v>14521</v>
      </c>
      <c r="G11" s="13">
        <f t="shared" si="6"/>
        <v>5393</v>
      </c>
      <c r="H11" s="13">
        <f t="shared" si="7"/>
        <v>12105</v>
      </c>
      <c r="I11" s="13">
        <f t="shared" si="8"/>
        <v>11438</v>
      </c>
      <c r="J11" s="28">
        <f t="shared" si="9"/>
        <v>0.59081945661700264</v>
      </c>
      <c r="K11" s="28">
        <f t="shared" si="10"/>
        <v>5.010347682119205</v>
      </c>
      <c r="L11" s="28">
        <f t="shared" si="11"/>
        <v>3.7100227051573142</v>
      </c>
      <c r="M11" s="94">
        <f>F11/'2022 September'!F$4</f>
        <v>2.5935590574526646E-2</v>
      </c>
    </row>
    <row r="12" spans="2:13" x14ac:dyDescent="0.2">
      <c r="B12" s="19" t="s">
        <v>229</v>
      </c>
      <c r="C12" s="13">
        <v>15733</v>
      </c>
      <c r="D12" s="13">
        <v>600</v>
      </c>
      <c r="E12" s="13">
        <v>3434</v>
      </c>
      <c r="F12" s="89">
        <v>12016</v>
      </c>
      <c r="G12" s="13">
        <f t="shared" si="6"/>
        <v>-3717</v>
      </c>
      <c r="H12" s="13">
        <f t="shared" si="7"/>
        <v>11416</v>
      </c>
      <c r="I12" s="13">
        <f t="shared" si="8"/>
        <v>8582</v>
      </c>
      <c r="J12" s="28">
        <f t="shared" si="9"/>
        <v>-0.23625500540265687</v>
      </c>
      <c r="K12" s="28">
        <f t="shared" si="10"/>
        <v>19.026666666666667</v>
      </c>
      <c r="L12" s="28">
        <f t="shared" si="11"/>
        <v>2.499126383226558</v>
      </c>
      <c r="M12" s="94">
        <f>F12/'2022 September'!F$4</f>
        <v>2.1461473475897816E-2</v>
      </c>
    </row>
    <row r="13" spans="2:13" x14ac:dyDescent="0.2">
      <c r="B13" s="19" t="s">
        <v>233</v>
      </c>
      <c r="C13" s="13">
        <v>115965</v>
      </c>
      <c r="D13" s="13">
        <v>7957</v>
      </c>
      <c r="E13" s="13">
        <v>9604</v>
      </c>
      <c r="F13" s="89">
        <v>11883</v>
      </c>
      <c r="G13" s="13">
        <f t="shared" si="6"/>
        <v>-104082</v>
      </c>
      <c r="H13" s="13">
        <f t="shared" si="7"/>
        <v>3926</v>
      </c>
      <c r="I13" s="13">
        <f t="shared" si="8"/>
        <v>2279</v>
      </c>
      <c r="J13" s="28">
        <f t="shared" si="9"/>
        <v>-0.89752942698227911</v>
      </c>
      <c r="K13" s="28">
        <f t="shared" si="10"/>
        <v>0.49340203594319476</v>
      </c>
      <c r="L13" s="28">
        <f t="shared" si="11"/>
        <v>0.23729695960016661</v>
      </c>
      <c r="M13" s="94">
        <f>F13/'2022 September'!F$4</f>
        <v>2.122392554211832E-2</v>
      </c>
    </row>
    <row r="14" spans="2:13" x14ac:dyDescent="0.2">
      <c r="B14" s="19" t="s">
        <v>235</v>
      </c>
      <c r="C14" s="13">
        <v>9451</v>
      </c>
      <c r="D14" s="13">
        <v>3616</v>
      </c>
      <c r="E14" s="13">
        <v>3253</v>
      </c>
      <c r="F14" s="89">
        <v>5970</v>
      </c>
      <c r="G14" s="13">
        <f t="shared" si="6"/>
        <v>-3481</v>
      </c>
      <c r="H14" s="13">
        <f t="shared" si="7"/>
        <v>2354</v>
      </c>
      <c r="I14" s="13">
        <f t="shared" si="8"/>
        <v>2717</v>
      </c>
      <c r="J14" s="28">
        <f t="shared" si="9"/>
        <v>-0.368320812612422</v>
      </c>
      <c r="K14" s="28">
        <f t="shared" si="10"/>
        <v>0.65099557522123885</v>
      </c>
      <c r="L14" s="28">
        <f t="shared" si="11"/>
        <v>0.83522901936673843</v>
      </c>
      <c r="M14" s="94">
        <f>F14/'2022 September'!F$4</f>
        <v>1.0662865899726195E-2</v>
      </c>
    </row>
    <row r="15" spans="2:13" x14ac:dyDescent="0.2">
      <c r="B15" s="19" t="s">
        <v>237</v>
      </c>
      <c r="C15" s="13">
        <v>6057</v>
      </c>
      <c r="D15" s="13">
        <v>51</v>
      </c>
      <c r="E15" s="13">
        <v>1741</v>
      </c>
      <c r="F15" s="89">
        <v>4904</v>
      </c>
      <c r="G15" s="13">
        <f t="shared" si="6"/>
        <v>-1153</v>
      </c>
      <c r="H15" s="13">
        <f t="shared" si="7"/>
        <v>4853</v>
      </c>
      <c r="I15" s="13">
        <f t="shared" si="8"/>
        <v>3163</v>
      </c>
      <c r="J15" s="28">
        <f t="shared" si="9"/>
        <v>-0.19035826316658411</v>
      </c>
      <c r="K15" s="28">
        <f t="shared" si="10"/>
        <v>95.156862745098039</v>
      </c>
      <c r="L15" s="28">
        <f t="shared" si="11"/>
        <v>1.8167719701321081</v>
      </c>
      <c r="M15" s="94">
        <f>F15/'2022 September'!F$4</f>
        <v>8.7589102801100931E-3</v>
      </c>
    </row>
    <row r="16" spans="2:13" x14ac:dyDescent="0.2">
      <c r="B16" s="19" t="s">
        <v>228</v>
      </c>
      <c r="C16" s="13">
        <v>5299</v>
      </c>
      <c r="D16" s="13">
        <v>0</v>
      </c>
      <c r="E16" s="13">
        <v>1943</v>
      </c>
      <c r="F16" s="89">
        <v>4470</v>
      </c>
      <c r="G16" s="13">
        <f t="shared" si="6"/>
        <v>-829</v>
      </c>
      <c r="H16" s="13">
        <f t="shared" si="7"/>
        <v>4470</v>
      </c>
      <c r="I16" s="13">
        <f t="shared" si="8"/>
        <v>2527</v>
      </c>
      <c r="J16" s="28">
        <f t="shared" si="9"/>
        <v>-0.15644461219097938</v>
      </c>
      <c r="K16" s="28"/>
      <c r="L16" s="28">
        <f t="shared" si="11"/>
        <v>1.3005661348430264</v>
      </c>
      <c r="M16" s="94">
        <f>F16/'2022 September'!F$4</f>
        <v>7.9837538646191104E-3</v>
      </c>
    </row>
    <row r="17" spans="2:13" x14ac:dyDescent="0.2">
      <c r="B17" s="19" t="s">
        <v>294</v>
      </c>
      <c r="C17" s="13">
        <v>19741</v>
      </c>
      <c r="D17" s="13">
        <v>416</v>
      </c>
      <c r="E17" s="13">
        <v>687</v>
      </c>
      <c r="F17" s="89">
        <v>3431</v>
      </c>
      <c r="G17" s="13">
        <f t="shared" si="6"/>
        <v>-16310</v>
      </c>
      <c r="H17" s="13">
        <f t="shared" si="7"/>
        <v>3015</v>
      </c>
      <c r="I17" s="13">
        <f t="shared" si="8"/>
        <v>2744</v>
      </c>
      <c r="J17" s="28">
        <f t="shared" si="9"/>
        <v>-0.82619928068486903</v>
      </c>
      <c r="K17" s="28">
        <f t="shared" si="10"/>
        <v>7.2475961538461533</v>
      </c>
      <c r="L17" s="28">
        <f t="shared" si="11"/>
        <v>3.9941775836972342</v>
      </c>
      <c r="M17" s="94">
        <f>F17/'2022 September'!F$4</f>
        <v>6.1280222616349371E-3</v>
      </c>
    </row>
    <row r="18" spans="2:13" x14ac:dyDescent="0.2">
      <c r="B18" s="19" t="s">
        <v>239</v>
      </c>
      <c r="C18" s="13">
        <v>1596</v>
      </c>
      <c r="D18" s="13">
        <v>153</v>
      </c>
      <c r="E18" s="13">
        <v>237</v>
      </c>
      <c r="F18" s="89">
        <v>1009</v>
      </c>
      <c r="G18" s="13">
        <f t="shared" si="6"/>
        <v>-587</v>
      </c>
      <c r="H18" s="13">
        <f t="shared" si="7"/>
        <v>856</v>
      </c>
      <c r="I18" s="13">
        <f t="shared" si="8"/>
        <v>772</v>
      </c>
      <c r="J18" s="28">
        <f t="shared" si="9"/>
        <v>-0.3677944862155389</v>
      </c>
      <c r="K18" s="28">
        <f t="shared" si="10"/>
        <v>5.594771241830065</v>
      </c>
      <c r="L18" s="28">
        <f t="shared" si="11"/>
        <v>3.2573839662447259</v>
      </c>
      <c r="M18" s="94">
        <f>F18/'2022 September'!F$4</f>
        <v>1.8021493622820319E-3</v>
      </c>
    </row>
    <row r="19" spans="2:13" x14ac:dyDescent="0.2">
      <c r="B19" s="19" t="s">
        <v>293</v>
      </c>
      <c r="C19" s="13">
        <v>2160</v>
      </c>
      <c r="D19" s="13">
        <v>379</v>
      </c>
      <c r="E19" s="13">
        <v>405</v>
      </c>
      <c r="F19" s="89">
        <v>819</v>
      </c>
      <c r="G19" s="13">
        <f t="shared" si="6"/>
        <v>-1341</v>
      </c>
      <c r="H19" s="13">
        <f t="shared" si="7"/>
        <v>440</v>
      </c>
      <c r="I19" s="13">
        <f t="shared" si="8"/>
        <v>414</v>
      </c>
      <c r="J19" s="28">
        <f t="shared" si="9"/>
        <v>-0.62083333333333335</v>
      </c>
      <c r="K19" s="28">
        <f t="shared" si="10"/>
        <v>1.1609498680738786</v>
      </c>
      <c r="L19" s="28">
        <f t="shared" si="11"/>
        <v>1.0222222222222221</v>
      </c>
      <c r="M19" s="94">
        <f>F19/'2022 September'!F$4</f>
        <v>1.4627951711684679E-3</v>
      </c>
    </row>
    <row r="20" spans="2:13" x14ac:dyDescent="0.2">
      <c r="B20" s="19" t="s">
        <v>238</v>
      </c>
      <c r="C20" s="13">
        <v>220</v>
      </c>
      <c r="D20" s="13">
        <v>0</v>
      </c>
      <c r="E20" s="13">
        <v>4</v>
      </c>
      <c r="F20" s="89">
        <v>170</v>
      </c>
      <c r="G20" s="13">
        <f t="shared" si="6"/>
        <v>-50</v>
      </c>
      <c r="H20" s="13">
        <f t="shared" si="7"/>
        <v>170</v>
      </c>
      <c r="I20" s="13">
        <f t="shared" si="8"/>
        <v>166</v>
      </c>
      <c r="J20" s="28">
        <f t="shared" si="9"/>
        <v>-0.22727272727272729</v>
      </c>
      <c r="K20" s="28"/>
      <c r="L20" s="28">
        <f t="shared" si="11"/>
        <v>41.5</v>
      </c>
      <c r="M20" s="94">
        <f>F20/'2022 September'!F$4</f>
        <v>3.0363269731213622E-4</v>
      </c>
    </row>
    <row r="21" spans="2:13" x14ac:dyDescent="0.2">
      <c r="B21" s="19" t="s">
        <v>236</v>
      </c>
      <c r="C21" s="13">
        <v>5284</v>
      </c>
      <c r="D21" s="13">
        <v>103</v>
      </c>
      <c r="E21" s="13">
        <v>120</v>
      </c>
      <c r="F21" s="89">
        <v>84</v>
      </c>
      <c r="G21" s="13">
        <f t="shared" si="6"/>
        <v>-5200</v>
      </c>
      <c r="H21" s="13">
        <f t="shared" si="7"/>
        <v>-19</v>
      </c>
      <c r="I21" s="13">
        <f t="shared" si="8"/>
        <v>-36</v>
      </c>
      <c r="J21" s="28">
        <f t="shared" si="9"/>
        <v>-0.98410295230885692</v>
      </c>
      <c r="K21" s="28">
        <f t="shared" si="10"/>
        <v>-0.18446601941747576</v>
      </c>
      <c r="L21" s="28">
        <f t="shared" si="11"/>
        <v>-0.30000000000000004</v>
      </c>
      <c r="M21" s="94">
        <f>F21/'2022 September'!F$4</f>
        <v>1.500302739659967E-4</v>
      </c>
    </row>
    <row r="22" spans="2:13" x14ac:dyDescent="0.2">
      <c r="B22" s="19" t="s">
        <v>258</v>
      </c>
      <c r="C22" s="13">
        <v>46</v>
      </c>
      <c r="D22" s="13">
        <v>53</v>
      </c>
      <c r="E22" s="13">
        <v>124</v>
      </c>
      <c r="F22" s="89">
        <v>74</v>
      </c>
      <c r="G22" s="13">
        <f t="shared" si="6"/>
        <v>28</v>
      </c>
      <c r="H22" s="13">
        <f t="shared" si="7"/>
        <v>21</v>
      </c>
      <c r="I22" s="13">
        <f t="shared" si="8"/>
        <v>-50</v>
      </c>
      <c r="J22" s="28">
        <f t="shared" si="9"/>
        <v>0.60869565217391308</v>
      </c>
      <c r="K22" s="28">
        <f t="shared" si="10"/>
        <v>0.39622641509433953</v>
      </c>
      <c r="L22" s="28">
        <f t="shared" si="11"/>
        <v>-0.40322580645161288</v>
      </c>
      <c r="M22" s="94">
        <f>F22/'2022 September'!F$4</f>
        <v>1.3216952706528282E-4</v>
      </c>
    </row>
    <row r="23" spans="2:13" x14ac:dyDescent="0.2">
      <c r="B23" s="19" t="s">
        <v>227</v>
      </c>
      <c r="C23" s="13">
        <v>22</v>
      </c>
      <c r="D23" s="13">
        <v>0</v>
      </c>
      <c r="E23" s="13">
        <v>0</v>
      </c>
      <c r="F23" s="89">
        <v>9</v>
      </c>
      <c r="G23" s="13">
        <f t="shared" si="6"/>
        <v>-13</v>
      </c>
      <c r="H23" s="13">
        <f t="shared" si="7"/>
        <v>9</v>
      </c>
      <c r="I23" s="13">
        <f t="shared" si="8"/>
        <v>9</v>
      </c>
      <c r="J23" s="28">
        <f t="shared" si="9"/>
        <v>-0.59090909090909083</v>
      </c>
      <c r="K23" s="28"/>
      <c r="L23" s="28"/>
      <c r="M23" s="94">
        <f>F23/'2022 September'!F$4</f>
        <v>1.6074672210642505E-5</v>
      </c>
    </row>
    <row r="24" spans="2:13" x14ac:dyDescent="0.2">
      <c r="B24" s="19" t="s">
        <v>234</v>
      </c>
      <c r="C24" s="13">
        <v>5520</v>
      </c>
      <c r="D24" s="13">
        <v>0</v>
      </c>
      <c r="E24" s="13">
        <v>0</v>
      </c>
      <c r="F24" s="89">
        <v>0</v>
      </c>
      <c r="G24" s="13">
        <f t="shared" si="6"/>
        <v>-5520</v>
      </c>
      <c r="H24" s="13">
        <f t="shared" si="7"/>
        <v>0</v>
      </c>
      <c r="I24" s="13">
        <f t="shared" si="8"/>
        <v>0</v>
      </c>
      <c r="J24" s="28">
        <f t="shared" si="9"/>
        <v>-1</v>
      </c>
      <c r="K24" s="28"/>
      <c r="L24" s="28"/>
      <c r="M24" s="94">
        <f>F24/'2022 September'!F$4</f>
        <v>0</v>
      </c>
    </row>
    <row r="25" spans="2:13" ht="13.5" thickBot="1" x14ac:dyDescent="0.25">
      <c r="B25" s="20" t="s">
        <v>231</v>
      </c>
      <c r="C25" s="15">
        <v>20</v>
      </c>
      <c r="D25" s="15">
        <v>0</v>
      </c>
      <c r="E25" s="15">
        <v>0</v>
      </c>
      <c r="F25" s="90">
        <v>0</v>
      </c>
      <c r="G25" s="15">
        <f t="shared" si="6"/>
        <v>-20</v>
      </c>
      <c r="H25" s="15">
        <f t="shared" si="7"/>
        <v>0</v>
      </c>
      <c r="I25" s="15">
        <f t="shared" si="8"/>
        <v>0</v>
      </c>
      <c r="J25" s="79">
        <f t="shared" si="9"/>
        <v>-1</v>
      </c>
      <c r="K25" s="79"/>
      <c r="L25" s="79"/>
      <c r="M25" s="98">
        <f>F25/'2022 September'!F$4</f>
        <v>0</v>
      </c>
    </row>
    <row r="26" spans="2:13" x14ac:dyDescent="0.2">
      <c r="M26" s="26"/>
    </row>
    <row r="27" spans="2:13" x14ac:dyDescent="0.2">
      <c r="M27" s="26"/>
    </row>
    <row r="28" spans="2:13" ht="15.75" customHeight="1" x14ac:dyDescent="0.2">
      <c r="B28" s="162" t="s">
        <v>149</v>
      </c>
      <c r="C28" s="162"/>
      <c r="D28" s="162"/>
      <c r="E28" s="162"/>
      <c r="F28" s="162"/>
      <c r="G28" s="162"/>
      <c r="H28" s="162"/>
      <c r="I28" s="162"/>
      <c r="J28" s="162"/>
      <c r="K28" s="162"/>
    </row>
  </sheetData>
  <mergeCells count="2">
    <mergeCell ref="B2:M2"/>
    <mergeCell ref="B28:K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B2" sqref="B2:N2"/>
    </sheetView>
  </sheetViews>
  <sheetFormatPr defaultRowHeight="12.75" x14ac:dyDescent="0.2"/>
  <cols>
    <col min="1" max="1" width="3.85546875" customWidth="1"/>
    <col min="2" max="2" width="18" customWidth="1"/>
    <col min="3" max="3" width="15.7109375" customWidth="1"/>
    <col min="4" max="7" width="14.28515625" customWidth="1"/>
    <col min="8" max="14" width="12.140625" customWidth="1"/>
  </cols>
  <sheetData>
    <row r="1" spans="2:14" ht="21" customHeight="1" thickBot="1" x14ac:dyDescent="0.25"/>
    <row r="2" spans="2:14" ht="21.75" customHeight="1" thickBot="1" x14ac:dyDescent="0.25">
      <c r="B2" s="163" t="s">
        <v>284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</row>
    <row r="3" spans="2:14" ht="15.75" thickBot="1" x14ac:dyDescent="0.25">
      <c r="B3" s="63"/>
      <c r="C3" s="63"/>
      <c r="D3" s="63"/>
      <c r="E3" s="63"/>
      <c r="F3" s="72"/>
      <c r="G3" s="75"/>
      <c r="H3" s="75"/>
      <c r="I3" s="75"/>
      <c r="J3" s="72"/>
      <c r="K3" s="72"/>
      <c r="L3" s="63"/>
    </row>
    <row r="4" spans="2:14" ht="36" customHeight="1" x14ac:dyDescent="0.2">
      <c r="B4" s="170" t="s">
        <v>290</v>
      </c>
      <c r="C4" s="171"/>
      <c r="D4" s="62" t="s">
        <v>303</v>
      </c>
      <c r="E4" s="37" t="s">
        <v>304</v>
      </c>
      <c r="F4" s="37" t="s">
        <v>305</v>
      </c>
      <c r="G4" s="37" t="s">
        <v>306</v>
      </c>
      <c r="H4" s="37" t="s">
        <v>295</v>
      </c>
      <c r="I4" s="37" t="s">
        <v>296</v>
      </c>
      <c r="J4" s="37" t="s">
        <v>297</v>
      </c>
      <c r="K4" s="37" t="s">
        <v>298</v>
      </c>
      <c r="L4" s="37" t="s">
        <v>299</v>
      </c>
      <c r="M4" s="62" t="s">
        <v>300</v>
      </c>
      <c r="N4" s="95" t="s">
        <v>243</v>
      </c>
    </row>
    <row r="5" spans="2:14" x14ac:dyDescent="0.2">
      <c r="B5" s="166" t="s">
        <v>285</v>
      </c>
      <c r="C5" s="64" t="s">
        <v>280</v>
      </c>
      <c r="D5" s="99">
        <v>193086</v>
      </c>
      <c r="E5" s="99">
        <v>6146</v>
      </c>
      <c r="F5" s="12">
        <v>53868</v>
      </c>
      <c r="G5" s="12">
        <v>134855</v>
      </c>
      <c r="H5" s="68">
        <f t="shared" ref="H5" si="0">G5-D5</f>
        <v>-58231</v>
      </c>
      <c r="I5" s="68">
        <f t="shared" ref="I5" si="1">G5-E5</f>
        <v>128709</v>
      </c>
      <c r="J5" s="68">
        <f t="shared" ref="J5" si="2">G5-F5</f>
        <v>80987</v>
      </c>
      <c r="K5" s="93">
        <f t="shared" ref="K5" si="3">G5/D5-1</f>
        <v>-0.30158064282236929</v>
      </c>
      <c r="L5" s="93">
        <f t="shared" ref="L5" si="4">G5/E5-1</f>
        <v>20.941913439635535</v>
      </c>
      <c r="M5" s="93">
        <f t="shared" ref="M5" si="5">G5/F5-1</f>
        <v>1.5034343209326502</v>
      </c>
      <c r="N5" s="94">
        <f>G5/'2022 September'!F$4</f>
        <v>0.24086110232957722</v>
      </c>
    </row>
    <row r="6" spans="2:14" x14ac:dyDescent="0.2">
      <c r="B6" s="166"/>
      <c r="C6" s="12" t="s">
        <v>281</v>
      </c>
      <c r="D6" s="99">
        <v>351764</v>
      </c>
      <c r="E6" s="99">
        <v>28962</v>
      </c>
      <c r="F6" s="12">
        <v>110067</v>
      </c>
      <c r="G6" s="12">
        <v>262311</v>
      </c>
      <c r="H6" s="68">
        <f t="shared" ref="H6:H10" si="6">G6-D6</f>
        <v>-89453</v>
      </c>
      <c r="I6" s="68">
        <f t="shared" ref="I6:I10" si="7">G6-E6</f>
        <v>233349</v>
      </c>
      <c r="J6" s="68">
        <f t="shared" ref="J6:J10" si="8">G6-F6</f>
        <v>152244</v>
      </c>
      <c r="K6" s="93">
        <f t="shared" ref="K6:K10" si="9">G6/D6-1</f>
        <v>-0.25429833638462152</v>
      </c>
      <c r="L6" s="93">
        <f t="shared" ref="L6:L10" si="10">G6/E6-1</f>
        <v>8.0570747876527857</v>
      </c>
      <c r="M6" s="93">
        <f t="shared" ref="M6:M10" si="11">G6/F6-1</f>
        <v>1.3831938728229169</v>
      </c>
      <c r="N6" s="94">
        <f>G6/'2022 September'!F$4</f>
        <v>0.46850703802731625</v>
      </c>
    </row>
    <row r="7" spans="2:14" x14ac:dyDescent="0.2">
      <c r="B7" s="166"/>
      <c r="C7" s="12" t="s">
        <v>282</v>
      </c>
      <c r="D7" s="99">
        <v>216715</v>
      </c>
      <c r="E7" s="99">
        <v>15248</v>
      </c>
      <c r="F7" s="12">
        <v>58850</v>
      </c>
      <c r="G7" s="12">
        <v>149225</v>
      </c>
      <c r="H7" s="68">
        <f t="shared" si="6"/>
        <v>-67490</v>
      </c>
      <c r="I7" s="68">
        <f t="shared" si="7"/>
        <v>133977</v>
      </c>
      <c r="J7" s="68">
        <f t="shared" si="8"/>
        <v>90375</v>
      </c>
      <c r="K7" s="93">
        <f t="shared" si="9"/>
        <v>-0.31142283644417779</v>
      </c>
      <c r="L7" s="93">
        <f t="shared" si="10"/>
        <v>8.7865293809024134</v>
      </c>
      <c r="M7" s="93">
        <f t="shared" si="11"/>
        <v>1.5356839422259982</v>
      </c>
      <c r="N7" s="94">
        <f>G7/'2022 September'!F$4</f>
        <v>0.2665269956259031</v>
      </c>
    </row>
    <row r="8" spans="2:14" x14ac:dyDescent="0.2">
      <c r="B8" s="167"/>
      <c r="C8" s="12" t="s">
        <v>283</v>
      </c>
      <c r="D8" s="99">
        <v>22715</v>
      </c>
      <c r="E8" s="99">
        <v>143</v>
      </c>
      <c r="F8" s="12">
        <v>3877</v>
      </c>
      <c r="G8" s="12">
        <v>13496</v>
      </c>
      <c r="H8" s="68">
        <f t="shared" si="6"/>
        <v>-9219</v>
      </c>
      <c r="I8" s="68">
        <f t="shared" si="7"/>
        <v>13353</v>
      </c>
      <c r="J8" s="68">
        <f t="shared" si="8"/>
        <v>9619</v>
      </c>
      <c r="K8" s="93">
        <f t="shared" si="9"/>
        <v>-0.40585516178736514</v>
      </c>
      <c r="L8" s="93">
        <f t="shared" si="10"/>
        <v>93.377622377622373</v>
      </c>
      <c r="M8" s="93">
        <f t="shared" si="11"/>
        <v>2.4810420428166107</v>
      </c>
      <c r="N8" s="94">
        <f>G8/'2022 September'!F$4</f>
        <v>2.4104864017203471E-2</v>
      </c>
    </row>
    <row r="9" spans="2:14" x14ac:dyDescent="0.2">
      <c r="B9" s="168" t="s">
        <v>286</v>
      </c>
      <c r="C9" s="12" t="s">
        <v>288</v>
      </c>
      <c r="D9" s="99">
        <v>489134</v>
      </c>
      <c r="E9" s="99">
        <v>47146</v>
      </c>
      <c r="F9" s="12">
        <v>141940</v>
      </c>
      <c r="G9" s="12">
        <v>339351</v>
      </c>
      <c r="H9" s="68">
        <f t="shared" si="6"/>
        <v>-149783</v>
      </c>
      <c r="I9" s="68">
        <f t="shared" si="7"/>
        <v>292205</v>
      </c>
      <c r="J9" s="68">
        <f t="shared" si="8"/>
        <v>197411</v>
      </c>
      <c r="K9" s="93">
        <f t="shared" si="9"/>
        <v>-0.30622079021290693</v>
      </c>
      <c r="L9" s="93">
        <f t="shared" si="10"/>
        <v>6.1978746871420691</v>
      </c>
      <c r="M9" s="93">
        <f t="shared" si="11"/>
        <v>1.3908059743553616</v>
      </c>
      <c r="N9" s="94">
        <f>G9/'2022 September'!F$4</f>
        <v>0.60610623215041604</v>
      </c>
    </row>
    <row r="10" spans="2:14" ht="13.5" thickBot="1" x14ac:dyDescent="0.25">
      <c r="B10" s="169"/>
      <c r="C10" s="14" t="s">
        <v>287</v>
      </c>
      <c r="D10" s="100">
        <v>295146</v>
      </c>
      <c r="E10" s="100">
        <v>3353</v>
      </c>
      <c r="F10" s="14">
        <v>84722</v>
      </c>
      <c r="G10" s="14">
        <v>220536</v>
      </c>
      <c r="H10" s="96">
        <f t="shared" si="6"/>
        <v>-74610</v>
      </c>
      <c r="I10" s="96">
        <f t="shared" si="7"/>
        <v>217183</v>
      </c>
      <c r="J10" s="96">
        <f t="shared" si="8"/>
        <v>135814</v>
      </c>
      <c r="K10" s="97">
        <f t="shared" si="9"/>
        <v>-0.25279014453863513</v>
      </c>
      <c r="L10" s="97">
        <f t="shared" si="10"/>
        <v>64.772740829108258</v>
      </c>
      <c r="M10" s="97">
        <f t="shared" si="11"/>
        <v>1.6030546965369088</v>
      </c>
      <c r="N10" s="98">
        <f>G10/'2022 September'!F$4</f>
        <v>0.39389376784958391</v>
      </c>
    </row>
  </sheetData>
  <mergeCells count="4">
    <mergeCell ref="B5:B8"/>
    <mergeCell ref="B9:B10"/>
    <mergeCell ref="B4:C4"/>
    <mergeCell ref="B2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50" t="s">
        <v>274</v>
      </c>
      <c r="C2" s="50" t="s">
        <v>269</v>
      </c>
    </row>
    <row r="3" spans="2:3" ht="38.25" x14ac:dyDescent="0.2">
      <c r="B3" s="51" t="s">
        <v>265</v>
      </c>
      <c r="C3" s="52" t="s">
        <v>261</v>
      </c>
    </row>
    <row r="4" spans="2:3" ht="76.5" x14ac:dyDescent="0.2">
      <c r="B4" s="51" t="s">
        <v>266</v>
      </c>
      <c r="C4" s="52" t="s">
        <v>271</v>
      </c>
    </row>
    <row r="5" spans="2:3" ht="25.5" x14ac:dyDescent="0.2">
      <c r="B5" s="53" t="s">
        <v>267</v>
      </c>
      <c r="C5" s="56" t="s">
        <v>272</v>
      </c>
    </row>
    <row r="6" spans="2:3" ht="24.75" customHeight="1" x14ac:dyDescent="0.2">
      <c r="B6" s="53" t="s">
        <v>268</v>
      </c>
      <c r="C6" s="56" t="s">
        <v>273</v>
      </c>
    </row>
    <row r="7" spans="2:3" ht="25.5" x14ac:dyDescent="0.2">
      <c r="B7" s="54" t="s">
        <v>270</v>
      </c>
      <c r="C7" s="55" t="s">
        <v>276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2022 September</vt:lpstr>
      <vt:lpstr>Top15</vt:lpstr>
      <vt:lpstr>Trip Types</vt:lpstr>
      <vt:lpstr>Regions</vt:lpstr>
      <vt:lpstr>EU</vt:lpstr>
      <vt:lpstr>Border Type</vt:lpstr>
      <vt:lpstr>Border</vt:lpstr>
      <vt:lpstr>Gender and Age</vt:lpstr>
      <vt:lpstr>Definitions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2012-06-01T06:45:51Z</dcterms:created>
  <dcterms:modified xsi:type="dcterms:W3CDTF">2022-10-18T09:52:19Z</dcterms:modified>
</cp:coreProperties>
</file>