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na\Desktop\"/>
    </mc:Choice>
  </mc:AlternateContent>
  <bookViews>
    <workbookView xWindow="0" yWindow="0" windowWidth="20490" windowHeight="7365" tabRatio="746"/>
  </bookViews>
  <sheets>
    <sheet name="2022 ივნისი" sheetId="1" r:id="rId1"/>
    <sheet name="ტოპ 15" sheetId="2" r:id="rId2"/>
    <sheet name="ვიზიტის ტიპები" sheetId="12" r:id="rId3"/>
    <sheet name="რეგიონები" sheetId="3" r:id="rId4"/>
    <sheet name="ევროკავშირის ქვეყნები" sheetId="16" r:id="rId5"/>
    <sheet name="საზღვრის ტიპი" sheetId="10" r:id="rId6"/>
    <sheet name="საზღვარი" sheetId="11" r:id="rId7"/>
    <sheet name="დემოგრაფია" sheetId="18" r:id="rId8"/>
    <sheet name="ტერმინები" sheetId="14" r:id="rId9"/>
  </sheets>
  <calcPr calcId="152511"/>
</workbook>
</file>

<file path=xl/calcChain.xml><?xml version="1.0" encoding="utf-8"?>
<calcChain xmlns="http://schemas.openxmlformats.org/spreadsheetml/2006/main">
  <c r="L234" i="1" l="1"/>
  <c r="K234" i="1"/>
  <c r="J234" i="1"/>
  <c r="L233" i="1"/>
  <c r="J233" i="1"/>
  <c r="J230" i="1"/>
  <c r="J228" i="1"/>
  <c r="L227" i="1"/>
  <c r="J227" i="1"/>
  <c r="L226" i="1"/>
  <c r="J226" i="1"/>
  <c r="L223" i="1"/>
  <c r="K223" i="1"/>
  <c r="J223" i="1"/>
  <c r="L222" i="1"/>
  <c r="J222" i="1"/>
  <c r="L221" i="1"/>
  <c r="J221" i="1"/>
  <c r="L220" i="1"/>
  <c r="K220" i="1"/>
  <c r="J220" i="1"/>
  <c r="L217" i="1"/>
  <c r="J217" i="1"/>
  <c r="J216" i="1"/>
  <c r="J214" i="1"/>
  <c r="J210" i="1"/>
  <c r="L209" i="1"/>
  <c r="K209" i="1"/>
  <c r="J209" i="1"/>
  <c r="J207" i="1"/>
  <c r="L206" i="1"/>
  <c r="J206" i="1"/>
  <c r="J205" i="1"/>
  <c r="J204" i="1"/>
  <c r="J202" i="1"/>
  <c r="L200" i="1"/>
  <c r="J200" i="1"/>
  <c r="J199" i="1"/>
  <c r="J198" i="1"/>
  <c r="J195" i="1"/>
  <c r="L194" i="1"/>
  <c r="J194" i="1"/>
  <c r="L193" i="1"/>
  <c r="J193" i="1"/>
  <c r="L192" i="1"/>
  <c r="J192" i="1"/>
  <c r="J191" i="1"/>
  <c r="J190" i="1"/>
  <c r="J188" i="1"/>
  <c r="J187" i="1"/>
  <c r="L185" i="1"/>
  <c r="J185" i="1"/>
  <c r="J184" i="1"/>
  <c r="L183" i="1"/>
  <c r="J183" i="1"/>
  <c r="L182" i="1"/>
  <c r="J182" i="1"/>
  <c r="L181" i="1"/>
  <c r="J181" i="1"/>
  <c r="L179" i="1"/>
  <c r="J179" i="1"/>
  <c r="L178" i="1"/>
  <c r="J178" i="1"/>
  <c r="J177" i="1"/>
  <c r="L174" i="1"/>
  <c r="J174" i="1"/>
  <c r="L173" i="1"/>
  <c r="K173" i="1"/>
  <c r="J173" i="1"/>
  <c r="L172" i="1"/>
  <c r="J172" i="1"/>
  <c r="L171" i="1"/>
  <c r="K171" i="1"/>
  <c r="J171" i="1"/>
  <c r="L170" i="1"/>
  <c r="J170" i="1"/>
  <c r="L169" i="1"/>
  <c r="J169" i="1"/>
  <c r="L168" i="1"/>
  <c r="K168" i="1"/>
  <c r="J168" i="1"/>
  <c r="L167" i="1"/>
  <c r="J167" i="1"/>
  <c r="L166" i="1"/>
  <c r="K166" i="1"/>
  <c r="J166" i="1"/>
  <c r="L165" i="1"/>
  <c r="J165" i="1"/>
  <c r="L164" i="1"/>
  <c r="J164" i="1"/>
  <c r="L163" i="1"/>
  <c r="J163" i="1"/>
  <c r="L162" i="1"/>
  <c r="J162" i="1"/>
  <c r="L161" i="1"/>
  <c r="J161" i="1"/>
  <c r="L159" i="1"/>
  <c r="J159" i="1"/>
  <c r="L158" i="1"/>
  <c r="J158" i="1"/>
  <c r="L157" i="1"/>
  <c r="K157" i="1"/>
  <c r="J157" i="1"/>
  <c r="L156" i="1"/>
  <c r="J156" i="1"/>
  <c r="L155" i="1"/>
  <c r="J155" i="1"/>
  <c r="L154" i="1"/>
  <c r="J154" i="1"/>
  <c r="L153" i="1"/>
  <c r="J153" i="1"/>
  <c r="L152" i="1"/>
  <c r="K152" i="1"/>
  <c r="J152" i="1"/>
  <c r="L151" i="1"/>
  <c r="J151" i="1"/>
  <c r="J150" i="1"/>
  <c r="L148" i="1"/>
  <c r="J148" i="1"/>
  <c r="L147" i="1"/>
  <c r="J147" i="1"/>
  <c r="L146" i="1"/>
  <c r="K146" i="1"/>
  <c r="J146" i="1"/>
  <c r="J145" i="1"/>
  <c r="L144" i="1"/>
  <c r="K144" i="1"/>
  <c r="J144" i="1"/>
  <c r="L143" i="1"/>
  <c r="K143" i="1"/>
  <c r="J143" i="1"/>
  <c r="L142" i="1"/>
  <c r="L141" i="1"/>
  <c r="J141" i="1"/>
  <c r="L140" i="1"/>
  <c r="K140" i="1"/>
  <c r="J140" i="1"/>
  <c r="J138" i="1"/>
  <c r="J137" i="1"/>
  <c r="L134" i="1"/>
  <c r="L127" i="1"/>
  <c r="L126" i="1"/>
  <c r="K126" i="1"/>
  <c r="J126" i="1"/>
  <c r="L124" i="1"/>
  <c r="K124" i="1"/>
  <c r="J124" i="1"/>
  <c r="J122" i="1"/>
  <c r="J121" i="1"/>
  <c r="L120" i="1"/>
  <c r="K120" i="1"/>
  <c r="J120" i="1"/>
  <c r="J119" i="1"/>
  <c r="J118" i="1"/>
  <c r="L117" i="1"/>
  <c r="K117" i="1"/>
  <c r="J117" i="1"/>
  <c r="L116" i="1"/>
  <c r="J116" i="1"/>
  <c r="L113" i="1"/>
  <c r="J113" i="1"/>
  <c r="L112" i="1"/>
  <c r="J112" i="1"/>
  <c r="K111" i="1"/>
  <c r="J110" i="1"/>
  <c r="L109" i="1"/>
  <c r="K109" i="1"/>
  <c r="J109" i="1"/>
  <c r="L108" i="1"/>
  <c r="J108" i="1"/>
  <c r="L107" i="1"/>
  <c r="J107" i="1"/>
  <c r="L106" i="1"/>
  <c r="J106" i="1"/>
  <c r="L105" i="1"/>
  <c r="J105" i="1"/>
  <c r="J104" i="1"/>
  <c r="L103" i="1"/>
  <c r="K103" i="1"/>
  <c r="J103" i="1"/>
  <c r="L102" i="1"/>
  <c r="J102" i="1"/>
  <c r="L101" i="1"/>
  <c r="K101" i="1"/>
  <c r="J101" i="1"/>
  <c r="L95" i="1"/>
  <c r="J95" i="1"/>
  <c r="L94" i="1"/>
  <c r="J94" i="1"/>
  <c r="J93" i="1"/>
  <c r="L92" i="1"/>
  <c r="L91" i="1"/>
  <c r="J91" i="1"/>
  <c r="L90" i="1"/>
  <c r="J90" i="1"/>
  <c r="J89" i="1"/>
  <c r="J87" i="1"/>
  <c r="J86" i="1"/>
  <c r="L85" i="1"/>
  <c r="J85" i="1"/>
  <c r="L83" i="1"/>
  <c r="J83" i="1"/>
  <c r="L82" i="1"/>
  <c r="J79" i="1"/>
  <c r="J77" i="1"/>
  <c r="L74" i="1"/>
  <c r="J74" i="1"/>
  <c r="L73" i="1"/>
  <c r="J73" i="1"/>
  <c r="L72" i="1"/>
  <c r="L70" i="1"/>
  <c r="K70" i="1"/>
  <c r="J70" i="1"/>
  <c r="L69" i="1"/>
  <c r="K69" i="1"/>
  <c r="J69" i="1"/>
  <c r="L68" i="1"/>
  <c r="K68" i="1"/>
  <c r="L61" i="1"/>
  <c r="K61" i="1"/>
  <c r="J61" i="1"/>
  <c r="L60" i="1"/>
  <c r="K60" i="1"/>
  <c r="J60" i="1"/>
  <c r="L59" i="1"/>
  <c r="K59" i="1"/>
  <c r="J59" i="1"/>
  <c r="J58" i="1"/>
  <c r="L57" i="1"/>
  <c r="J57" i="1"/>
  <c r="L56" i="1"/>
  <c r="J56" i="1"/>
  <c r="L55" i="1"/>
  <c r="K55" i="1"/>
  <c r="J55" i="1"/>
  <c r="L54" i="1"/>
  <c r="K54" i="1"/>
  <c r="J54" i="1"/>
  <c r="L53" i="1"/>
  <c r="K53" i="1"/>
  <c r="J53" i="1"/>
  <c r="L51" i="1"/>
  <c r="K51" i="1"/>
  <c r="J51" i="1"/>
  <c r="L50" i="1"/>
  <c r="K50" i="1"/>
  <c r="J50" i="1"/>
  <c r="L49" i="1"/>
  <c r="K49" i="1"/>
  <c r="J49" i="1"/>
  <c r="J48" i="1"/>
  <c r="L47" i="1"/>
  <c r="K47" i="1"/>
  <c r="J47" i="1"/>
  <c r="L46" i="1"/>
  <c r="K46" i="1"/>
  <c r="J46" i="1"/>
  <c r="L45" i="1"/>
  <c r="J45" i="1"/>
  <c r="L44" i="1"/>
  <c r="J44" i="1"/>
  <c r="L43" i="1"/>
  <c r="K43" i="1"/>
  <c r="J43" i="1"/>
  <c r="L42" i="1"/>
  <c r="K42" i="1"/>
  <c r="J42" i="1"/>
  <c r="J41" i="1"/>
  <c r="L40" i="1"/>
  <c r="K40" i="1"/>
  <c r="J40" i="1"/>
  <c r="L39" i="1"/>
  <c r="K39" i="1"/>
  <c r="J39" i="1"/>
  <c r="L38" i="1"/>
  <c r="J38" i="1"/>
  <c r="L37" i="1"/>
  <c r="J37" i="1"/>
  <c r="K33" i="16"/>
  <c r="K32" i="16"/>
  <c r="L9" i="11"/>
  <c r="M9" i="11"/>
  <c r="L10" i="11"/>
  <c r="M10" i="11"/>
  <c r="K11" i="11"/>
  <c r="L11" i="11"/>
  <c r="M11" i="11"/>
  <c r="K12" i="11"/>
  <c r="L12" i="11"/>
  <c r="M12" i="11"/>
  <c r="K13" i="11"/>
  <c r="L13" i="11"/>
  <c r="M13" i="11"/>
  <c r="K14" i="11"/>
  <c r="L14" i="11"/>
  <c r="M14" i="11"/>
  <c r="L15" i="11"/>
  <c r="M15" i="11"/>
  <c r="K16" i="11"/>
  <c r="L16" i="11"/>
  <c r="M16" i="11"/>
  <c r="K17" i="11"/>
  <c r="L17" i="11"/>
  <c r="M17" i="11"/>
  <c r="K18" i="11"/>
  <c r="L18" i="11"/>
  <c r="M18" i="11"/>
  <c r="K19" i="11"/>
  <c r="L19" i="11"/>
  <c r="M19" i="11"/>
  <c r="L20" i="11"/>
  <c r="M20" i="11"/>
  <c r="K21" i="11"/>
  <c r="L21" i="11"/>
  <c r="M21" i="11"/>
  <c r="K22" i="11"/>
  <c r="L22" i="11"/>
  <c r="M22" i="11"/>
  <c r="M23" i="11"/>
  <c r="K100" i="1" l="1"/>
  <c r="L99" i="1" l="1"/>
  <c r="J99" i="1"/>
  <c r="K30" i="1"/>
  <c r="K31" i="1"/>
  <c r="K33" i="1"/>
  <c r="K34" i="1"/>
  <c r="K11" i="16" l="1"/>
  <c r="K28" i="16"/>
  <c r="K29" i="16"/>
  <c r="K30" i="16"/>
  <c r="K31" i="16"/>
  <c r="L176" i="1" l="1"/>
  <c r="L88" i="1"/>
  <c r="J88" i="1"/>
  <c r="L67" i="1"/>
  <c r="J67" i="1"/>
  <c r="M9" i="18" l="1"/>
  <c r="L32" i="1" l="1"/>
  <c r="L20" i="16" l="1"/>
  <c r="L98" i="1" l="1"/>
  <c r="K98" i="1"/>
  <c r="J98" i="1"/>
  <c r="L97" i="1"/>
  <c r="K97" i="1"/>
  <c r="J97" i="1"/>
  <c r="L65" i="1"/>
  <c r="K65" i="1"/>
  <c r="J65" i="1"/>
  <c r="L64" i="1"/>
  <c r="K64" i="1"/>
  <c r="J64" i="1"/>
  <c r="L63" i="1"/>
  <c r="K63" i="1"/>
  <c r="J63" i="1"/>
  <c r="L19" i="16" l="1"/>
  <c r="M10" i="18" l="1"/>
  <c r="H6" i="18"/>
  <c r="I6" i="18"/>
  <c r="J6" i="18"/>
  <c r="K6" i="18"/>
  <c r="L6" i="18"/>
  <c r="M6" i="18"/>
  <c r="H7" i="18"/>
  <c r="I7" i="18"/>
  <c r="J7" i="18"/>
  <c r="K7" i="18"/>
  <c r="L7" i="18"/>
  <c r="M7" i="18"/>
  <c r="H8" i="18"/>
  <c r="I8" i="18"/>
  <c r="J8" i="18"/>
  <c r="K8" i="18"/>
  <c r="L8" i="18"/>
  <c r="M8" i="18"/>
  <c r="H9" i="18"/>
  <c r="I9" i="18"/>
  <c r="J9" i="18"/>
  <c r="K9" i="18"/>
  <c r="L9" i="18"/>
  <c r="H10" i="18"/>
  <c r="I10" i="18"/>
  <c r="J10" i="18"/>
  <c r="K10" i="18"/>
  <c r="L10" i="18"/>
  <c r="M5" i="18"/>
  <c r="L5" i="18"/>
  <c r="K5" i="18"/>
  <c r="J5" i="18"/>
  <c r="I5" i="18"/>
  <c r="H5" i="18"/>
  <c r="D10" i="3" l="1"/>
  <c r="E10" i="3"/>
  <c r="F10" i="3"/>
  <c r="C10" i="3"/>
  <c r="D9" i="3"/>
  <c r="E9" i="3"/>
  <c r="F9" i="3"/>
  <c r="C9" i="3"/>
  <c r="D8" i="3"/>
  <c r="E8" i="3"/>
  <c r="F8" i="3"/>
  <c r="C8" i="3"/>
  <c r="D7" i="3"/>
  <c r="E7" i="3"/>
  <c r="F7" i="3"/>
  <c r="C7" i="3"/>
  <c r="D6" i="3"/>
  <c r="E6" i="3"/>
  <c r="F6" i="3"/>
  <c r="C6" i="3"/>
  <c r="L235" i="1" l="1"/>
  <c r="K235" i="1"/>
  <c r="L232" i="1"/>
  <c r="K232" i="1"/>
  <c r="L224" i="1"/>
  <c r="L219" i="1"/>
  <c r="K219" i="1"/>
  <c r="L213" i="1"/>
  <c r="L196" i="1"/>
  <c r="L175" i="1"/>
  <c r="K175" i="1"/>
  <c r="L160" i="1"/>
  <c r="K160" i="1"/>
  <c r="L149" i="1"/>
  <c r="K149" i="1"/>
  <c r="L139" i="1"/>
  <c r="K139" i="1"/>
  <c r="L123" i="1"/>
  <c r="K123" i="1"/>
  <c r="L115" i="1"/>
  <c r="K115" i="1"/>
  <c r="L114" i="1"/>
  <c r="K114" i="1"/>
  <c r="L100" i="1"/>
  <c r="L96" i="1"/>
  <c r="K96" i="1"/>
  <c r="L66" i="1"/>
  <c r="K66" i="1"/>
  <c r="L62" i="1"/>
  <c r="K62" i="1"/>
  <c r="L52" i="1"/>
  <c r="K52" i="1"/>
  <c r="L6" i="1"/>
  <c r="L7" i="1"/>
  <c r="L8" i="1"/>
  <c r="L9" i="1"/>
  <c r="L10" i="1"/>
  <c r="L11" i="1"/>
  <c r="L12" i="1"/>
  <c r="L13" i="1"/>
  <c r="L14" i="1"/>
  <c r="L15" i="1"/>
  <c r="L16" i="1"/>
  <c r="L17" i="1"/>
  <c r="L18" i="1"/>
  <c r="L19" i="1"/>
  <c r="L20" i="1"/>
  <c r="L21" i="1"/>
  <c r="L22" i="1"/>
  <c r="L23" i="1"/>
  <c r="L24" i="1"/>
  <c r="L25" i="1"/>
  <c r="L26" i="1"/>
  <c r="L27" i="1"/>
  <c r="L28" i="1"/>
  <c r="L29" i="1"/>
  <c r="L30" i="1"/>
  <c r="L31" i="1"/>
  <c r="L33" i="1"/>
  <c r="L34" i="1"/>
  <c r="L35" i="1"/>
  <c r="L36" i="1"/>
  <c r="K6" i="1"/>
  <c r="K7" i="1"/>
  <c r="K8" i="1"/>
  <c r="K9" i="1"/>
  <c r="K10" i="1"/>
  <c r="K11" i="1"/>
  <c r="K12" i="1"/>
  <c r="K13" i="1"/>
  <c r="K14" i="1"/>
  <c r="K15" i="1"/>
  <c r="K16" i="1"/>
  <c r="K17" i="1"/>
  <c r="K18" i="1"/>
  <c r="K19" i="1"/>
  <c r="K20" i="1"/>
  <c r="K21" i="1"/>
  <c r="K22" i="1"/>
  <c r="K23" i="1"/>
  <c r="K24" i="1"/>
  <c r="K25" i="1"/>
  <c r="K26" i="1"/>
  <c r="K27" i="1"/>
  <c r="K28" i="1"/>
  <c r="K29" i="1"/>
  <c r="K35" i="1"/>
  <c r="K36"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52" i="1"/>
  <c r="J62" i="1"/>
  <c r="J66" i="1"/>
  <c r="J96" i="1"/>
  <c r="J100" i="1"/>
  <c r="J114" i="1"/>
  <c r="J115" i="1"/>
  <c r="J123" i="1"/>
  <c r="J139" i="1"/>
  <c r="J149" i="1"/>
  <c r="J160" i="1"/>
  <c r="J175" i="1"/>
  <c r="J176" i="1"/>
  <c r="J196" i="1"/>
  <c r="J213" i="1"/>
  <c r="J219" i="1"/>
  <c r="J224" i="1"/>
  <c r="J232" i="1"/>
  <c r="J23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N6" i="18" l="1"/>
  <c r="N10" i="18"/>
  <c r="N7" i="18"/>
  <c r="N5" i="18"/>
  <c r="N8" i="18"/>
  <c r="N9" i="18"/>
  <c r="M7" i="11"/>
  <c r="M6" i="11"/>
  <c r="M8" i="11"/>
  <c r="M24" i="11"/>
  <c r="M25" i="11"/>
  <c r="M5" i="11"/>
  <c r="M8" i="10"/>
  <c r="M7" i="10"/>
  <c r="M6" i="10"/>
  <c r="M5" i="10"/>
  <c r="F5" i="3"/>
  <c r="M9" i="3" s="1"/>
  <c r="D5" i="3"/>
  <c r="E5" i="3"/>
  <c r="C5" i="3"/>
  <c r="L4" i="1"/>
  <c r="L2" i="1"/>
  <c r="K4" i="1"/>
  <c r="K2" i="1"/>
  <c r="J4" i="1"/>
  <c r="J2" i="1"/>
  <c r="I4" i="1"/>
  <c r="I2" i="1"/>
  <c r="H4" i="1"/>
  <c r="H2" i="1"/>
  <c r="G4" i="1"/>
  <c r="G2" i="1"/>
  <c r="G6" i="11"/>
  <c r="H6" i="11"/>
  <c r="I6" i="11"/>
  <c r="J6" i="11"/>
  <c r="K6" i="11"/>
  <c r="L6" i="11"/>
  <c r="G7" i="11"/>
  <c r="H7" i="11"/>
  <c r="I7" i="11"/>
  <c r="J7" i="11"/>
  <c r="K7" i="11"/>
  <c r="L7" i="11"/>
  <c r="G8" i="11"/>
  <c r="H8" i="11"/>
  <c r="I8" i="11"/>
  <c r="J8" i="11"/>
  <c r="K8" i="11"/>
  <c r="L8" i="11"/>
  <c r="G9" i="11"/>
  <c r="H9" i="11"/>
  <c r="I9" i="11"/>
  <c r="J9" i="11"/>
  <c r="G10" i="11"/>
  <c r="H10" i="11"/>
  <c r="I10" i="11"/>
  <c r="J10" i="11"/>
  <c r="G11" i="11"/>
  <c r="H11" i="11"/>
  <c r="I11" i="11"/>
  <c r="J11" i="11"/>
  <c r="G12" i="11"/>
  <c r="H12" i="11"/>
  <c r="I12" i="11"/>
  <c r="J12" i="11"/>
  <c r="G13" i="11"/>
  <c r="H13" i="11"/>
  <c r="I13" i="11"/>
  <c r="J13" i="11"/>
  <c r="G14" i="11"/>
  <c r="H14" i="11"/>
  <c r="I14" i="11"/>
  <c r="J14" i="11"/>
  <c r="G15" i="11"/>
  <c r="H15" i="11"/>
  <c r="I15" i="11"/>
  <c r="J15" i="11"/>
  <c r="G16" i="11"/>
  <c r="H16" i="11"/>
  <c r="I16" i="11"/>
  <c r="J16" i="11"/>
  <c r="G17" i="11"/>
  <c r="H17" i="11"/>
  <c r="I17" i="11"/>
  <c r="J17" i="11"/>
  <c r="G18" i="11"/>
  <c r="H18" i="11"/>
  <c r="I18" i="11"/>
  <c r="J18" i="11"/>
  <c r="G19" i="11"/>
  <c r="H19" i="11"/>
  <c r="I19" i="11"/>
  <c r="J19" i="11"/>
  <c r="G20" i="11"/>
  <c r="H20" i="11"/>
  <c r="I20" i="11"/>
  <c r="J20" i="11"/>
  <c r="G21" i="11"/>
  <c r="H21" i="11"/>
  <c r="I21" i="11"/>
  <c r="J21" i="11"/>
  <c r="G22" i="11"/>
  <c r="H22" i="11"/>
  <c r="I22" i="11"/>
  <c r="J22" i="11"/>
  <c r="G23" i="11"/>
  <c r="H23" i="11"/>
  <c r="I23" i="11"/>
  <c r="J23" i="11"/>
  <c r="G24" i="11"/>
  <c r="H24" i="11"/>
  <c r="I24" i="11"/>
  <c r="J24" i="11"/>
  <c r="G25" i="11"/>
  <c r="H25" i="11"/>
  <c r="I25" i="11"/>
  <c r="J25" i="11"/>
  <c r="L5" i="11"/>
  <c r="K5" i="11"/>
  <c r="J5" i="11"/>
  <c r="I5" i="11"/>
  <c r="H5" i="11"/>
  <c r="G5" i="11"/>
  <c r="L6" i="10"/>
  <c r="G6" i="10"/>
  <c r="H6" i="10"/>
  <c r="I6" i="10"/>
  <c r="J6" i="10"/>
  <c r="K6" i="10"/>
  <c r="G7" i="10"/>
  <c r="H7" i="10"/>
  <c r="I7" i="10"/>
  <c r="J7" i="10"/>
  <c r="K7" i="10"/>
  <c r="L7" i="10"/>
  <c r="G8" i="10"/>
  <c r="H8" i="10"/>
  <c r="I8" i="10"/>
  <c r="J8" i="10"/>
  <c r="K8" i="10"/>
  <c r="L8" i="10"/>
  <c r="L5" i="10"/>
  <c r="K5" i="10"/>
  <c r="J5" i="10"/>
  <c r="I5" i="10"/>
  <c r="H5" i="10"/>
  <c r="G5" i="10"/>
  <c r="I31" i="16"/>
  <c r="G31" i="16"/>
  <c r="L31" i="16"/>
  <c r="J31" i="16"/>
  <c r="G7" i="16"/>
  <c r="H7" i="16"/>
  <c r="I7" i="16"/>
  <c r="J7" i="16"/>
  <c r="K7" i="16"/>
  <c r="L7" i="16"/>
  <c r="G8" i="16"/>
  <c r="H8" i="16"/>
  <c r="I8" i="16"/>
  <c r="J8" i="16"/>
  <c r="K8" i="16"/>
  <c r="L8" i="16"/>
  <c r="G9" i="16"/>
  <c r="H9" i="16"/>
  <c r="I9" i="16"/>
  <c r="J9" i="16"/>
  <c r="K9" i="16"/>
  <c r="L9" i="16"/>
  <c r="G10" i="16"/>
  <c r="H10" i="16"/>
  <c r="I10" i="16"/>
  <c r="J10" i="16"/>
  <c r="K10" i="16"/>
  <c r="L10" i="16"/>
  <c r="G11" i="16"/>
  <c r="H11" i="16"/>
  <c r="I11" i="16"/>
  <c r="J11" i="16"/>
  <c r="L11" i="16"/>
  <c r="G12" i="16"/>
  <c r="H12" i="16"/>
  <c r="I12" i="16"/>
  <c r="J12" i="16"/>
  <c r="K12" i="16"/>
  <c r="L12" i="16"/>
  <c r="G13" i="16"/>
  <c r="H13" i="16"/>
  <c r="I13" i="16"/>
  <c r="J13" i="16"/>
  <c r="K13" i="16"/>
  <c r="L13" i="16"/>
  <c r="G14" i="16"/>
  <c r="H14" i="16"/>
  <c r="I14" i="16"/>
  <c r="J14" i="16"/>
  <c r="K14" i="16"/>
  <c r="L14" i="16"/>
  <c r="G15" i="16"/>
  <c r="H15" i="16"/>
  <c r="I15" i="16"/>
  <c r="J15" i="16"/>
  <c r="K15" i="16"/>
  <c r="L15" i="16"/>
  <c r="G16" i="16"/>
  <c r="H16" i="16"/>
  <c r="I16" i="16"/>
  <c r="J16" i="16"/>
  <c r="K16" i="16"/>
  <c r="L16" i="16"/>
  <c r="G17" i="16"/>
  <c r="H17" i="16"/>
  <c r="I17" i="16"/>
  <c r="J17" i="16"/>
  <c r="K17" i="16"/>
  <c r="L17" i="16"/>
  <c r="G18" i="16"/>
  <c r="H18" i="16"/>
  <c r="I18" i="16"/>
  <c r="J18" i="16"/>
  <c r="K18" i="16"/>
  <c r="L18" i="16"/>
  <c r="G19" i="16"/>
  <c r="H19" i="16"/>
  <c r="I19" i="16"/>
  <c r="J19" i="16"/>
  <c r="G20" i="16"/>
  <c r="H20" i="16"/>
  <c r="I20" i="16"/>
  <c r="J20" i="16"/>
  <c r="G21" i="16"/>
  <c r="H21" i="16"/>
  <c r="I21" i="16"/>
  <c r="J21" i="16"/>
  <c r="K21" i="16"/>
  <c r="L21" i="16"/>
  <c r="G22" i="16"/>
  <c r="H22" i="16"/>
  <c r="I22" i="16"/>
  <c r="J22" i="16"/>
  <c r="K22" i="16"/>
  <c r="L22" i="16"/>
  <c r="G23" i="16"/>
  <c r="H23" i="16"/>
  <c r="I23" i="16"/>
  <c r="J23" i="16"/>
  <c r="K23" i="16"/>
  <c r="L23" i="16"/>
  <c r="G24" i="16"/>
  <c r="H24" i="16"/>
  <c r="I24" i="16"/>
  <c r="J24" i="16"/>
  <c r="K24" i="16"/>
  <c r="L24" i="16"/>
  <c r="G25" i="16"/>
  <c r="H25" i="16"/>
  <c r="I25" i="16"/>
  <c r="J25" i="16"/>
  <c r="K25" i="16"/>
  <c r="L25" i="16"/>
  <c r="G26" i="16"/>
  <c r="H26" i="16"/>
  <c r="I26" i="16"/>
  <c r="J26" i="16"/>
  <c r="K26" i="16"/>
  <c r="L26" i="16"/>
  <c r="G27" i="16"/>
  <c r="H27" i="16"/>
  <c r="I27" i="16"/>
  <c r="J27" i="16"/>
  <c r="K27" i="16"/>
  <c r="L27" i="16"/>
  <c r="G28" i="16"/>
  <c r="H28" i="16"/>
  <c r="I28" i="16"/>
  <c r="J28" i="16"/>
  <c r="L28" i="16"/>
  <c r="G29" i="16"/>
  <c r="H29" i="16"/>
  <c r="I29" i="16"/>
  <c r="J29" i="16"/>
  <c r="L29" i="16"/>
  <c r="G30" i="16"/>
  <c r="H30" i="16"/>
  <c r="I30" i="16"/>
  <c r="J30" i="16"/>
  <c r="L30" i="16"/>
  <c r="H31" i="16"/>
  <c r="G32" i="16"/>
  <c r="H32" i="16"/>
  <c r="I32" i="16"/>
  <c r="J32" i="16"/>
  <c r="L32" i="16"/>
  <c r="G33" i="16"/>
  <c r="H33" i="16"/>
  <c r="I33" i="16"/>
  <c r="J33" i="16"/>
  <c r="L33" i="16"/>
  <c r="L6" i="16"/>
  <c r="K6" i="16"/>
  <c r="J6" i="16"/>
  <c r="I6" i="16"/>
  <c r="H6" i="16"/>
  <c r="G6" i="16"/>
  <c r="F5" i="16"/>
  <c r="M6" i="12"/>
  <c r="J7" i="12"/>
  <c r="H5" i="2"/>
  <c r="I5" i="2"/>
  <c r="J5" i="2"/>
  <c r="M11" i="2"/>
  <c r="K14" i="2"/>
  <c r="M14" i="2"/>
  <c r="M15" i="2"/>
  <c r="M16" i="2"/>
  <c r="M17" i="2"/>
  <c r="M18" i="2"/>
  <c r="M19" i="2"/>
  <c r="M13" i="2"/>
  <c r="M6" i="2"/>
  <c r="M7" i="2"/>
  <c r="M8" i="2"/>
  <c r="M9" i="2"/>
  <c r="M10" i="2"/>
  <c r="M12" i="2"/>
  <c r="M5" i="2"/>
  <c r="L6" i="2"/>
  <c r="L7" i="2"/>
  <c r="L8" i="2"/>
  <c r="L9" i="2"/>
  <c r="L10" i="2"/>
  <c r="L11" i="2"/>
  <c r="L12" i="2"/>
  <c r="L13" i="2"/>
  <c r="L15" i="2"/>
  <c r="L16" i="2"/>
  <c r="L17" i="2"/>
  <c r="L18" i="2"/>
  <c r="L19" i="2"/>
  <c r="L5" i="2"/>
  <c r="K6" i="2"/>
  <c r="K7" i="2"/>
  <c r="K8" i="2"/>
  <c r="K9" i="2"/>
  <c r="K10" i="2"/>
  <c r="K11" i="2"/>
  <c r="K12" i="2"/>
  <c r="K13" i="2"/>
  <c r="K15" i="2"/>
  <c r="K16" i="2"/>
  <c r="K17" i="2"/>
  <c r="K18" i="2"/>
  <c r="K19" i="2"/>
  <c r="K5" i="2"/>
  <c r="J6" i="2"/>
  <c r="J7" i="2"/>
  <c r="J8" i="2"/>
  <c r="J9" i="2"/>
  <c r="J10" i="2"/>
  <c r="J11" i="2"/>
  <c r="J12" i="2"/>
  <c r="J13" i="2"/>
  <c r="J14" i="2"/>
  <c r="J15" i="2"/>
  <c r="J16" i="2"/>
  <c r="J17" i="2"/>
  <c r="J18" i="2"/>
  <c r="J19" i="2"/>
  <c r="I6" i="2"/>
  <c r="I7" i="2"/>
  <c r="I8" i="2"/>
  <c r="I9" i="2"/>
  <c r="I10" i="2"/>
  <c r="I11" i="2"/>
  <c r="I12" i="2"/>
  <c r="I13" i="2"/>
  <c r="I14" i="2"/>
  <c r="I15" i="2"/>
  <c r="I16" i="2"/>
  <c r="I17" i="2"/>
  <c r="I18" i="2"/>
  <c r="I19" i="2"/>
  <c r="H6" i="2"/>
  <c r="H7" i="2"/>
  <c r="H8" i="2"/>
  <c r="H9" i="2"/>
  <c r="H10" i="2"/>
  <c r="H11" i="2"/>
  <c r="H12" i="2"/>
  <c r="H13" i="2"/>
  <c r="H14" i="2"/>
  <c r="H15" i="2"/>
  <c r="H16" i="2"/>
  <c r="H17" i="2"/>
  <c r="H18" i="2"/>
  <c r="H19" i="2"/>
  <c r="M8" i="12"/>
  <c r="M7" i="12"/>
  <c r="M5" i="12"/>
  <c r="L6" i="12"/>
  <c r="L7" i="12"/>
  <c r="L8" i="12"/>
  <c r="L5" i="12"/>
  <c r="K6" i="12"/>
  <c r="K7" i="12"/>
  <c r="K8" i="12"/>
  <c r="K5" i="12"/>
  <c r="J6" i="12"/>
  <c r="J8" i="12"/>
  <c r="J5" i="12"/>
  <c r="H5" i="12"/>
  <c r="I6" i="12"/>
  <c r="I7" i="12"/>
  <c r="I8" i="12"/>
  <c r="I5" i="12"/>
  <c r="H6" i="12"/>
  <c r="H7" i="12"/>
  <c r="H8" i="12"/>
  <c r="G6" i="12"/>
  <c r="G7" i="12"/>
  <c r="G8" i="12"/>
  <c r="G5" i="12"/>
  <c r="F9" i="12"/>
  <c r="M10" i="3" l="1"/>
  <c r="M6" i="3"/>
  <c r="I5" i="3"/>
  <c r="M7" i="3"/>
  <c r="M8" i="3"/>
  <c r="M5" i="3"/>
  <c r="L5" i="3"/>
  <c r="M9" i="12"/>
  <c r="E9" i="12" l="1"/>
  <c r="L3" i="1" l="1"/>
  <c r="I3" i="1"/>
  <c r="I9" i="12"/>
  <c r="L9" i="12"/>
  <c r="L9" i="3" l="1"/>
  <c r="I9" i="3"/>
  <c r="G6" i="3"/>
  <c r="J6" i="3"/>
  <c r="L6" i="3"/>
  <c r="I6" i="3"/>
  <c r="G7" i="3"/>
  <c r="J7" i="3"/>
  <c r="L7" i="3"/>
  <c r="I7" i="3"/>
  <c r="G5" i="3"/>
  <c r="J5" i="3"/>
  <c r="J8" i="3"/>
  <c r="G8" i="3"/>
  <c r="I8" i="3"/>
  <c r="L8" i="3"/>
  <c r="K5" i="3"/>
  <c r="H5" i="3"/>
  <c r="K6" i="3"/>
  <c r="H6" i="3"/>
  <c r="I10" i="3"/>
  <c r="L10" i="3"/>
  <c r="E5" i="16"/>
  <c r="D5" i="16"/>
  <c r="C5" i="16"/>
  <c r="J5" i="16" l="1"/>
  <c r="G5" i="16"/>
  <c r="K5" i="16"/>
  <c r="H5" i="16"/>
  <c r="I5" i="16"/>
  <c r="L5" i="16"/>
  <c r="D9" i="12" l="1"/>
  <c r="C9" i="12"/>
  <c r="G3" i="1" l="1"/>
  <c r="J3" i="1"/>
  <c r="H3" i="1"/>
  <c r="K3" i="1"/>
  <c r="H9" i="12"/>
  <c r="K9" i="12"/>
  <c r="G9" i="12"/>
  <c r="J9" i="12"/>
  <c r="J10" i="3" l="1"/>
  <c r="G10" i="3"/>
  <c r="G9" i="3" l="1"/>
  <c r="J9" i="3"/>
  <c r="K10" i="3" l="1"/>
  <c r="H10" i="3"/>
  <c r="H8" i="3" l="1"/>
  <c r="K8" i="3"/>
  <c r="K7" i="3"/>
  <c r="H7" i="3"/>
  <c r="K9" i="3" l="1"/>
  <c r="H9" i="3"/>
</calcChain>
</file>

<file path=xl/sharedStrings.xml><?xml version="1.0" encoding="utf-8"?>
<sst xmlns="http://schemas.openxmlformats.org/spreadsheetml/2006/main" count="442" uniqueCount="304">
  <si>
    <t>ქვეყანა</t>
  </si>
  <si>
    <t>ევროპა</t>
  </si>
  <si>
    <t>ცენტრალური და აღმოსავლეთ ევროპა</t>
  </si>
  <si>
    <t>სომხეთი</t>
  </si>
  <si>
    <t>აზერბაიჯანი</t>
  </si>
  <si>
    <t>ბელარუსი</t>
  </si>
  <si>
    <t>ბულგარეთი</t>
  </si>
  <si>
    <t>ჩეხეთი</t>
  </si>
  <si>
    <t>ესტონეთი</t>
  </si>
  <si>
    <t>უნგრეთი</t>
  </si>
  <si>
    <t>ყაზახეთი</t>
  </si>
  <si>
    <t>ყირგიზეთი</t>
  </si>
  <si>
    <t>ლატვია</t>
  </si>
  <si>
    <t>მოლდოვა</t>
  </si>
  <si>
    <t>პოლონეთი</t>
  </si>
  <si>
    <t>რუმინეთი</t>
  </si>
  <si>
    <t>რუსეთი</t>
  </si>
  <si>
    <t>სლოვაკეთი</t>
  </si>
  <si>
    <t>ტაჯიკეთი</t>
  </si>
  <si>
    <t>თურქმენეთი</t>
  </si>
  <si>
    <t>უკრაინა</t>
  </si>
  <si>
    <t>უზბეკეთი</t>
  </si>
  <si>
    <t>ჩრდილოეთ ევროპა</t>
  </si>
  <si>
    <t>დანია</t>
  </si>
  <si>
    <t>ფინეთი</t>
  </si>
  <si>
    <t>ისლანდია</t>
  </si>
  <si>
    <t>ირლანდია</t>
  </si>
  <si>
    <t>ნორვეგია</t>
  </si>
  <si>
    <t>შვედეთი</t>
  </si>
  <si>
    <t>გაერთიანებული სამეფო</t>
  </si>
  <si>
    <t>სამხრეთ ევროპა</t>
  </si>
  <si>
    <t>ალბანეთი</t>
  </si>
  <si>
    <t>ანდორა</t>
  </si>
  <si>
    <t>ხორვატია</t>
  </si>
  <si>
    <t>საბერძნეთი</t>
  </si>
  <si>
    <t>ვატიკანი</t>
  </si>
  <si>
    <t>იტალია</t>
  </si>
  <si>
    <t>მაკედონია</t>
  </si>
  <si>
    <t>მალტა</t>
  </si>
  <si>
    <t>მონტენეგრო</t>
  </si>
  <si>
    <t>პორტუგალია</t>
  </si>
  <si>
    <t>სან მარინო</t>
  </si>
  <si>
    <t>სლოვენია</t>
  </si>
  <si>
    <t>ესპანეთი</t>
  </si>
  <si>
    <t>დასავლეთ ევროპა</t>
  </si>
  <si>
    <t>ბელგია</t>
  </si>
  <si>
    <t>საფრანგეთი</t>
  </si>
  <si>
    <t>გერმანია</t>
  </si>
  <si>
    <t>ლიხტენშტეინი</t>
  </si>
  <si>
    <t>ლუქსემბურგი</t>
  </si>
  <si>
    <t>ნიდერლანდები</t>
  </si>
  <si>
    <t>შვეიცარია</t>
  </si>
  <si>
    <t>აღმოსავლეთ/ხმელთაშუა ევროპა</t>
  </si>
  <si>
    <t>კვიპროსი</t>
  </si>
  <si>
    <t>ისრაელი</t>
  </si>
  <si>
    <t>თურქეთი</t>
  </si>
  <si>
    <t>ამერიკა</t>
  </si>
  <si>
    <t>კარიბი</t>
  </si>
  <si>
    <t>ანტიგუა და ბარბუდა</t>
  </si>
  <si>
    <t>ბაჰამის კუნძულები</t>
  </si>
  <si>
    <t>ავსტრალია</t>
  </si>
  <si>
    <t>ავსტრია</t>
  </si>
  <si>
    <t>ავღანეთი</t>
  </si>
  <si>
    <t>ალჟირი</t>
  </si>
  <si>
    <t>ამერიკის სამოა</t>
  </si>
  <si>
    <t>ამერიკის შეერთებული შტატები</t>
  </si>
  <si>
    <t>არაბთა გაერთიანებული საემიროები</t>
  </si>
  <si>
    <t>არგენტინა</t>
  </si>
  <si>
    <t>ახალი ზელანდია</t>
  </si>
  <si>
    <t>ბანგლადეში</t>
  </si>
  <si>
    <t>ბაჰრეინი</t>
  </si>
  <si>
    <t>ბოლივია</t>
  </si>
  <si>
    <t>ბრაზილია</t>
  </si>
  <si>
    <t>განა</t>
  </si>
  <si>
    <t>გვინეა</t>
  </si>
  <si>
    <t>დომინიკა</t>
  </si>
  <si>
    <t>დომინიკის რესპუბლიკა</t>
  </si>
  <si>
    <t>ეგვიპტე</t>
  </si>
  <si>
    <t>ეთიოპია</t>
  </si>
  <si>
    <t>ეკვადორი</t>
  </si>
  <si>
    <t>ერაყი</t>
  </si>
  <si>
    <t>ველისი და ფუტუნა</t>
  </si>
  <si>
    <t>ვენესუელა</t>
  </si>
  <si>
    <t>ვიეტნამი</t>
  </si>
  <si>
    <t>ვირჯინიის კუნძულები, დიდი ბრიტანეთი</t>
  </si>
  <si>
    <t>ზამბია</t>
  </si>
  <si>
    <t>ზიმბაბვე</t>
  </si>
  <si>
    <t>იამაიკა</t>
  </si>
  <si>
    <t>იაპონია</t>
  </si>
  <si>
    <t>იემენი</t>
  </si>
  <si>
    <t>ინდოეთი</t>
  </si>
  <si>
    <t>ინდონეზია</t>
  </si>
  <si>
    <t>იორდანია</t>
  </si>
  <si>
    <t>ირანი</t>
  </si>
  <si>
    <t>კაბო-ვერდე</t>
  </si>
  <si>
    <t>კამერუნი</t>
  </si>
  <si>
    <t>კანადა</t>
  </si>
  <si>
    <t>კატარი</t>
  </si>
  <si>
    <t>კენია</t>
  </si>
  <si>
    <t>კოლუმბია</t>
  </si>
  <si>
    <t>კონგო</t>
  </si>
  <si>
    <t>კორეის რესპუბლიკა</t>
  </si>
  <si>
    <t>კოსტა-რიკა</t>
  </si>
  <si>
    <t>კოტ-დივუარი</t>
  </si>
  <si>
    <t>კუბა</t>
  </si>
  <si>
    <t>ლიბანი</t>
  </si>
  <si>
    <t>ლიბერია</t>
  </si>
  <si>
    <t>მადაგასკარი</t>
  </si>
  <si>
    <t>მავრიკი</t>
  </si>
  <si>
    <t>მალაიზია</t>
  </si>
  <si>
    <t>მაროკო</t>
  </si>
  <si>
    <t>მარშალის კუნძულები</t>
  </si>
  <si>
    <t>მექსიკა</t>
  </si>
  <si>
    <t>მიანმარი</t>
  </si>
  <si>
    <t>მოზამბიკი</t>
  </si>
  <si>
    <t>მონღოლეთი</t>
  </si>
  <si>
    <t>ნეპალი</t>
  </si>
  <si>
    <t>ნიგერია</t>
  </si>
  <si>
    <t>ნიდერლანდის ანტილები</t>
  </si>
  <si>
    <t>ომანი</t>
  </si>
  <si>
    <t>პაკისტანი</t>
  </si>
  <si>
    <t>პალესტინა</t>
  </si>
  <si>
    <t>პანამა</t>
  </si>
  <si>
    <t>პაპუა ახალი გვინეა</t>
  </si>
  <si>
    <t>პარაგვაი</t>
  </si>
  <si>
    <t>პერუ</t>
  </si>
  <si>
    <t>რუანდა</t>
  </si>
  <si>
    <t>სალვადორი</t>
  </si>
  <si>
    <t>სამხრეთ აფრიკა</t>
  </si>
  <si>
    <t>საუდის არაბეთი</t>
  </si>
  <si>
    <t>საფრანგეთის პოლინეზია</t>
  </si>
  <si>
    <t>სეიშელის კუნძულები</t>
  </si>
  <si>
    <t>სენეგალი</t>
  </si>
  <si>
    <t>სენტ ვინსენტი და გრენადინები</t>
  </si>
  <si>
    <t>სენტ კრისტოფერი და ნევის</t>
  </si>
  <si>
    <t>სიერა-ლეონე</t>
  </si>
  <si>
    <t>სინგაპური</t>
  </si>
  <si>
    <t>სირია</t>
  </si>
  <si>
    <t>სომალი</t>
  </si>
  <si>
    <t>სუდანი</t>
  </si>
  <si>
    <t>სხვა</t>
  </si>
  <si>
    <t>ტაივანი (ჩინეთის პროვინცია)</t>
  </si>
  <si>
    <t>ტაილანდი</t>
  </si>
  <si>
    <t>ტერქსისა და კაიკოსის კუნძულები</t>
  </si>
  <si>
    <t>ტრინიდადი და ტობაგო</t>
  </si>
  <si>
    <t>ტუვალუ</t>
  </si>
  <si>
    <t>ტუნისი</t>
  </si>
  <si>
    <t>უგანდა</t>
  </si>
  <si>
    <t>ურუგვაი</t>
  </si>
  <si>
    <t>ფილიპინები</t>
  </si>
  <si>
    <t>ქუვეითი</t>
  </si>
  <si>
    <t>შრი-ლანკა</t>
  </si>
  <si>
    <t>ჩილე</t>
  </si>
  <si>
    <t>ჩინეთი</t>
  </si>
  <si>
    <t>ჰაიტი</t>
  </si>
  <si>
    <t>ჰონდურასი</t>
  </si>
  <si>
    <t>ანგოლა</t>
  </si>
  <si>
    <t>ბარბადოსი</t>
  </si>
  <si>
    <t>გვატემალა</t>
  </si>
  <si>
    <t>გვინეა-ბისაუ</t>
  </si>
  <si>
    <t>ლიბია</t>
  </si>
  <si>
    <t>მალი</t>
  </si>
  <si>
    <t>ნამიბია</t>
  </si>
  <si>
    <t>ჰონგკონგი, ჩინეთის სახალხო რესპუბლიკა</t>
  </si>
  <si>
    <t>ერიტრეა</t>
  </si>
  <si>
    <t>ვანუატუ</t>
  </si>
  <si>
    <t>ნიგერი</t>
  </si>
  <si>
    <t>ნიკარაგუა</t>
  </si>
  <si>
    <t>ჩრდილოეთ კორეა</t>
  </si>
  <si>
    <t>ბენინი</t>
  </si>
  <si>
    <t>ბოტსვანა</t>
  </si>
  <si>
    <t>ბურუნდი</t>
  </si>
  <si>
    <t>გაბონი</t>
  </si>
  <si>
    <t>გამბია</t>
  </si>
  <si>
    <t>კამბოჯა</t>
  </si>
  <si>
    <t>მავრიტანია</t>
  </si>
  <si>
    <t>მალდივი</t>
  </si>
  <si>
    <t>რეუნიონი</t>
  </si>
  <si>
    <t>სამოა</t>
  </si>
  <si>
    <t>სოლომონის კუნძულები</t>
  </si>
  <si>
    <t>ტანზანია</t>
  </si>
  <si>
    <t>ტონგა</t>
  </si>
  <si>
    <t>ფიჯი</t>
  </si>
  <si>
    <t>ჯიბუტი</t>
  </si>
  <si>
    <t>ნაურუ</t>
  </si>
  <si>
    <t>მალავი</t>
  </si>
  <si>
    <t>ბურკინა-ფასო</t>
  </si>
  <si>
    <t>სვაზილენდი</t>
  </si>
  <si>
    <t>გრენადა</t>
  </si>
  <si>
    <t>ბელიზი</t>
  </si>
  <si>
    <t>ბუტანი</t>
  </si>
  <si>
    <t>კომორის კუნძულები</t>
  </si>
  <si>
    <t>პალაუ</t>
  </si>
  <si>
    <t>სენტ-ლუსია</t>
  </si>
  <si>
    <t>სან-ტომე და პრინსიპი</t>
  </si>
  <si>
    <t>ტოგო</t>
  </si>
  <si>
    <t>ჩადი</t>
  </si>
  <si>
    <t>ლესოტო</t>
  </si>
  <si>
    <t>ცენტრალური ამერ.</t>
  </si>
  <si>
    <t>ჩრდილოეთ ამერ.</t>
  </si>
  <si>
    <t>სამხრეთ ამერ.</t>
  </si>
  <si>
    <t>აღმოსავლეთ აზია/წყნარი ოკეანის აუზი</t>
  </si>
  <si>
    <t>ჩრდილო-აღმოსავლეთ აზია</t>
  </si>
  <si>
    <t>ოკეანეთი</t>
  </si>
  <si>
    <t>სამხრეთ აზია</t>
  </si>
  <si>
    <t>სამხრეთ-აღმოსავლეთ აზია</t>
  </si>
  <si>
    <t>შუა აღმოსავლეთი</t>
  </si>
  <si>
    <t>აფრიკა</t>
  </si>
  <si>
    <t>აღმოსავლეთ აფრიკა</t>
  </si>
  <si>
    <t>დასავლეთ აფრიკა</t>
  </si>
  <si>
    <t>ჩრდილოეთ აფრიკა</t>
  </si>
  <si>
    <t>ცენტრალური აფრიკა</t>
  </si>
  <si>
    <t>წყარო: საქართველოს შინაგან საქმეთა სამინისტრო, საინფორმაციო-ანალიტიკური დეპარტამენტი</t>
  </si>
  <si>
    <t>რეგიონი</t>
  </si>
  <si>
    <t>ბოსნია და ჰერცეგოვინა</t>
  </si>
  <si>
    <t>სერბეთი</t>
  </si>
  <si>
    <t>ახლო/შუა აღმოსავლეთი</t>
  </si>
  <si>
    <t>ტიპი</t>
  </si>
  <si>
    <t>საჰაერო</t>
  </si>
  <si>
    <t>სახმელეთო</t>
  </si>
  <si>
    <t>სარკინიგზო</t>
  </si>
  <si>
    <t>საზღვაო</t>
  </si>
  <si>
    <t>საზღვარი</t>
  </si>
  <si>
    <t>მთლიანი ჯამი</t>
  </si>
  <si>
    <t>ანგილია</t>
  </si>
  <si>
    <t>ბრუნეი დარუსალამი</t>
  </si>
  <si>
    <t>წილი %</t>
  </si>
  <si>
    <t>წილი%</t>
  </si>
  <si>
    <t>ვიზიტის ტიპი</t>
  </si>
  <si>
    <t>ერთდღიანი ვიზიტი</t>
  </si>
  <si>
    <t>პუერტო-რიკო</t>
  </si>
  <si>
    <t>გაიანა</t>
  </si>
  <si>
    <t>ვირჯინიის კუნძულები, ა.შ.შ.</t>
  </si>
  <si>
    <t>კაიმანის კუნძულები</t>
  </si>
  <si>
    <t>ლაოსი</t>
  </si>
  <si>
    <t>სარფი</t>
  </si>
  <si>
    <t>წითელი ხიდი</t>
  </si>
  <si>
    <t>ყაზბეგი</t>
  </si>
  <si>
    <t>ნინოწმინდა</t>
  </si>
  <si>
    <t>ვალე</t>
  </si>
  <si>
    <t>სამთაწყარო</t>
  </si>
  <si>
    <t>ახკერპი</t>
  </si>
  <si>
    <t>მონაკო</t>
  </si>
  <si>
    <t>ცენტრალური აფრიკის რესპუბლიკა</t>
  </si>
  <si>
    <t>მაიოტა</t>
  </si>
  <si>
    <t>საფრანგეთის გვიანა</t>
  </si>
  <si>
    <t>სურინამი</t>
  </si>
  <si>
    <t>ტურისტული ვიზიტი</t>
  </si>
  <si>
    <t>სხვა (არატურისტული)</t>
  </si>
  <si>
    <t>თბილისის აეროპორტი</t>
  </si>
  <si>
    <t>ბათუმის აეროპორტი</t>
  </si>
  <si>
    <t>ქუთაისის აეროპორტი</t>
  </si>
  <si>
    <t>გარდაბნის რკინიგზა</t>
  </si>
  <si>
    <t>ფოთის პორტი</t>
  </si>
  <si>
    <t>ბათუმის პორტი</t>
  </si>
  <si>
    <t>სადახლოს რკინიგზა</t>
  </si>
  <si>
    <t>ყულევის პორტი</t>
  </si>
  <si>
    <t>კარწახის რკინიგზა</t>
  </si>
  <si>
    <t>სხვა ვიზიტები (არატურისტული)</t>
  </si>
  <si>
    <t>ტერმინი</t>
  </si>
  <si>
    <t>განსაზღვრება</t>
  </si>
  <si>
    <t>ტურისტული ვიზიტი*</t>
  </si>
  <si>
    <t>ერთდღიანი ვიზიტი*</t>
  </si>
  <si>
    <t>სხვა (არატურისტული)*</t>
  </si>
  <si>
    <r>
      <rPr>
        <b/>
        <sz val="9"/>
        <rFont val="Sylfaen"/>
        <family val="1"/>
        <charset val="204"/>
      </rPr>
      <t>*ტურისტი</t>
    </r>
    <r>
      <rPr>
        <sz val="9"/>
        <rFont val="Sylfaen"/>
        <family val="1"/>
        <charset val="204"/>
      </rPr>
      <t xml:space="preserve"> არის ვიზიტორი, რომელმაც ღამე გაათენა საქართველოს ტერიტორიაზე.</t>
    </r>
  </si>
  <si>
    <r>
      <rPr>
        <b/>
        <sz val="9"/>
        <rFont val="Sylfaen"/>
        <family val="1"/>
        <charset val="204"/>
      </rPr>
      <t>*ვიზიტორი</t>
    </r>
    <r>
      <rPr>
        <sz val="9"/>
        <rFont val="Sylfaen"/>
        <family val="1"/>
        <charset val="204"/>
      </rPr>
      <t xml:space="preserve"> არის 15 წლის ან უფროსი ასაკის საქართველოს არარეზიდენტი მოგზაური, რომელმაც განახორციელა ვიზიტი საკუთარი ჩვეული გარემოდან საქართველოს ტერიტორიაზე ერთ წელზე ნაკლები დროით. საქართველოში ჩვეული გარემოს განსასაზღვრად შემდეგი მეთოდი გამოიყენება, ჩვეულ გარემოში ითვლება ის  ვიზიტები რომელიც თვეში 8-ჯერ ან 8-ზე მეტჯერ ხორციელდება.</t>
    </r>
  </si>
  <si>
    <r>
      <rPr>
        <b/>
        <sz val="9"/>
        <rFont val="Sylfaen"/>
        <family val="1"/>
        <charset val="204"/>
      </rPr>
      <t>*მოგზაური</t>
    </r>
    <r>
      <rPr>
        <sz val="9"/>
        <rFont val="Sylfaen"/>
        <family val="1"/>
        <charset val="204"/>
      </rPr>
      <t xml:space="preserve"> არის ნებისმიერი ასაკის არარეზიდენტი პირი, რომელიც გადაადგილდება სხვადასხვა გეოგრაფიულ არეალს შორის ნებისმიერი ხანგრძლივობითა და მიზნით.  ის გამორიცხავს საქართველოს რეზიდენტ სხვა ქვეყნის მოქალაქეებს და მოიცავს საქართველოს მოქალაქეებს, რომლებიც უცხო ქვეყნის რეზიდენტები არიან.</t>
    </r>
  </si>
  <si>
    <r>
      <t xml:space="preserve">*ერთდღიანი ვიზიტორი (ექსკურსანტი) </t>
    </r>
    <r>
      <rPr>
        <sz val="9"/>
        <rFont val="Sylfaen"/>
        <family val="1"/>
        <charset val="204"/>
      </rPr>
      <t>არის ვიზიტორი, რომელიც ღამეს არ ათენებს საქართველოს ტერიტორიაზე.</t>
    </r>
  </si>
  <si>
    <t>მათ შორის:</t>
  </si>
  <si>
    <t>საერთაშორისო მოგზაურების ვიზიტები</t>
  </si>
  <si>
    <t>საერთაშორისო ვიზიტორების მიერ განხორციელებული ვიზიტები</t>
  </si>
  <si>
    <t>საერთაშორისო არარეზიდენტი მოგზაურების* ვიზიტები</t>
  </si>
  <si>
    <t>საერთაშორისო მოგზაურობის კლასიფიკაცია</t>
  </si>
  <si>
    <r>
      <rPr>
        <b/>
        <sz val="9"/>
        <rFont val="Sylfaen"/>
        <family val="1"/>
        <charset val="204"/>
      </rPr>
      <t>*სხვა კატეგორია</t>
    </r>
    <r>
      <rPr>
        <sz val="9"/>
        <rFont val="Sylfaen"/>
        <family val="1"/>
        <charset val="204"/>
      </rPr>
      <t>- მოიცავს ყველა იმ ვიზიტს, რომელიც არ შედის საერთაშორისო ვიზიტორების მიერ განხორიცელებული ვიზიტების რაოდენობაში. ეს კატეგორია მოიცავს 14 წლის ან უმცროსი ასაკის მოგზაურების ვიზიტებს და ჩვეულ გარემოში განხორციელებულ ვიზიტებს (8 და 8-ზე მეტი თვეში).</t>
    </r>
  </si>
  <si>
    <t>საერთაშორისო ვიზიტორების* მიერ განხორციელებული ვიზიტები</t>
  </si>
  <si>
    <t>ლიტვა</t>
  </si>
  <si>
    <t>გაერო</t>
  </si>
  <si>
    <t>სადახლო</t>
  </si>
  <si>
    <t>ცოდნა</t>
  </si>
  <si>
    <t>კარწახი</t>
  </si>
  <si>
    <t>ვახტანგისი</t>
  </si>
  <si>
    <t>გუგუთი</t>
  </si>
  <si>
    <t>საქართველო (არარეზიდენტი)</t>
  </si>
  <si>
    <t>ევროკავშირის ქვეყნები</t>
  </si>
  <si>
    <t>კატეგორია</t>
  </si>
  <si>
    <t>ასაკი</t>
  </si>
  <si>
    <t>15-30</t>
  </si>
  <si>
    <t>31-50</t>
  </si>
  <si>
    <t>51-70</t>
  </si>
  <si>
    <t>71+</t>
  </si>
  <si>
    <t>სქესი</t>
  </si>
  <si>
    <t>კაცი</t>
  </si>
  <si>
    <t>ქალი</t>
  </si>
  <si>
    <t>ცვლილება 2019/2022</t>
  </si>
  <si>
    <t>ცვლილება 2020/2022</t>
  </si>
  <si>
    <t>ცვლილება 2021/2022</t>
  </si>
  <si>
    <t>ცვლილება  2019/2022 %</t>
  </si>
  <si>
    <t>ცვლილება  2020/2022 %</t>
  </si>
  <si>
    <t>ცვლილება  2021/2022 %</t>
  </si>
  <si>
    <t>2019:                ივნისი</t>
  </si>
  <si>
    <t>2020:                ივნისი</t>
  </si>
  <si>
    <t>2021:                ივნისი</t>
  </si>
  <si>
    <t>2022:                ივნისი</t>
  </si>
  <si>
    <t>აშშ</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</si>
</sst>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32" x14ac:knownFonts="1">
    <font>
      <sz val="10"/>
      <name val="Arial"/>
      <family val="2"/>
    </font>
    <font>
      <sz val="11"/>
      <color theme="1"/>
      <name val="Calibri"/>
      <family val="2"/>
      <scheme val="minor"/>
    </font>
    <font>
      <sz val="11"/>
      <color theme="1"/>
      <name val="Calibri"/>
      <family val="2"/>
      <scheme val="minor"/>
    </font>
    <font>
      <sz val="9"/>
      <color indexed="8"/>
      <name val="Calibri"/>
      <family val="2"/>
    </font>
    <font>
      <i/>
      <sz val="9"/>
      <color indexed="8"/>
      <name val="Calibri"/>
      <family val="2"/>
    </font>
    <font>
      <sz val="10"/>
      <name val="Arial"/>
      <family val="2"/>
    </font>
    <font>
      <b/>
      <sz val="11"/>
      <color indexed="8"/>
      <name val="Calibri"/>
      <family val="2"/>
    </font>
    <font>
      <sz val="10"/>
      <name val="Arial"/>
      <family val="2"/>
      <charset val="204"/>
    </font>
    <font>
      <sz val="11"/>
      <color theme="1"/>
      <name val="Calibri"/>
      <family val="2"/>
      <charset val="1"/>
      <scheme val="minor"/>
    </font>
    <font>
      <sz val="9"/>
      <name val="Calibri"/>
      <family val="2"/>
      <charset val="204"/>
      <scheme val="minor"/>
    </font>
    <font>
      <sz val="9"/>
      <color indexed="8"/>
      <name val="Calibri"/>
      <family val="2"/>
      <charset val="204"/>
      <scheme val="minor"/>
    </font>
    <font>
      <sz val="9"/>
      <color rgb="FFFFFFFF"/>
      <name val="Calibri"/>
      <family val="2"/>
      <charset val="204"/>
      <scheme val="minor"/>
    </font>
    <font>
      <sz val="10"/>
      <name val="Calibri"/>
      <family val="2"/>
      <scheme val="minor"/>
    </font>
    <font>
      <b/>
      <sz val="9"/>
      <name val="Calibri"/>
      <family val="2"/>
      <scheme val="minor"/>
    </font>
    <font>
      <sz val="9"/>
      <name val="Calibri"/>
      <family val="2"/>
      <scheme val="minor"/>
    </font>
    <font>
      <i/>
      <sz val="9"/>
      <color indexed="8"/>
      <name val="Calibri"/>
      <family val="2"/>
      <scheme val="minor"/>
    </font>
    <font>
      <sz val="9"/>
      <color theme="1"/>
      <name val="Calibri"/>
      <family val="2"/>
      <charset val="204"/>
      <scheme val="minor"/>
    </font>
    <font>
      <b/>
      <sz val="11"/>
      <color rgb="FFFA7D00"/>
      <name val="Calibri"/>
      <family val="2"/>
      <scheme val="minor"/>
    </font>
    <font>
      <sz val="11"/>
      <color theme="0"/>
      <name val="Calibri"/>
      <family val="2"/>
      <scheme val="minor"/>
    </font>
    <font>
      <b/>
      <sz val="12"/>
      <color indexed="8"/>
      <name val="Calibri"/>
      <family val="2"/>
    </font>
    <font>
      <b/>
      <sz val="12"/>
      <name val="Arial"/>
      <family val="2"/>
      <charset val="204"/>
    </font>
    <font>
      <i/>
      <sz val="9"/>
      <name val="Arial"/>
      <family val="2"/>
      <charset val="204"/>
    </font>
    <font>
      <i/>
      <sz val="9"/>
      <color indexed="8"/>
      <name val="Calibri"/>
      <family val="2"/>
      <charset val="204"/>
      <scheme val="minor"/>
    </font>
    <font>
      <i/>
      <sz val="9"/>
      <name val="Calibri"/>
      <family val="2"/>
      <charset val="204"/>
      <scheme val="minor"/>
    </font>
    <font>
      <b/>
      <sz val="11"/>
      <color theme="0"/>
      <name val="Calibri"/>
      <family val="2"/>
      <scheme val="minor"/>
    </font>
    <font>
      <b/>
      <sz val="11"/>
      <color theme="0"/>
      <name val="Calibri"/>
      <family val="2"/>
      <charset val="204"/>
      <scheme val="minor"/>
    </font>
    <font>
      <sz val="11"/>
      <color theme="0"/>
      <name val="Calibri"/>
      <family val="2"/>
      <charset val="204"/>
      <scheme val="minor"/>
    </font>
    <font>
      <sz val="11"/>
      <color theme="1"/>
      <name val="Calibri"/>
      <family val="2"/>
      <charset val="204"/>
      <scheme val="minor"/>
    </font>
    <font>
      <b/>
      <sz val="9"/>
      <name val="Calibri"/>
      <family val="2"/>
      <charset val="204"/>
      <scheme val="minor"/>
    </font>
    <font>
      <b/>
      <sz val="10"/>
      <color theme="0"/>
      <name val="Arial"/>
      <family val="2"/>
      <charset val="204"/>
    </font>
    <font>
      <b/>
      <sz val="9"/>
      <name val="Sylfaen"/>
      <family val="1"/>
      <charset val="204"/>
    </font>
    <font>
      <sz val="9"/>
      <name val="Sylfaen"/>
      <family val="1"/>
      <charset val="204"/>
    </font>
  </fonts>
  <fills count="13">
    <fill>
      <patternFill patternType="none"/>
    </fill>
    <fill>
      <patternFill patternType="gray125"/>
    </fill>
    <fill>
      <patternFill patternType="solid">
        <fgColor theme="0"/>
        <bgColor indexed="64"/>
      </patternFill>
    </fill>
    <fill>
      <patternFill patternType="solid">
        <fgColor theme="0"/>
        <bgColor indexed="0"/>
      </patternFill>
    </fill>
    <fill>
      <patternFill patternType="solid">
        <fgColor rgb="FFF2F2F2"/>
      </patternFill>
    </fill>
    <fill>
      <patternFill patternType="solid">
        <fgColor theme="9"/>
      </patternFill>
    </fill>
    <fill>
      <patternFill patternType="solid">
        <fgColor theme="6"/>
      </patternFill>
    </fill>
    <fill>
      <patternFill patternType="solid">
        <fgColor theme="9" tint="0.79998168889431442"/>
        <bgColor indexed="65"/>
      </patternFill>
    </fill>
    <fill>
      <patternFill patternType="solid">
        <fgColor theme="7" tint="-0.249977111117893"/>
        <bgColor indexed="64"/>
      </patternFill>
    </fill>
    <fill>
      <patternFill patternType="solid">
        <fgColor theme="7"/>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249977111117893"/>
        <bgColor indexed="64"/>
      </patternFill>
    </fill>
  </fills>
  <borders count="53">
    <border>
      <left/>
      <right/>
      <top/>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hair">
        <color indexed="64"/>
      </left>
      <right/>
      <top style="hair">
        <color indexed="64"/>
      </top>
      <bottom style="hair">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rgb="FF7F7F7F"/>
      </right>
      <top style="thin">
        <color rgb="FF7F7F7F"/>
      </top>
      <bottom style="thin">
        <color rgb="FF7F7F7F"/>
      </bottom>
      <diagonal/>
    </border>
    <border>
      <left style="medium">
        <color indexed="64"/>
      </left>
      <right style="hair">
        <color indexed="64"/>
      </right>
      <top/>
      <bottom style="hair">
        <color indexed="64"/>
      </bottom>
      <diagonal/>
    </border>
    <border>
      <left style="dashed">
        <color indexed="64"/>
      </left>
      <right style="medium">
        <color indexed="64"/>
      </right>
      <top/>
      <bottom style="dashed">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dashed">
        <color indexed="64"/>
      </left>
      <right style="medium">
        <color indexed="64"/>
      </right>
      <top/>
      <bottom style="medium">
        <color indexed="64"/>
      </bottom>
      <diagonal/>
    </border>
    <border>
      <left style="thin">
        <color rgb="FF7F7F7F"/>
      </left>
      <right style="dotted">
        <color indexed="64"/>
      </right>
      <top style="thin">
        <color rgb="FF7F7F7F"/>
      </top>
      <bottom style="thin">
        <color rgb="FF7F7F7F"/>
      </bottom>
      <diagonal/>
    </border>
    <border>
      <left style="dashed">
        <color indexed="64"/>
      </left>
      <right style="dotted">
        <color indexed="64"/>
      </right>
      <top style="dashed">
        <color indexed="64"/>
      </top>
      <bottom style="dashed">
        <color indexed="64"/>
      </bottom>
      <diagonal/>
    </border>
    <border>
      <left style="dashed">
        <color indexed="64"/>
      </left>
      <right style="dotted">
        <color indexed="64"/>
      </right>
      <top style="dashed">
        <color indexed="64"/>
      </top>
      <bottom style="medium">
        <color indexed="64"/>
      </bottom>
      <diagonal/>
    </border>
    <border>
      <left/>
      <right style="medium">
        <color indexed="64"/>
      </right>
      <top/>
      <bottom style="dashed">
        <color indexed="64"/>
      </bottom>
      <diagonal/>
    </border>
    <border>
      <left style="medium">
        <color indexed="64"/>
      </left>
      <right style="medium">
        <color indexed="64"/>
      </right>
      <top style="medium">
        <color indexed="64"/>
      </top>
      <bottom style="medium">
        <color indexed="64"/>
      </bottom>
      <diagonal/>
    </border>
    <border>
      <left/>
      <right style="dashed">
        <color indexed="64"/>
      </right>
      <top style="medium">
        <color indexed="64"/>
      </top>
      <bottom style="dashed">
        <color indexed="64"/>
      </bottom>
      <diagonal/>
    </border>
    <border>
      <left style="medium">
        <color indexed="64"/>
      </left>
      <right style="medium">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dashed">
        <color indexed="64"/>
      </left>
      <right style="dashed">
        <color indexed="64"/>
      </right>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medium">
        <color indexed="64"/>
      </right>
      <top style="thin">
        <color rgb="FF7F7F7F"/>
      </top>
      <bottom style="thin">
        <color rgb="FF7F7F7F"/>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dashed">
        <color indexed="64"/>
      </right>
      <top/>
      <bottom style="dashed">
        <color indexed="64"/>
      </bottom>
      <diagonal/>
    </border>
    <border>
      <left/>
      <right style="thin">
        <color indexed="64"/>
      </right>
      <top style="medium">
        <color indexed="64"/>
      </top>
      <bottom style="medium">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style="dashed">
        <color indexed="64"/>
      </bottom>
      <diagonal/>
    </border>
    <border>
      <left style="medium">
        <color indexed="64"/>
      </left>
      <right style="dashed">
        <color indexed="64"/>
      </right>
      <top/>
      <bottom/>
      <diagonal/>
    </border>
    <border>
      <left style="medium">
        <color indexed="64"/>
      </left>
      <right style="dashed">
        <color indexed="64"/>
      </right>
      <top style="dashed">
        <color indexed="64"/>
      </top>
      <bottom/>
      <diagonal/>
    </border>
    <border>
      <left style="medium">
        <color indexed="64"/>
      </left>
      <right style="dashed">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dash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7F7F7F"/>
      </left>
      <right/>
      <top style="thin">
        <color rgb="FF7F7F7F"/>
      </top>
      <bottom style="thin">
        <color rgb="FF7F7F7F"/>
      </bottom>
      <diagonal/>
    </border>
    <border>
      <left style="dashed">
        <color indexed="64"/>
      </left>
      <right/>
      <top style="dashed">
        <color indexed="64"/>
      </top>
      <bottom style="dashed">
        <color indexed="64"/>
      </bottom>
      <diagonal/>
    </border>
    <border>
      <left style="dashed">
        <color indexed="64"/>
      </left>
      <right/>
      <top style="dashed">
        <color indexed="64"/>
      </top>
      <bottom style="medium">
        <color indexed="64"/>
      </bottom>
      <diagonal/>
    </border>
  </borders>
  <cellStyleXfs count="10">
    <xf numFmtId="0" fontId="0" fillId="0" borderId="0">
      <alignment vertical="center"/>
    </xf>
    <xf numFmtId="43" fontId="7" fillId="0" borderId="0" applyFont="0" applyFill="0" applyBorder="0" applyAlignment="0" applyProtection="0"/>
    <xf numFmtId="0" fontId="7" fillId="0" borderId="0"/>
    <xf numFmtId="9" fontId="5" fillId="0" borderId="0" applyFont="0" applyFill="0" applyBorder="0" applyAlignment="0" applyProtection="0">
      <alignment vertical="center"/>
    </xf>
    <xf numFmtId="9" fontId="8" fillId="0" borderId="0" applyFont="0" applyFill="0" applyBorder="0" applyAlignment="0" applyProtection="0"/>
    <xf numFmtId="9" fontId="7" fillId="0" borderId="0" applyFont="0" applyFill="0" applyBorder="0" applyAlignment="0" applyProtection="0"/>
    <xf numFmtId="0" fontId="17" fillId="4" borderId="12" applyNumberFormat="0" applyAlignment="0" applyProtection="0"/>
    <xf numFmtId="0" fontId="18" fillId="5" borderId="0" applyNumberFormat="0" applyBorder="0" applyAlignment="0" applyProtection="0"/>
    <xf numFmtId="0" fontId="18" fillId="6" borderId="0" applyNumberFormat="0" applyBorder="0" applyAlignment="0" applyProtection="0"/>
    <xf numFmtId="0" fontId="2" fillId="7" borderId="0" applyNumberFormat="0" applyBorder="0" applyAlignment="0" applyProtection="0"/>
  </cellStyleXfs>
  <cellXfs count="175">
    <xf numFmtId="0" fontId="0" fillId="0" borderId="0" xfId="0">
      <alignment vertical="center"/>
    </xf>
    <xf numFmtId="0" fontId="4" fillId="0" borderId="0" xfId="0" applyNumberFormat="1" applyFont="1" applyFill="1" applyAlignment="1"/>
    <xf numFmtId="0" fontId="0" fillId="0" borderId="0" xfId="0" applyNumberFormat="1" applyFont="1" applyFill="1" applyBorder="1" applyAlignment="1">
      <alignment wrapText="1"/>
    </xf>
    <xf numFmtId="0" fontId="3"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0" fontId="9" fillId="0" borderId="0" xfId="0" applyFont="1" applyAlignment="1">
      <alignment horizontal="center" vertical="center"/>
    </xf>
    <xf numFmtId="0" fontId="12" fillId="0" borderId="0" xfId="0" applyFont="1">
      <alignment vertical="center"/>
    </xf>
    <xf numFmtId="0" fontId="12" fillId="0" borderId="0" xfId="0" applyNumberFormat="1" applyFont="1" applyFill="1" applyBorder="1" applyAlignment="1">
      <alignment wrapText="1"/>
    </xf>
    <xf numFmtId="0" fontId="15" fillId="0" borderId="0" xfId="0" applyNumberFormat="1" applyFont="1" applyFill="1" applyAlignment="1"/>
    <xf numFmtId="0" fontId="9" fillId="0" borderId="0" xfId="0" applyFont="1" applyAlignment="1">
      <alignment horizontal="center" vertical="center"/>
    </xf>
    <xf numFmtId="0" fontId="9" fillId="0" borderId="0" xfId="0" applyFont="1" applyAlignment="1">
      <alignment horizontal="center" vertical="center"/>
    </xf>
    <xf numFmtId="0" fontId="0" fillId="0" borderId="0" xfId="0" applyAlignment="1"/>
    <xf numFmtId="3" fontId="13" fillId="0" borderId="9" xfId="2" applyNumberFormat="1" applyFont="1" applyFill="1" applyBorder="1" applyAlignment="1">
      <alignment horizontal="center"/>
    </xf>
    <xf numFmtId="0" fontId="9" fillId="0" borderId="0" xfId="0" applyFont="1" applyAlignment="1">
      <alignment horizontal="center" vertical="center"/>
    </xf>
    <xf numFmtId="0" fontId="14" fillId="0" borderId="10" xfId="2" applyFont="1" applyBorder="1" applyAlignment="1">
      <alignment horizontal="center" vertical="center"/>
    </xf>
    <xf numFmtId="0" fontId="14" fillId="0" borderId="11" xfId="2" applyFont="1" applyBorder="1" applyAlignment="1">
      <alignment horizontal="center" vertical="center"/>
    </xf>
    <xf numFmtId="3" fontId="9" fillId="3" borderId="1" xfId="0" applyNumberFormat="1" applyFont="1" applyFill="1" applyBorder="1" applyAlignment="1" applyProtection="1">
      <alignment horizontal="center" vertical="center" wrapText="1"/>
      <protection locked="0"/>
    </xf>
    <xf numFmtId="3" fontId="14" fillId="0" borderId="1" xfId="2" applyNumberFormat="1" applyFont="1" applyBorder="1" applyAlignment="1">
      <alignment horizontal="center" vertical="center"/>
    </xf>
    <xf numFmtId="3" fontId="14" fillId="0" borderId="1" xfId="4" applyNumberFormat="1" applyFont="1" applyBorder="1" applyAlignment="1">
      <alignment horizontal="center" vertical="center"/>
    </xf>
    <xf numFmtId="3" fontId="14" fillId="0" borderId="4" xfId="2" applyNumberFormat="1" applyFont="1" applyBorder="1" applyAlignment="1">
      <alignment horizontal="center" vertical="center"/>
    </xf>
    <xf numFmtId="3" fontId="14" fillId="0" borderId="4" xfId="4" applyNumberFormat="1" applyFont="1" applyBorder="1" applyAlignment="1">
      <alignment horizontal="center" vertical="center"/>
    </xf>
    <xf numFmtId="0" fontId="9" fillId="0" borderId="0" xfId="0" applyFont="1" applyAlignment="1">
      <alignment horizontal="center" vertical="center"/>
    </xf>
    <xf numFmtId="0" fontId="9" fillId="0" borderId="14" xfId="0"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19" fillId="0" borderId="0" xfId="0" applyNumberFormat="1" applyFont="1" applyFill="1" applyAlignment="1"/>
    <xf numFmtId="3" fontId="10" fillId="0" borderId="1" xfId="0" applyNumberFormat="1" applyFont="1" applyFill="1" applyBorder="1" applyAlignment="1">
      <alignment horizontal="center" vertical="center"/>
    </xf>
    <xf numFmtId="3" fontId="10" fillId="0" borderId="4" xfId="0" applyNumberFormat="1" applyFont="1" applyFill="1" applyBorder="1" applyAlignment="1">
      <alignment horizontal="center" vertical="center"/>
    </xf>
    <xf numFmtId="164" fontId="10" fillId="2" borderId="15" xfId="3" applyNumberFormat="1" applyFont="1" applyFill="1" applyBorder="1" applyAlignment="1">
      <alignment horizontal="center" vertical="center"/>
    </xf>
    <xf numFmtId="164" fontId="10" fillId="2" borderId="18" xfId="3" applyNumberFormat="1" applyFont="1" applyFill="1" applyBorder="1" applyAlignment="1">
      <alignment horizontal="center" vertical="center"/>
    </xf>
    <xf numFmtId="164" fontId="9" fillId="0" borderId="20" xfId="3" applyNumberFormat="1" applyFont="1" applyFill="1" applyBorder="1" applyAlignment="1">
      <alignment horizontal="center" vertical="center"/>
    </xf>
    <xf numFmtId="164" fontId="9" fillId="0" borderId="21" xfId="3" applyNumberFormat="1" applyFont="1" applyFill="1" applyBorder="1" applyAlignment="1">
      <alignment horizontal="center" vertical="center"/>
    </xf>
    <xf numFmtId="164" fontId="10" fillId="0" borderId="22" xfId="3" applyNumberFormat="1" applyFont="1" applyFill="1" applyBorder="1" applyAlignment="1">
      <alignment horizontal="center" vertical="center"/>
    </xf>
    <xf numFmtId="3" fontId="14" fillId="0" borderId="2" xfId="2" applyNumberFormat="1" applyFont="1" applyBorder="1" applyAlignment="1">
      <alignment horizontal="center" vertical="center"/>
    </xf>
    <xf numFmtId="3" fontId="14" fillId="0" borderId="3" xfId="2" applyNumberFormat="1" applyFont="1" applyBorder="1" applyAlignment="1">
      <alignment horizontal="center" vertical="center"/>
    </xf>
    <xf numFmtId="164" fontId="14" fillId="0" borderId="1" xfId="3" applyNumberFormat="1" applyFont="1" applyBorder="1" applyAlignment="1">
      <alignment horizontal="center" vertical="center"/>
    </xf>
    <xf numFmtId="0" fontId="10" fillId="0" borderId="2"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xf>
    <xf numFmtId="0" fontId="21" fillId="0" borderId="0" xfId="0" applyFont="1">
      <alignment vertical="center"/>
    </xf>
    <xf numFmtId="0" fontId="14" fillId="0" borderId="25" xfId="2" applyFont="1" applyBorder="1" applyAlignment="1">
      <alignment horizontal="center" vertical="center"/>
    </xf>
    <xf numFmtId="3" fontId="16" fillId="2" borderId="26" xfId="0" applyNumberFormat="1" applyFont="1" applyFill="1" applyBorder="1" applyAlignment="1">
      <alignment horizontal="center" vertical="center"/>
    </xf>
    <xf numFmtId="3" fontId="14" fillId="0" borderId="0" xfId="2" applyNumberFormat="1" applyFont="1" applyBorder="1" applyAlignment="1">
      <alignment horizontal="center" vertical="center"/>
    </xf>
    <xf numFmtId="0" fontId="14" fillId="0" borderId="0" xfId="2" applyFont="1" applyBorder="1" applyAlignment="1">
      <alignment horizontal="center" vertical="center"/>
    </xf>
    <xf numFmtId="0" fontId="18" fillId="8" borderId="23" xfId="7" applyNumberFormat="1" applyFill="1" applyBorder="1" applyAlignment="1">
      <alignment horizontal="center" vertical="center" wrapText="1"/>
    </xf>
    <xf numFmtId="0" fontId="25" fillId="8" borderId="24" xfId="7" applyNumberFormat="1" applyFont="1" applyFill="1" applyBorder="1" applyAlignment="1">
      <alignment horizontal="center" vertical="center" wrapText="1"/>
    </xf>
    <xf numFmtId="0" fontId="25" fillId="8" borderId="27" xfId="7" applyNumberFormat="1" applyFont="1" applyFill="1" applyBorder="1" applyAlignment="1">
      <alignment horizontal="center" vertical="center" wrapText="1"/>
    </xf>
    <xf numFmtId="0" fontId="25" fillId="8" borderId="8" xfId="7" applyNumberFormat="1" applyFont="1" applyFill="1" applyBorder="1" applyAlignment="1">
      <alignment horizontal="center" vertical="center" wrapText="1"/>
    </xf>
    <xf numFmtId="0" fontId="25" fillId="8" borderId="7" xfId="7" applyNumberFormat="1" applyFont="1" applyFill="1" applyBorder="1" applyAlignment="1">
      <alignment horizontal="center" vertical="center" wrapText="1"/>
    </xf>
    <xf numFmtId="0" fontId="24" fillId="9" borderId="13" xfId="6" applyNumberFormat="1" applyFont="1" applyFill="1" applyBorder="1" applyAlignment="1">
      <alignment horizontal="center" vertical="center"/>
    </xf>
    <xf numFmtId="3" fontId="24" fillId="9" borderId="12" xfId="6" applyNumberFormat="1" applyFont="1" applyFill="1" applyBorder="1" applyAlignment="1">
      <alignment horizontal="center" vertical="center"/>
    </xf>
    <xf numFmtId="164" fontId="24" fillId="9" borderId="19" xfId="6" applyNumberFormat="1" applyFont="1" applyFill="1" applyBorder="1" applyAlignment="1">
      <alignment horizontal="center" vertical="center"/>
    </xf>
    <xf numFmtId="3" fontId="24" fillId="9" borderId="26" xfId="6" applyNumberFormat="1" applyFont="1" applyFill="1" applyBorder="1" applyAlignment="1">
      <alignment horizontal="center" vertical="center"/>
    </xf>
    <xf numFmtId="3" fontId="18" fillId="10" borderId="26" xfId="8" applyNumberFormat="1" applyFill="1" applyBorder="1" applyAlignment="1">
      <alignment horizontal="center" vertical="center" wrapText="1"/>
    </xf>
    <xf numFmtId="3" fontId="24" fillId="10" borderId="26" xfId="6" applyNumberFormat="1" applyFont="1" applyFill="1" applyBorder="1" applyAlignment="1">
      <alignment horizontal="center" vertical="center"/>
    </xf>
    <xf numFmtId="0" fontId="1" fillId="11" borderId="26" xfId="9" applyNumberFormat="1" applyFont="1" applyFill="1" applyBorder="1" applyAlignment="1">
      <alignment horizontal="center" vertical="center"/>
    </xf>
    <xf numFmtId="3" fontId="1" fillId="11" borderId="26" xfId="9" applyNumberFormat="1" applyFont="1" applyFill="1" applyBorder="1" applyAlignment="1">
      <alignment horizontal="center" vertical="center"/>
    </xf>
    <xf numFmtId="3" fontId="26" fillId="10" borderId="26" xfId="0" applyNumberFormat="1" applyFont="1" applyFill="1" applyBorder="1" applyAlignment="1">
      <alignment horizontal="center" vertical="center"/>
    </xf>
    <xf numFmtId="3" fontId="27" fillId="11" borderId="26" xfId="9" applyNumberFormat="1" applyFont="1" applyFill="1" applyBorder="1" applyAlignment="1">
      <alignment horizontal="center" vertical="center"/>
    </xf>
    <xf numFmtId="3" fontId="18" fillId="10" borderId="26" xfId="8" applyNumberFormat="1" applyFill="1" applyBorder="1" applyAlignment="1">
      <alignment horizontal="center" vertical="center"/>
    </xf>
    <xf numFmtId="3" fontId="27" fillId="11" borderId="26" xfId="0" applyNumberFormat="1" applyFont="1" applyFill="1" applyBorder="1" applyAlignment="1">
      <alignment horizontal="center" vertical="center"/>
    </xf>
    <xf numFmtId="164" fontId="24" fillId="10" borderId="26" xfId="3" applyNumberFormat="1" applyFont="1" applyFill="1" applyBorder="1" applyAlignment="1">
      <alignment horizontal="center" vertical="center"/>
    </xf>
    <xf numFmtId="164" fontId="26" fillId="10" borderId="26" xfId="3" applyNumberFormat="1" applyFont="1" applyFill="1" applyBorder="1" applyAlignment="1">
      <alignment horizontal="center" vertical="center"/>
    </xf>
    <xf numFmtId="3" fontId="25" fillId="8" borderId="26" xfId="7" applyNumberFormat="1" applyFont="1" applyFill="1" applyBorder="1" applyAlignment="1">
      <alignment horizontal="center" vertical="center" wrapText="1"/>
    </xf>
    <xf numFmtId="164" fontId="25" fillId="8" borderId="26" xfId="3" applyNumberFormat="1" applyFont="1" applyFill="1" applyBorder="1" applyAlignment="1">
      <alignment horizontal="center" vertical="center" wrapText="1"/>
    </xf>
    <xf numFmtId="3" fontId="25" fillId="12" borderId="26" xfId="7" applyNumberFormat="1" applyFont="1" applyFill="1" applyBorder="1" applyAlignment="1">
      <alignment horizontal="center" vertical="center" wrapText="1"/>
    </xf>
    <xf numFmtId="0" fontId="29" fillId="9" borderId="26" xfId="0" applyFont="1" applyFill="1" applyBorder="1" applyAlignment="1">
      <alignment horizontal="center" vertical="center"/>
    </xf>
    <xf numFmtId="3" fontId="28" fillId="0" borderId="26" xfId="2" applyNumberFormat="1" applyFont="1" applyBorder="1" applyAlignment="1">
      <alignment horizontal="left" vertical="center" wrapText="1"/>
    </xf>
    <xf numFmtId="0" fontId="31" fillId="0" borderId="26" xfId="0" applyFont="1" applyBorder="1" applyAlignment="1">
      <alignment horizontal="left" vertical="top" wrapText="1"/>
    </xf>
    <xf numFmtId="3" fontId="14" fillId="0" borderId="26" xfId="2" applyNumberFormat="1" applyFont="1" applyBorder="1" applyAlignment="1">
      <alignment horizontal="center" vertical="center"/>
    </xf>
    <xf numFmtId="0" fontId="30" fillId="0" borderId="26" xfId="0" applyFont="1" applyBorder="1" applyAlignment="1">
      <alignment vertical="center" wrapText="1"/>
    </xf>
    <xf numFmtId="3" fontId="28" fillId="0" borderId="26" xfId="2" applyNumberFormat="1" applyFont="1" applyBorder="1" applyAlignment="1">
      <alignment horizontal="left" vertical="center"/>
    </xf>
    <xf numFmtId="0" fontId="31" fillId="0" borderId="26" xfId="0" applyFont="1" applyBorder="1" applyAlignment="1">
      <alignment horizontal="justify" vertical="center"/>
    </xf>
    <xf numFmtId="0" fontId="31" fillId="0" borderId="26" xfId="0" applyFont="1" applyBorder="1">
      <alignment vertical="center"/>
    </xf>
    <xf numFmtId="164" fontId="1" fillId="11" borderId="26" xfId="3" applyNumberFormat="1" applyFont="1" applyFill="1" applyBorder="1" applyAlignment="1">
      <alignment horizontal="center" vertical="center"/>
    </xf>
    <xf numFmtId="164" fontId="9" fillId="0" borderId="0" xfId="3" applyNumberFormat="1" applyFont="1" applyAlignment="1">
      <alignment horizontal="center" vertical="center"/>
    </xf>
    <xf numFmtId="0" fontId="9" fillId="0" borderId="2"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3" fontId="9" fillId="3" borderId="4" xfId="0" applyNumberFormat="1" applyFont="1" applyFill="1" applyBorder="1" applyAlignment="1" applyProtection="1">
      <alignment horizontal="center" vertical="center" wrapText="1"/>
      <protection locked="0"/>
    </xf>
    <xf numFmtId="164" fontId="16" fillId="2" borderId="26" xfId="3" applyNumberFormat="1" applyFont="1" applyFill="1" applyBorder="1" applyAlignment="1">
      <alignment horizontal="center" vertical="center"/>
    </xf>
    <xf numFmtId="3" fontId="14" fillId="0" borderId="28" xfId="4" applyNumberFormat="1" applyFont="1" applyBorder="1" applyAlignment="1">
      <alignment horizontal="center" vertical="center"/>
    </xf>
    <xf numFmtId="164" fontId="14" fillId="0" borderId="5" xfId="3" applyNumberFormat="1" applyFont="1" applyBorder="1" applyAlignment="1">
      <alignment horizontal="center" vertical="center"/>
    </xf>
    <xf numFmtId="164" fontId="14" fillId="0" borderId="4" xfId="3" applyNumberFormat="1" applyFont="1" applyBorder="1" applyAlignment="1">
      <alignment horizontal="center" vertical="center"/>
    </xf>
    <xf numFmtId="164" fontId="14" fillId="0" borderId="6" xfId="3" applyNumberFormat="1" applyFont="1" applyBorder="1" applyAlignment="1">
      <alignment horizontal="center" vertical="center"/>
    </xf>
    <xf numFmtId="164" fontId="24" fillId="9" borderId="32" xfId="6" applyNumberFormat="1" applyFont="1" applyFill="1" applyBorder="1" applyAlignment="1">
      <alignment horizontal="center" vertical="center"/>
    </xf>
    <xf numFmtId="164" fontId="9" fillId="0" borderId="5" xfId="3" applyNumberFormat="1" applyFont="1" applyFill="1" applyBorder="1" applyAlignment="1">
      <alignment horizontal="center" vertical="center"/>
    </xf>
    <xf numFmtId="164" fontId="9" fillId="0" borderId="6" xfId="3" applyNumberFormat="1" applyFont="1" applyFill="1" applyBorder="1" applyAlignment="1">
      <alignment horizontal="center" vertical="center"/>
    </xf>
    <xf numFmtId="3" fontId="24" fillId="9" borderId="19" xfId="6" applyNumberFormat="1" applyFont="1" applyFill="1" applyBorder="1" applyAlignment="1">
      <alignment horizontal="center" vertical="center"/>
    </xf>
    <xf numFmtId="3" fontId="9" fillId="0" borderId="20" xfId="3" applyNumberFormat="1" applyFont="1" applyFill="1" applyBorder="1" applyAlignment="1">
      <alignment horizontal="center" vertical="center"/>
    </xf>
    <xf numFmtId="3" fontId="9" fillId="0" borderId="21" xfId="3" applyNumberFormat="1" applyFont="1" applyFill="1" applyBorder="1" applyAlignment="1">
      <alignment horizontal="center" vertical="center"/>
    </xf>
    <xf numFmtId="0" fontId="25" fillId="8" borderId="33" xfId="7" applyNumberFormat="1" applyFont="1" applyFill="1" applyBorder="1" applyAlignment="1">
      <alignment horizontal="center" vertical="center" wrapText="1"/>
    </xf>
    <xf numFmtId="0" fontId="25" fillId="8" borderId="34" xfId="7" applyNumberFormat="1" applyFont="1" applyFill="1" applyBorder="1" applyAlignment="1">
      <alignment horizontal="center" vertical="center" wrapText="1"/>
    </xf>
    <xf numFmtId="164" fontId="10" fillId="0" borderId="35" xfId="3" applyNumberFormat="1" applyFont="1" applyFill="1" applyBorder="1" applyAlignment="1">
      <alignment horizontal="center" vertical="center"/>
    </xf>
    <xf numFmtId="3" fontId="14" fillId="0" borderId="39" xfId="2" applyNumberFormat="1" applyFont="1" applyBorder="1" applyAlignment="1">
      <alignment horizontal="center" vertical="center"/>
    </xf>
    <xf numFmtId="0" fontId="9" fillId="0" borderId="0" xfId="0" applyNumberFormat="1" applyFont="1" applyAlignment="1">
      <alignment horizontal="center" vertical="center"/>
    </xf>
    <xf numFmtId="0" fontId="11" fillId="0" borderId="0" xfId="3" applyNumberFormat="1" applyFont="1" applyFill="1" applyBorder="1" applyAlignment="1">
      <alignment horizontal="center" vertical="center" wrapText="1"/>
    </xf>
    <xf numFmtId="0" fontId="9" fillId="0" borderId="0" xfId="3" applyNumberFormat="1" applyFont="1" applyAlignment="1">
      <alignment horizontal="center" vertical="center"/>
    </xf>
    <xf numFmtId="0" fontId="0" fillId="0" borderId="0" xfId="3" applyNumberFormat="1" applyFont="1" applyAlignment="1"/>
    <xf numFmtId="0" fontId="25" fillId="12" borderId="43" xfId="7" applyNumberFormat="1" applyFont="1" applyFill="1" applyBorder="1" applyAlignment="1">
      <alignment horizontal="center" vertical="center" wrapText="1"/>
    </xf>
    <xf numFmtId="3" fontId="24" fillId="9" borderId="43" xfId="6" applyNumberFormat="1" applyFont="1" applyFill="1" applyBorder="1" applyAlignment="1">
      <alignment horizontal="center" vertical="center" wrapText="1"/>
    </xf>
    <xf numFmtId="3" fontId="18" fillId="10" borderId="43" xfId="8" applyNumberFormat="1" applyFill="1" applyBorder="1" applyAlignment="1">
      <alignment horizontal="center" vertical="center" wrapText="1"/>
    </xf>
    <xf numFmtId="0" fontId="1" fillId="11" borderId="43" xfId="9" applyNumberFormat="1" applyFont="1" applyFill="1" applyBorder="1" applyAlignment="1">
      <alignment horizontal="center" vertical="center"/>
    </xf>
    <xf numFmtId="0" fontId="9" fillId="0" borderId="43" xfId="0" applyNumberFormat="1" applyFont="1" applyFill="1" applyBorder="1" applyAlignment="1">
      <alignment horizontal="center" vertical="center" wrapText="1"/>
    </xf>
    <xf numFmtId="0" fontId="9" fillId="0" borderId="43" xfId="0" applyNumberFormat="1" applyFont="1" applyFill="1" applyBorder="1" applyAlignment="1">
      <alignment horizontal="center" vertical="center"/>
    </xf>
    <xf numFmtId="1" fontId="9" fillId="3" borderId="43" xfId="0" applyNumberFormat="1" applyFont="1" applyFill="1" applyBorder="1" applyAlignment="1" applyProtection="1">
      <alignment horizontal="center" vertical="center" wrapText="1"/>
      <protection locked="0"/>
    </xf>
    <xf numFmtId="0" fontId="9" fillId="3" borderId="43" xfId="0" applyNumberFormat="1" applyFont="1" applyFill="1" applyBorder="1" applyAlignment="1" applyProtection="1">
      <alignment horizontal="center" vertical="center" wrapText="1"/>
      <protection locked="0"/>
    </xf>
    <xf numFmtId="0" fontId="9" fillId="0" borderId="43" xfId="0" applyNumberFormat="1" applyFont="1" applyFill="1" applyBorder="1" applyAlignment="1" applyProtection="1">
      <alignment horizontal="center" vertical="center" wrapText="1"/>
      <protection locked="0"/>
    </xf>
    <xf numFmtId="0" fontId="18" fillId="10" borderId="43" xfId="8" applyNumberFormat="1" applyFill="1" applyBorder="1" applyAlignment="1">
      <alignment horizontal="center" vertical="center"/>
    </xf>
    <xf numFmtId="1" fontId="9" fillId="2" borderId="43" xfId="0" applyNumberFormat="1" applyFont="1" applyFill="1" applyBorder="1" applyAlignment="1">
      <alignment horizontal="center" vertical="center"/>
    </xf>
    <xf numFmtId="0" fontId="9" fillId="2" borderId="43" xfId="0" applyNumberFormat="1" applyFont="1" applyFill="1" applyBorder="1" applyAlignment="1">
      <alignment horizontal="center" vertical="center"/>
    </xf>
    <xf numFmtId="0" fontId="9" fillId="2" borderId="43" xfId="0" applyNumberFormat="1" applyFont="1" applyFill="1" applyBorder="1" applyAlignment="1">
      <alignment horizontal="center" vertical="center" wrapText="1"/>
    </xf>
    <xf numFmtId="0" fontId="9" fillId="0" borderId="44" xfId="0" applyNumberFormat="1" applyFont="1" applyFill="1" applyBorder="1" applyAlignment="1">
      <alignment horizontal="center" vertical="center" wrapText="1"/>
    </xf>
    <xf numFmtId="3" fontId="16" fillId="2" borderId="45" xfId="0" applyNumberFormat="1" applyFont="1" applyFill="1" applyBorder="1" applyAlignment="1">
      <alignment horizontal="center" vertical="center"/>
    </xf>
    <xf numFmtId="164" fontId="25" fillId="8" borderId="27" xfId="3" applyNumberFormat="1" applyFont="1" applyFill="1" applyBorder="1" applyAlignment="1">
      <alignment horizontal="center" vertical="center" wrapText="1"/>
    </xf>
    <xf numFmtId="164" fontId="25" fillId="8" borderId="34" xfId="3" applyNumberFormat="1" applyFont="1" applyFill="1" applyBorder="1" applyAlignment="1">
      <alignment horizontal="center" vertical="center" wrapText="1"/>
    </xf>
    <xf numFmtId="164" fontId="16" fillId="2" borderId="45" xfId="3" applyNumberFormat="1" applyFont="1" applyFill="1" applyBorder="1" applyAlignment="1">
      <alignment horizontal="center" vertical="center"/>
    </xf>
    <xf numFmtId="3" fontId="25" fillId="8" borderId="26" xfId="3" applyNumberFormat="1" applyFont="1" applyFill="1" applyBorder="1" applyAlignment="1">
      <alignment horizontal="center" vertical="center" wrapText="1"/>
    </xf>
    <xf numFmtId="3" fontId="25" fillId="12" borderId="26" xfId="3" applyNumberFormat="1" applyFont="1" applyFill="1" applyBorder="1" applyAlignment="1">
      <alignment horizontal="center" vertical="center" wrapText="1"/>
    </xf>
    <xf numFmtId="3" fontId="24" fillId="9" borderId="26" xfId="3" applyNumberFormat="1" applyFont="1" applyFill="1" applyBorder="1" applyAlignment="1">
      <alignment horizontal="center" vertical="center"/>
    </xf>
    <xf numFmtId="164" fontId="18" fillId="10" borderId="26" xfId="3" applyNumberFormat="1" applyFont="1" applyFill="1" applyBorder="1" applyAlignment="1">
      <alignment horizontal="center" vertical="center" wrapText="1"/>
    </xf>
    <xf numFmtId="164" fontId="27" fillId="11" borderId="26" xfId="3" applyNumberFormat="1" applyFont="1" applyFill="1" applyBorder="1" applyAlignment="1">
      <alignment horizontal="center" vertical="center"/>
    </xf>
    <xf numFmtId="164" fontId="18" fillId="10" borderId="26" xfId="3" applyNumberFormat="1" applyFont="1" applyFill="1" applyBorder="1" applyAlignment="1">
      <alignment horizontal="center" vertical="center"/>
    </xf>
    <xf numFmtId="3" fontId="9" fillId="0" borderId="0" xfId="0" applyNumberFormat="1" applyFont="1" applyAlignment="1">
      <alignment horizontal="center" vertical="center"/>
    </xf>
    <xf numFmtId="0" fontId="25" fillId="8" borderId="46" xfId="7" applyNumberFormat="1" applyFont="1" applyFill="1" applyBorder="1" applyAlignment="1">
      <alignment horizontal="center" vertical="center" wrapText="1"/>
    </xf>
    <xf numFmtId="0" fontId="15" fillId="0" borderId="0" xfId="0" applyNumberFormat="1" applyFont="1" applyFill="1" applyAlignment="1">
      <alignment horizontal="center"/>
    </xf>
    <xf numFmtId="0" fontId="25" fillId="8" borderId="47" xfId="7" applyNumberFormat="1" applyFont="1" applyFill="1" applyBorder="1" applyAlignment="1">
      <alignment horizontal="center" vertical="center" wrapText="1"/>
    </xf>
    <xf numFmtId="0" fontId="25" fillId="8" borderId="48" xfId="7" applyNumberFormat="1" applyFont="1" applyFill="1" applyBorder="1" applyAlignment="1">
      <alignment horizontal="center" vertical="center" wrapText="1"/>
    </xf>
    <xf numFmtId="0" fontId="25" fillId="8" borderId="49" xfId="7" applyNumberFormat="1" applyFont="1" applyFill="1" applyBorder="1" applyAlignment="1">
      <alignment horizontal="center" vertical="center" wrapText="1"/>
    </xf>
    <xf numFmtId="3" fontId="28" fillId="0" borderId="2" xfId="4" applyNumberFormat="1" applyFont="1" applyBorder="1" applyAlignment="1">
      <alignment horizontal="left" vertical="center"/>
    </xf>
    <xf numFmtId="3" fontId="28" fillId="0" borderId="2" xfId="4" applyNumberFormat="1" applyFont="1" applyBorder="1" applyAlignment="1">
      <alignment horizontal="left" vertical="center" wrapText="1"/>
    </xf>
    <xf numFmtId="3" fontId="14" fillId="0" borderId="2" xfId="4" applyNumberFormat="1" applyFont="1" applyBorder="1" applyAlignment="1">
      <alignment horizontal="center" vertical="center"/>
    </xf>
    <xf numFmtId="3" fontId="28" fillId="0" borderId="3" xfId="4" applyNumberFormat="1" applyFont="1" applyBorder="1" applyAlignment="1">
      <alignment horizontal="left" vertical="center"/>
    </xf>
    <xf numFmtId="3" fontId="24" fillId="9" borderId="50" xfId="6" applyNumberFormat="1" applyFont="1" applyFill="1" applyBorder="1" applyAlignment="1">
      <alignment horizontal="center" vertical="center"/>
    </xf>
    <xf numFmtId="3" fontId="10" fillId="0" borderId="51" xfId="0" applyNumberFormat="1" applyFont="1" applyFill="1" applyBorder="1" applyAlignment="1">
      <alignment horizontal="center" vertical="center"/>
    </xf>
    <xf numFmtId="3" fontId="10" fillId="0" borderId="52" xfId="0" applyNumberFormat="1" applyFont="1" applyFill="1" applyBorder="1" applyAlignment="1">
      <alignment horizontal="center" vertical="center"/>
    </xf>
    <xf numFmtId="164" fontId="0" fillId="0" borderId="0" xfId="0" applyNumberFormat="1">
      <alignment vertical="center"/>
    </xf>
    <xf numFmtId="164" fontId="25" fillId="8" borderId="48" xfId="7" applyNumberFormat="1" applyFont="1" applyFill="1" applyBorder="1" applyAlignment="1">
      <alignment horizontal="center" vertical="center" wrapText="1"/>
    </xf>
    <xf numFmtId="0" fontId="25" fillId="8" borderId="43" xfId="7" applyNumberFormat="1" applyFont="1" applyFill="1" applyBorder="1" applyAlignment="1">
      <alignment horizontal="left" vertical="center" wrapText="1"/>
    </xf>
    <xf numFmtId="3" fontId="24" fillId="9" borderId="43" xfId="6" applyNumberFormat="1" applyFont="1" applyFill="1" applyBorder="1" applyAlignment="1">
      <alignment horizontal="left" vertical="center" wrapText="1"/>
    </xf>
    <xf numFmtId="164" fontId="25" fillId="8" borderId="26" xfId="7" applyNumberFormat="1" applyFont="1" applyFill="1" applyBorder="1" applyAlignment="1">
      <alignment horizontal="center" vertical="center" wrapText="1"/>
    </xf>
    <xf numFmtId="164" fontId="25" fillId="12" borderId="26" xfId="7" applyNumberFormat="1" applyFont="1" applyFill="1" applyBorder="1" applyAlignment="1">
      <alignment horizontal="center" vertical="center" wrapText="1"/>
    </xf>
    <xf numFmtId="164" fontId="24" fillId="9" borderId="26" xfId="6" applyNumberFormat="1" applyFont="1" applyFill="1" applyBorder="1" applyAlignment="1">
      <alignment horizontal="center" vertical="center"/>
    </xf>
    <xf numFmtId="0" fontId="0" fillId="0" borderId="0" xfId="0" applyFill="1">
      <alignment vertical="center"/>
    </xf>
    <xf numFmtId="164" fontId="14" fillId="0" borderId="1" xfId="4" applyNumberFormat="1" applyFont="1" applyFill="1" applyBorder="1" applyAlignment="1">
      <alignment horizontal="center" vertical="center"/>
    </xf>
    <xf numFmtId="164" fontId="14" fillId="0" borderId="4" xfId="4" applyNumberFormat="1" applyFont="1" applyFill="1" applyBorder="1" applyAlignment="1">
      <alignment horizontal="center" vertical="center"/>
    </xf>
    <xf numFmtId="164" fontId="12" fillId="0" borderId="0" xfId="3" applyNumberFormat="1" applyFont="1" applyFill="1">
      <alignment vertical="center"/>
    </xf>
    <xf numFmtId="0" fontId="12" fillId="0" borderId="0" xfId="0" applyFont="1" applyFill="1">
      <alignment vertical="center"/>
    </xf>
    <xf numFmtId="0" fontId="0" fillId="0" borderId="0" xfId="0" applyAlignment="1">
      <alignment horizontal="left" vertical="center"/>
    </xf>
    <xf numFmtId="9" fontId="0" fillId="0" borderId="0" xfId="3" applyNumberFormat="1" applyFont="1" applyAlignment="1">
      <alignment horizontal="left" vertical="center"/>
    </xf>
    <xf numFmtId="3" fontId="14" fillId="0" borderId="1" xfId="4" applyNumberFormat="1" applyFont="1" applyFill="1" applyBorder="1" applyAlignment="1">
      <alignment horizontal="center" vertical="center"/>
    </xf>
    <xf numFmtId="3" fontId="14" fillId="0" borderId="4" xfId="4" applyNumberFormat="1" applyFont="1" applyFill="1" applyBorder="1" applyAlignment="1">
      <alignment horizontal="center" vertical="center"/>
    </xf>
    <xf numFmtId="164" fontId="14" fillId="0" borderId="0" xfId="3" applyNumberFormat="1" applyFont="1" applyFill="1" applyBorder="1" applyAlignment="1">
      <alignment horizontal="center" vertical="center"/>
    </xf>
    <xf numFmtId="164" fontId="0" fillId="0" borderId="0" xfId="3" applyNumberFormat="1" applyFont="1" applyFill="1">
      <alignment vertical="center"/>
    </xf>
    <xf numFmtId="0" fontId="14" fillId="0" borderId="10" xfId="2" applyFont="1" applyFill="1" applyBorder="1" applyAlignment="1">
      <alignment horizontal="center" vertical="center"/>
    </xf>
    <xf numFmtId="164" fontId="14" fillId="0" borderId="1" xfId="3" applyNumberFormat="1" applyFont="1" applyFill="1" applyBorder="1" applyAlignment="1">
      <alignment horizontal="center" vertical="center"/>
    </xf>
    <xf numFmtId="164" fontId="14" fillId="0" borderId="5" xfId="3" applyNumberFormat="1" applyFont="1" applyFill="1" applyBorder="1" applyAlignment="1">
      <alignment horizontal="center" vertical="center"/>
    </xf>
    <xf numFmtId="164" fontId="0" fillId="0" borderId="0" xfId="3" applyNumberFormat="1" applyFont="1">
      <alignment vertical="center"/>
    </xf>
    <xf numFmtId="0" fontId="22" fillId="0" borderId="0" xfId="0" applyNumberFormat="1" applyFont="1" applyFill="1" applyAlignment="1">
      <alignment horizontal="left" vertical="center"/>
    </xf>
    <xf numFmtId="0" fontId="23" fillId="0" borderId="0" xfId="0" applyFont="1" applyAlignment="1">
      <alignment horizontal="left" vertical="center"/>
    </xf>
    <xf numFmtId="0" fontId="15" fillId="0" borderId="0" xfId="0" applyNumberFormat="1" applyFont="1" applyFill="1" applyAlignment="1">
      <alignment horizontal="center"/>
    </xf>
    <xf numFmtId="0" fontId="6" fillId="0" borderId="29" xfId="0" applyNumberFormat="1" applyFont="1" applyFill="1" applyBorder="1" applyAlignment="1">
      <alignment horizontal="center" vertical="center"/>
    </xf>
    <xf numFmtId="0" fontId="6" fillId="0" borderId="30" xfId="0" applyNumberFormat="1" applyFont="1" applyFill="1" applyBorder="1" applyAlignment="1">
      <alignment horizontal="center" vertical="center"/>
    </xf>
    <xf numFmtId="0" fontId="6" fillId="0" borderId="31" xfId="0" applyNumberFormat="1" applyFont="1" applyFill="1" applyBorder="1" applyAlignment="1">
      <alignment horizontal="center" vertical="center"/>
    </xf>
    <xf numFmtId="0" fontId="4" fillId="0" borderId="0" xfId="0" applyNumberFormat="1" applyFont="1" applyFill="1" applyAlignment="1">
      <alignment horizontal="center"/>
    </xf>
    <xf numFmtId="0" fontId="0" fillId="0" borderId="0" xfId="0" applyAlignment="1">
      <alignment horizontal="center" vertical="center"/>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25" fillId="8" borderId="29" xfId="7" applyNumberFormat="1" applyFont="1" applyFill="1" applyBorder="1" applyAlignment="1">
      <alignment horizontal="center" vertical="center" wrapText="1"/>
    </xf>
    <xf numFmtId="0" fontId="25" fillId="8" borderId="37" xfId="7" applyNumberFormat="1" applyFont="1" applyFill="1" applyBorder="1" applyAlignment="1">
      <alignment horizontal="center" vertical="center" wrapText="1"/>
    </xf>
    <xf numFmtId="3" fontId="14" fillId="0" borderId="38" xfId="2" applyNumberFormat="1" applyFont="1" applyBorder="1" applyAlignment="1">
      <alignment horizontal="center" vertical="center"/>
    </xf>
    <xf numFmtId="3" fontId="14" fillId="0" borderId="40" xfId="2" applyNumberFormat="1" applyFont="1" applyBorder="1" applyAlignment="1">
      <alignment horizontal="center" vertical="center"/>
    </xf>
    <xf numFmtId="3" fontId="14" fillId="0" borderId="36" xfId="2" applyNumberFormat="1" applyFont="1" applyBorder="1" applyAlignment="1">
      <alignment horizontal="center" vertical="center"/>
    </xf>
    <xf numFmtId="3" fontId="14" fillId="0" borderId="41" xfId="2" applyNumberFormat="1" applyFont="1" applyBorder="1" applyAlignment="1">
      <alignment horizontal="center" vertical="center"/>
    </xf>
    <xf numFmtId="3" fontId="14" fillId="0" borderId="42" xfId="2" applyNumberFormat="1" applyFont="1" applyBorder="1" applyAlignment="1">
      <alignment horizontal="center" vertical="center"/>
    </xf>
  </cellXfs>
  <cellStyles count="10">
    <cellStyle name="20% - Accent6" xfId="9" builtinId="50"/>
    <cellStyle name="Accent3" xfId="8" builtinId="37"/>
    <cellStyle name="Accent6" xfId="7" builtinId="49"/>
    <cellStyle name="Calculation" xfId="6" builtinId="22"/>
    <cellStyle name="Comma 2" xfId="1"/>
    <cellStyle name="Normal" xfId="0" builtinId="0"/>
    <cellStyle name="Normal 2" xfId="2"/>
    <cellStyle name="Percent" xfId="3" builtinId="5"/>
    <cellStyle name="Percent 2" xfId="4"/>
    <cellStyle name="Percent 3"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7992B1"/>
      <rgbColor rgb="00A5B6CB"/>
      <rgbColor rgb="00FFFFFF"/>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390525</xdr:colOff>
      <xdr:row>4</xdr:row>
      <xdr:rowOff>85725</xdr:rowOff>
    </xdr:from>
    <xdr:to>
      <xdr:col>2</xdr:col>
      <xdr:colOff>581025</xdr:colOff>
      <xdr:row>4</xdr:row>
      <xdr:rowOff>257175</xdr:rowOff>
    </xdr:to>
    <xdr:sp macro="" textlink="">
      <xdr:nvSpPr>
        <xdr:cNvPr id="2" name="AutoShape 68"/>
        <xdr:cNvSpPr>
          <a:spLocks noChangeArrowheads="1"/>
        </xdr:cNvSpPr>
      </xdr:nvSpPr>
      <xdr:spPr bwMode="auto">
        <a:xfrm>
          <a:off x="3543300"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3</xdr:col>
      <xdr:colOff>333375</xdr:colOff>
      <xdr:row>4</xdr:row>
      <xdr:rowOff>95250</xdr:rowOff>
    </xdr:from>
    <xdr:to>
      <xdr:col>3</xdr:col>
      <xdr:colOff>523875</xdr:colOff>
      <xdr:row>4</xdr:row>
      <xdr:rowOff>266700</xdr:rowOff>
    </xdr:to>
    <xdr:sp macro="" textlink="">
      <xdr:nvSpPr>
        <xdr:cNvPr id="3" name="AutoShape 68"/>
        <xdr:cNvSpPr>
          <a:spLocks noChangeArrowheads="1"/>
        </xdr:cNvSpPr>
      </xdr:nvSpPr>
      <xdr:spPr bwMode="auto">
        <a:xfrm>
          <a:off x="4476750"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4</xdr:col>
      <xdr:colOff>390525</xdr:colOff>
      <xdr:row>4</xdr:row>
      <xdr:rowOff>95250</xdr:rowOff>
    </xdr:from>
    <xdr:to>
      <xdr:col>4</xdr:col>
      <xdr:colOff>581025</xdr:colOff>
      <xdr:row>4</xdr:row>
      <xdr:rowOff>266700</xdr:rowOff>
    </xdr:to>
    <xdr:sp macro="" textlink="">
      <xdr:nvSpPr>
        <xdr:cNvPr id="4" name="AutoShape 68"/>
        <xdr:cNvSpPr>
          <a:spLocks noChangeArrowheads="1"/>
        </xdr:cNvSpPr>
      </xdr:nvSpPr>
      <xdr:spPr bwMode="auto">
        <a:xfrm>
          <a:off x="5524500"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5</xdr:col>
      <xdr:colOff>333375</xdr:colOff>
      <xdr:row>4</xdr:row>
      <xdr:rowOff>95250</xdr:rowOff>
    </xdr:from>
    <xdr:to>
      <xdr:col>5</xdr:col>
      <xdr:colOff>523875</xdr:colOff>
      <xdr:row>4</xdr:row>
      <xdr:rowOff>266700</xdr:rowOff>
    </xdr:to>
    <xdr:sp macro="" textlink="">
      <xdr:nvSpPr>
        <xdr:cNvPr id="9" name="AutoShape 68"/>
        <xdr:cNvSpPr>
          <a:spLocks noChangeArrowheads="1"/>
        </xdr:cNvSpPr>
      </xdr:nvSpPr>
      <xdr:spPr bwMode="auto">
        <a:xfrm>
          <a:off x="633412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6</xdr:col>
      <xdr:colOff>352425</xdr:colOff>
      <xdr:row>4</xdr:row>
      <xdr:rowOff>95250</xdr:rowOff>
    </xdr:from>
    <xdr:to>
      <xdr:col>6</xdr:col>
      <xdr:colOff>542925</xdr:colOff>
      <xdr:row>4</xdr:row>
      <xdr:rowOff>266700</xdr:rowOff>
    </xdr:to>
    <xdr:sp macro="" textlink="">
      <xdr:nvSpPr>
        <xdr:cNvPr id="10" name="AutoShape 68"/>
        <xdr:cNvSpPr>
          <a:spLocks noChangeArrowheads="1"/>
        </xdr:cNvSpPr>
      </xdr:nvSpPr>
      <xdr:spPr bwMode="auto">
        <a:xfrm>
          <a:off x="7467600"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7</xdr:col>
      <xdr:colOff>323850</xdr:colOff>
      <xdr:row>4</xdr:row>
      <xdr:rowOff>85725</xdr:rowOff>
    </xdr:from>
    <xdr:to>
      <xdr:col>7</xdr:col>
      <xdr:colOff>514350</xdr:colOff>
      <xdr:row>4</xdr:row>
      <xdr:rowOff>257175</xdr:rowOff>
    </xdr:to>
    <xdr:sp macro="" textlink="">
      <xdr:nvSpPr>
        <xdr:cNvPr id="11" name="AutoShape 68"/>
        <xdr:cNvSpPr>
          <a:spLocks noChangeArrowheads="1"/>
        </xdr:cNvSpPr>
      </xdr:nvSpPr>
      <xdr:spPr bwMode="auto">
        <a:xfrm>
          <a:off x="8324850"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8</xdr:col>
      <xdr:colOff>352425</xdr:colOff>
      <xdr:row>4</xdr:row>
      <xdr:rowOff>85725</xdr:rowOff>
    </xdr:from>
    <xdr:to>
      <xdr:col>8</xdr:col>
      <xdr:colOff>542925</xdr:colOff>
      <xdr:row>4</xdr:row>
      <xdr:rowOff>257175</xdr:rowOff>
    </xdr:to>
    <xdr:sp macro="" textlink="">
      <xdr:nvSpPr>
        <xdr:cNvPr id="12" name="AutoShape 68"/>
        <xdr:cNvSpPr>
          <a:spLocks noChangeArrowheads="1"/>
        </xdr:cNvSpPr>
      </xdr:nvSpPr>
      <xdr:spPr bwMode="auto">
        <a:xfrm>
          <a:off x="9239250"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9</xdr:col>
      <xdr:colOff>371475</xdr:colOff>
      <xdr:row>4</xdr:row>
      <xdr:rowOff>95250</xdr:rowOff>
    </xdr:from>
    <xdr:to>
      <xdr:col>9</xdr:col>
      <xdr:colOff>561975</xdr:colOff>
      <xdr:row>4</xdr:row>
      <xdr:rowOff>266700</xdr:rowOff>
    </xdr:to>
    <xdr:sp macro="" textlink="">
      <xdr:nvSpPr>
        <xdr:cNvPr id="13" name="AutoShape 68"/>
        <xdr:cNvSpPr>
          <a:spLocks noChangeArrowheads="1"/>
        </xdr:cNvSpPr>
      </xdr:nvSpPr>
      <xdr:spPr bwMode="auto">
        <a:xfrm>
          <a:off x="1014412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10</xdr:col>
      <xdr:colOff>361950</xdr:colOff>
      <xdr:row>4</xdr:row>
      <xdr:rowOff>85725</xdr:rowOff>
    </xdr:from>
    <xdr:to>
      <xdr:col>10</xdr:col>
      <xdr:colOff>552450</xdr:colOff>
      <xdr:row>4</xdr:row>
      <xdr:rowOff>257175</xdr:rowOff>
    </xdr:to>
    <xdr:sp macro="" textlink="">
      <xdr:nvSpPr>
        <xdr:cNvPr id="14" name="AutoShape 68"/>
        <xdr:cNvSpPr>
          <a:spLocks noChangeArrowheads="1"/>
        </xdr:cNvSpPr>
      </xdr:nvSpPr>
      <xdr:spPr bwMode="auto">
        <a:xfrm>
          <a:off x="11020425"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11</xdr:col>
      <xdr:colOff>361950</xdr:colOff>
      <xdr:row>4</xdr:row>
      <xdr:rowOff>66675</xdr:rowOff>
    </xdr:from>
    <xdr:to>
      <xdr:col>11</xdr:col>
      <xdr:colOff>552450</xdr:colOff>
      <xdr:row>4</xdr:row>
      <xdr:rowOff>238125</xdr:rowOff>
    </xdr:to>
    <xdr:sp macro="" textlink="">
      <xdr:nvSpPr>
        <xdr:cNvPr id="15" name="AutoShape 68"/>
        <xdr:cNvSpPr>
          <a:spLocks noChangeArrowheads="1"/>
        </xdr:cNvSpPr>
      </xdr:nvSpPr>
      <xdr:spPr bwMode="auto">
        <a:xfrm>
          <a:off x="11906250" y="155257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6"/>
  <sheetViews>
    <sheetView tabSelected="1" zoomScaleNormal="100" workbookViewId="0">
      <pane xSplit="2" ySplit="1" topLeftCell="C2" activePane="bottomRight" state="frozen"/>
      <selection pane="topRight" activeCell="C1" sqref="C1"/>
      <selection pane="bottomLeft" activeCell="A2" sqref="A2"/>
      <selection pane="bottomRight" activeCell="B1" sqref="B1"/>
    </sheetView>
  </sheetViews>
  <sheetFormatPr defaultRowHeight="15" customHeight="1" x14ac:dyDescent="0.2"/>
  <cols>
    <col min="1" max="1" width="3.28515625" style="5" customWidth="1"/>
    <col min="2" max="2" width="44" style="5" customWidth="1"/>
    <col min="3" max="3" width="14.85546875" style="5" customWidth="1"/>
    <col min="4" max="4" width="13.7109375" style="5" customWidth="1"/>
    <col min="5" max="5" width="14.140625" style="5" customWidth="1"/>
    <col min="6" max="6" width="12.85546875" style="21" customWidth="1"/>
    <col min="7" max="8" width="13.28515625" style="21" customWidth="1"/>
    <col min="9" max="9" width="13.28515625" style="96" customWidth="1"/>
    <col min="10" max="10" width="13.28515625" style="94" customWidth="1"/>
    <col min="11" max="12" width="13.28515625" style="75" customWidth="1"/>
    <col min="13" max="16384" width="9.140625" style="5"/>
  </cols>
  <sheetData>
    <row r="1" spans="2:13" ht="35.25" customHeight="1" x14ac:dyDescent="0.2">
      <c r="B1" s="90" t="s">
        <v>0</v>
      </c>
      <c r="C1" s="46" t="s">
        <v>299</v>
      </c>
      <c r="D1" s="46" t="s">
        <v>300</v>
      </c>
      <c r="E1" s="46" t="s">
        <v>301</v>
      </c>
      <c r="F1" s="46" t="s">
        <v>302</v>
      </c>
      <c r="G1" s="46" t="s">
        <v>293</v>
      </c>
      <c r="H1" s="46" t="s">
        <v>294</v>
      </c>
      <c r="I1" s="46" t="s">
        <v>295</v>
      </c>
      <c r="J1" s="46" t="s">
        <v>296</v>
      </c>
      <c r="K1" s="113" t="s">
        <v>297</v>
      </c>
      <c r="L1" s="114" t="s">
        <v>298</v>
      </c>
    </row>
    <row r="2" spans="2:13" s="21" customFormat="1" ht="31.5" customHeight="1" x14ac:dyDescent="0.2">
      <c r="B2" s="137" t="s">
        <v>269</v>
      </c>
      <c r="C2" s="63">
        <v>873966</v>
      </c>
      <c r="D2" s="63">
        <v>39624</v>
      </c>
      <c r="E2" s="63">
        <v>156189</v>
      </c>
      <c r="F2" s="63">
        <v>445894</v>
      </c>
      <c r="G2" s="63">
        <f>F2-C2</f>
        <v>-428072</v>
      </c>
      <c r="H2" s="63">
        <f>F2-D2</f>
        <v>406270</v>
      </c>
      <c r="I2" s="116">
        <f>F2-E2</f>
        <v>289705</v>
      </c>
      <c r="J2" s="139">
        <f>F2/C2-1</f>
        <v>-0.48980395118345565</v>
      </c>
      <c r="K2" s="64">
        <f>F2/D2-1</f>
        <v>10.253129416515243</v>
      </c>
      <c r="L2" s="64">
        <f>F2/E2-1</f>
        <v>1.8548361280243806</v>
      </c>
    </row>
    <row r="3" spans="2:13" s="21" customFormat="1" ht="19.5" customHeight="1" x14ac:dyDescent="0.2">
      <c r="B3" s="98" t="s">
        <v>258</v>
      </c>
      <c r="C3" s="65">
        <v>146332</v>
      </c>
      <c r="D3" s="65">
        <v>1709</v>
      </c>
      <c r="E3" s="65">
        <v>9525</v>
      </c>
      <c r="F3" s="65">
        <v>58113</v>
      </c>
      <c r="G3" s="65">
        <f>F3-C3</f>
        <v>-88219</v>
      </c>
      <c r="H3" s="65">
        <f>F3-D3</f>
        <v>56404</v>
      </c>
      <c r="I3" s="117">
        <f>F3-E3</f>
        <v>48588</v>
      </c>
      <c r="J3" s="140">
        <f>F3/C3-1</f>
        <v>-0.60286881885028565</v>
      </c>
      <c r="K3" s="140">
        <f t="shared" ref="K3:K52" si="0">F3/D3-1</f>
        <v>33.004095962551197</v>
      </c>
      <c r="L3" s="140">
        <f t="shared" ref="L3:L52" si="1">F3/E3-1</f>
        <v>5.101102362204724</v>
      </c>
    </row>
    <row r="4" spans="2:13" ht="30.75" customHeight="1" x14ac:dyDescent="0.2">
      <c r="B4" s="138" t="s">
        <v>270</v>
      </c>
      <c r="C4" s="52">
        <v>727634</v>
      </c>
      <c r="D4" s="52">
        <v>37915</v>
      </c>
      <c r="E4" s="52">
        <v>146664</v>
      </c>
      <c r="F4" s="52">
        <v>387781</v>
      </c>
      <c r="G4" s="52">
        <f>F4-C4</f>
        <v>-339853</v>
      </c>
      <c r="H4" s="52">
        <f>F4-D4</f>
        <v>349866</v>
      </c>
      <c r="I4" s="118">
        <f>F4-E4</f>
        <v>241117</v>
      </c>
      <c r="J4" s="141">
        <f>F4/C4-1</f>
        <v>-0.46706586003402806</v>
      </c>
      <c r="K4" s="141">
        <f t="shared" si="0"/>
        <v>9.2276407754186991</v>
      </c>
      <c r="L4" s="141">
        <f t="shared" si="1"/>
        <v>1.6440094365352098</v>
      </c>
    </row>
    <row r="5" spans="2:13" s="21" customFormat="1" ht="30.75" customHeight="1" x14ac:dyDescent="0.2">
      <c r="B5" s="99" t="s">
        <v>268</v>
      </c>
      <c r="C5" s="52"/>
      <c r="D5" s="52"/>
      <c r="E5" s="52"/>
      <c r="F5" s="52"/>
      <c r="G5" s="52"/>
      <c r="H5" s="52"/>
      <c r="I5" s="118"/>
      <c r="J5" s="141"/>
      <c r="K5" s="141"/>
      <c r="L5" s="141"/>
      <c r="M5" s="122"/>
    </row>
    <row r="6" spans="2:13" ht="15" customHeight="1" x14ac:dyDescent="0.2">
      <c r="B6" s="100" t="s">
        <v>1</v>
      </c>
      <c r="C6" s="53">
        <v>630417</v>
      </c>
      <c r="D6" s="53">
        <v>35368</v>
      </c>
      <c r="E6" s="54">
        <v>120619</v>
      </c>
      <c r="F6" s="54">
        <v>325145</v>
      </c>
      <c r="G6" s="53">
        <f t="shared" ref="G6:G68" si="2">F6-C6</f>
        <v>-305272</v>
      </c>
      <c r="H6" s="53">
        <f t="shared" ref="H6:H68" si="3">F6-D6</f>
        <v>289777</v>
      </c>
      <c r="I6" s="54">
        <f t="shared" ref="I6:I68" si="4">F6-E6</f>
        <v>204526</v>
      </c>
      <c r="J6" s="119">
        <f t="shared" ref="J6:J66" si="5">F6/C6-1</f>
        <v>-0.48423821058125016</v>
      </c>
      <c r="K6" s="119">
        <f t="shared" si="0"/>
        <v>8.1931972404433377</v>
      </c>
      <c r="L6" s="61">
        <f t="shared" si="1"/>
        <v>1.6956366741558129</v>
      </c>
    </row>
    <row r="7" spans="2:13" x14ac:dyDescent="0.2">
      <c r="B7" s="101" t="s">
        <v>2</v>
      </c>
      <c r="C7" s="56">
        <v>443818</v>
      </c>
      <c r="D7" s="56">
        <v>19210</v>
      </c>
      <c r="E7" s="56">
        <v>70332</v>
      </c>
      <c r="F7" s="56">
        <v>226376</v>
      </c>
      <c r="G7" s="56">
        <f t="shared" si="2"/>
        <v>-217442</v>
      </c>
      <c r="H7" s="56">
        <f t="shared" si="3"/>
        <v>207166</v>
      </c>
      <c r="I7" s="56">
        <f t="shared" si="4"/>
        <v>156044</v>
      </c>
      <c r="J7" s="74">
        <f t="shared" si="5"/>
        <v>-0.48993506347196369</v>
      </c>
      <c r="K7" s="74">
        <f t="shared" si="0"/>
        <v>10.78427902134305</v>
      </c>
      <c r="L7" s="74">
        <f t="shared" si="1"/>
        <v>2.2186771313200251</v>
      </c>
    </row>
    <row r="8" spans="2:13" s="13" customFormat="1" ht="14.25" customHeight="1" x14ac:dyDescent="0.2">
      <c r="B8" s="102" t="s">
        <v>4</v>
      </c>
      <c r="C8" s="41">
        <v>124780</v>
      </c>
      <c r="D8" s="41">
        <v>3590</v>
      </c>
      <c r="E8" s="41">
        <v>6900</v>
      </c>
      <c r="F8" s="41">
        <v>13067</v>
      </c>
      <c r="G8" s="41">
        <f t="shared" si="2"/>
        <v>-111713</v>
      </c>
      <c r="H8" s="41">
        <f t="shared" si="3"/>
        <v>9477</v>
      </c>
      <c r="I8" s="41">
        <f t="shared" si="4"/>
        <v>6167</v>
      </c>
      <c r="J8" s="79">
        <f t="shared" si="5"/>
        <v>-0.89527969225837478</v>
      </c>
      <c r="K8" s="79">
        <f t="shared" si="0"/>
        <v>2.63983286908078</v>
      </c>
      <c r="L8" s="79">
        <f t="shared" si="1"/>
        <v>0.89376811594202898</v>
      </c>
    </row>
    <row r="9" spans="2:13" s="13" customFormat="1" ht="12" x14ac:dyDescent="0.2">
      <c r="B9" s="102" t="s">
        <v>5</v>
      </c>
      <c r="C9" s="41">
        <v>6641</v>
      </c>
      <c r="D9" s="41">
        <v>791</v>
      </c>
      <c r="E9" s="41">
        <v>3809</v>
      </c>
      <c r="F9" s="41">
        <v>12284</v>
      </c>
      <c r="G9" s="41">
        <f t="shared" si="2"/>
        <v>5643</v>
      </c>
      <c r="H9" s="41">
        <f t="shared" si="3"/>
        <v>11493</v>
      </c>
      <c r="I9" s="41">
        <f t="shared" si="4"/>
        <v>8475</v>
      </c>
      <c r="J9" s="79">
        <f t="shared" si="5"/>
        <v>0.84972142749585911</v>
      </c>
      <c r="K9" s="79">
        <f t="shared" si="0"/>
        <v>14.529709228824274</v>
      </c>
      <c r="L9" s="79">
        <f t="shared" si="1"/>
        <v>2.2249934365975323</v>
      </c>
    </row>
    <row r="10" spans="2:13" s="13" customFormat="1" ht="12" x14ac:dyDescent="0.2">
      <c r="B10" s="102" t="s">
        <v>6</v>
      </c>
      <c r="C10" s="41">
        <v>1078</v>
      </c>
      <c r="D10" s="41">
        <v>299</v>
      </c>
      <c r="E10" s="41">
        <v>336</v>
      </c>
      <c r="F10" s="41">
        <v>696</v>
      </c>
      <c r="G10" s="41">
        <f t="shared" si="2"/>
        <v>-382</v>
      </c>
      <c r="H10" s="41">
        <f t="shared" si="3"/>
        <v>397</v>
      </c>
      <c r="I10" s="41">
        <f t="shared" si="4"/>
        <v>360</v>
      </c>
      <c r="J10" s="79">
        <f t="shared" si="5"/>
        <v>-0.35435992578849718</v>
      </c>
      <c r="K10" s="79">
        <f t="shared" si="0"/>
        <v>1.3277591973244145</v>
      </c>
      <c r="L10" s="79">
        <f t="shared" si="1"/>
        <v>1.0714285714285716</v>
      </c>
    </row>
    <row r="11" spans="2:13" ht="15" customHeight="1" x14ac:dyDescent="0.2">
      <c r="B11" s="103" t="s">
        <v>8</v>
      </c>
      <c r="C11" s="41">
        <v>724</v>
      </c>
      <c r="D11" s="41">
        <v>6</v>
      </c>
      <c r="E11" s="41">
        <v>227</v>
      </c>
      <c r="F11" s="41">
        <v>622</v>
      </c>
      <c r="G11" s="41">
        <f t="shared" si="2"/>
        <v>-102</v>
      </c>
      <c r="H11" s="41">
        <f t="shared" si="3"/>
        <v>616</v>
      </c>
      <c r="I11" s="41">
        <f t="shared" si="4"/>
        <v>395</v>
      </c>
      <c r="J11" s="79">
        <f t="shared" si="5"/>
        <v>-0.14088397790055252</v>
      </c>
      <c r="K11" s="79">
        <f t="shared" si="0"/>
        <v>102.66666666666667</v>
      </c>
      <c r="L11" s="79">
        <f t="shared" si="1"/>
        <v>1.7400881057268722</v>
      </c>
    </row>
    <row r="12" spans="2:13" ht="15" customHeight="1" x14ac:dyDescent="0.2">
      <c r="B12" s="103" t="s">
        <v>19</v>
      </c>
      <c r="C12" s="41">
        <v>1153</v>
      </c>
      <c r="D12" s="41">
        <v>19</v>
      </c>
      <c r="E12" s="41">
        <v>64</v>
      </c>
      <c r="F12" s="41">
        <v>257</v>
      </c>
      <c r="G12" s="41">
        <f t="shared" si="2"/>
        <v>-896</v>
      </c>
      <c r="H12" s="41">
        <f t="shared" si="3"/>
        <v>238</v>
      </c>
      <c r="I12" s="41">
        <f t="shared" si="4"/>
        <v>193</v>
      </c>
      <c r="J12" s="79">
        <f t="shared" si="5"/>
        <v>-0.77710320901994789</v>
      </c>
      <c r="K12" s="79">
        <f t="shared" si="0"/>
        <v>12.526315789473685</v>
      </c>
      <c r="L12" s="79">
        <f t="shared" si="1"/>
        <v>3.015625</v>
      </c>
    </row>
    <row r="13" spans="2:13" ht="15" customHeight="1" x14ac:dyDescent="0.2">
      <c r="B13" s="103" t="s">
        <v>12</v>
      </c>
      <c r="C13" s="41">
        <v>1993</v>
      </c>
      <c r="D13" s="41">
        <v>35</v>
      </c>
      <c r="E13" s="41">
        <v>608</v>
      </c>
      <c r="F13" s="41">
        <v>1530</v>
      </c>
      <c r="G13" s="41">
        <f t="shared" si="2"/>
        <v>-463</v>
      </c>
      <c r="H13" s="41">
        <f t="shared" si="3"/>
        <v>1495</v>
      </c>
      <c r="I13" s="41">
        <f t="shared" si="4"/>
        <v>922</v>
      </c>
      <c r="J13" s="79">
        <f t="shared" si="5"/>
        <v>-0.23231309583542403</v>
      </c>
      <c r="K13" s="79">
        <f t="shared" si="0"/>
        <v>42.714285714285715</v>
      </c>
      <c r="L13" s="79">
        <f t="shared" si="1"/>
        <v>1.5164473684210527</v>
      </c>
    </row>
    <row r="14" spans="2:13" ht="15" customHeight="1" x14ac:dyDescent="0.2">
      <c r="B14" s="103" t="s">
        <v>275</v>
      </c>
      <c r="C14" s="41">
        <v>1974</v>
      </c>
      <c r="D14" s="41">
        <v>13</v>
      </c>
      <c r="E14" s="41">
        <v>752</v>
      </c>
      <c r="F14" s="41">
        <v>1349</v>
      </c>
      <c r="G14" s="41">
        <f t="shared" si="2"/>
        <v>-625</v>
      </c>
      <c r="H14" s="41">
        <f t="shared" si="3"/>
        <v>1336</v>
      </c>
      <c r="I14" s="41">
        <f t="shared" si="4"/>
        <v>597</v>
      </c>
      <c r="J14" s="79">
        <f t="shared" si="5"/>
        <v>-0.31661600810536983</v>
      </c>
      <c r="K14" s="79">
        <f t="shared" si="0"/>
        <v>102.76923076923077</v>
      </c>
      <c r="L14" s="79">
        <f t="shared" si="1"/>
        <v>0.7938829787234043</v>
      </c>
    </row>
    <row r="15" spans="2:13" s="13" customFormat="1" ht="15" customHeight="1" x14ac:dyDescent="0.2">
      <c r="B15" s="102" t="s">
        <v>13</v>
      </c>
      <c r="C15" s="41">
        <v>638</v>
      </c>
      <c r="D15" s="41">
        <v>67</v>
      </c>
      <c r="E15" s="41">
        <v>237</v>
      </c>
      <c r="F15" s="41">
        <v>786</v>
      </c>
      <c r="G15" s="41">
        <f t="shared" si="2"/>
        <v>148</v>
      </c>
      <c r="H15" s="41">
        <f t="shared" si="3"/>
        <v>719</v>
      </c>
      <c r="I15" s="41">
        <f t="shared" si="4"/>
        <v>549</v>
      </c>
      <c r="J15" s="79">
        <f t="shared" si="5"/>
        <v>0.23197492163009414</v>
      </c>
      <c r="K15" s="79">
        <f t="shared" si="0"/>
        <v>10.73134328358209</v>
      </c>
      <c r="L15" s="79">
        <f t="shared" si="1"/>
        <v>2.3164556962025316</v>
      </c>
    </row>
    <row r="16" spans="2:13" s="13" customFormat="1" ht="15" customHeight="1" x14ac:dyDescent="0.2">
      <c r="B16" s="102" t="s">
        <v>14</v>
      </c>
      <c r="C16" s="41">
        <v>9905</v>
      </c>
      <c r="D16" s="41">
        <v>34</v>
      </c>
      <c r="E16" s="41">
        <v>1793</v>
      </c>
      <c r="F16" s="41">
        <v>3907</v>
      </c>
      <c r="G16" s="41">
        <f t="shared" si="2"/>
        <v>-5998</v>
      </c>
      <c r="H16" s="41">
        <f t="shared" si="3"/>
        <v>3873</v>
      </c>
      <c r="I16" s="41">
        <f t="shared" si="4"/>
        <v>2114</v>
      </c>
      <c r="J16" s="79">
        <f t="shared" si="5"/>
        <v>-0.60555275113578999</v>
      </c>
      <c r="K16" s="79">
        <f t="shared" si="0"/>
        <v>113.91176470588235</v>
      </c>
      <c r="L16" s="79">
        <f t="shared" si="1"/>
        <v>1.1790295593976574</v>
      </c>
    </row>
    <row r="17" spans="2:12" ht="15" customHeight="1" x14ac:dyDescent="0.2">
      <c r="B17" s="103" t="s">
        <v>15</v>
      </c>
      <c r="C17" s="41">
        <v>711</v>
      </c>
      <c r="D17" s="41">
        <v>14</v>
      </c>
      <c r="E17" s="41">
        <v>259</v>
      </c>
      <c r="F17" s="41">
        <v>424</v>
      </c>
      <c r="G17" s="41">
        <f t="shared" si="2"/>
        <v>-287</v>
      </c>
      <c r="H17" s="41">
        <f t="shared" si="3"/>
        <v>410</v>
      </c>
      <c r="I17" s="41">
        <f t="shared" si="4"/>
        <v>165</v>
      </c>
      <c r="J17" s="79">
        <f t="shared" si="5"/>
        <v>-0.40365682137834036</v>
      </c>
      <c r="K17" s="79">
        <f t="shared" si="0"/>
        <v>29.285714285714285</v>
      </c>
      <c r="L17" s="79">
        <f t="shared" si="1"/>
        <v>0.63706563706563712</v>
      </c>
    </row>
    <row r="18" spans="2:12" ht="15" customHeight="1" x14ac:dyDescent="0.2">
      <c r="B18" s="103" t="s">
        <v>16</v>
      </c>
      <c r="C18" s="41">
        <v>152155</v>
      </c>
      <c r="D18" s="41">
        <v>3457</v>
      </c>
      <c r="E18" s="41">
        <v>14967</v>
      </c>
      <c r="F18" s="41">
        <v>90239</v>
      </c>
      <c r="G18" s="41">
        <f t="shared" si="2"/>
        <v>-61916</v>
      </c>
      <c r="H18" s="41">
        <f t="shared" si="3"/>
        <v>86782</v>
      </c>
      <c r="I18" s="41">
        <f t="shared" si="4"/>
        <v>75272</v>
      </c>
      <c r="J18" s="79">
        <f t="shared" si="5"/>
        <v>-0.40692714665965624</v>
      </c>
      <c r="K18" s="79">
        <f t="shared" si="0"/>
        <v>25.103268730112816</v>
      </c>
      <c r="L18" s="79">
        <f t="shared" si="1"/>
        <v>5.0291975679828953</v>
      </c>
    </row>
    <row r="19" spans="2:12" s="13" customFormat="1" ht="15" customHeight="1" x14ac:dyDescent="0.2">
      <c r="B19" s="102" t="s">
        <v>17</v>
      </c>
      <c r="C19" s="41">
        <v>840</v>
      </c>
      <c r="D19" s="41">
        <v>2</v>
      </c>
      <c r="E19" s="41">
        <v>73</v>
      </c>
      <c r="F19" s="41">
        <v>356</v>
      </c>
      <c r="G19" s="41">
        <f t="shared" si="2"/>
        <v>-484</v>
      </c>
      <c r="H19" s="41">
        <f t="shared" si="3"/>
        <v>354</v>
      </c>
      <c r="I19" s="41">
        <f t="shared" si="4"/>
        <v>283</v>
      </c>
      <c r="J19" s="79">
        <f t="shared" si="5"/>
        <v>-0.57619047619047614</v>
      </c>
      <c r="K19" s="79">
        <f t="shared" si="0"/>
        <v>177</v>
      </c>
      <c r="L19" s="79">
        <f t="shared" si="1"/>
        <v>3.8767123287671232</v>
      </c>
    </row>
    <row r="20" spans="2:12" ht="15" customHeight="1" x14ac:dyDescent="0.2">
      <c r="B20" s="103" t="s">
        <v>3</v>
      </c>
      <c r="C20" s="41">
        <v>105582</v>
      </c>
      <c r="D20" s="41">
        <v>7909</v>
      </c>
      <c r="E20" s="41">
        <v>13342</v>
      </c>
      <c r="F20" s="41">
        <v>61974</v>
      </c>
      <c r="G20" s="41">
        <f t="shared" si="2"/>
        <v>-43608</v>
      </c>
      <c r="H20" s="41">
        <f t="shared" si="3"/>
        <v>54065</v>
      </c>
      <c r="I20" s="41">
        <f t="shared" si="4"/>
        <v>48632</v>
      </c>
      <c r="J20" s="79">
        <f t="shared" si="5"/>
        <v>-0.41302494743422169</v>
      </c>
      <c r="K20" s="79">
        <f t="shared" si="0"/>
        <v>6.8358831710709316</v>
      </c>
      <c r="L20" s="79">
        <f t="shared" si="1"/>
        <v>3.6450307300254838</v>
      </c>
    </row>
    <row r="21" spans="2:12" ht="15" customHeight="1" x14ac:dyDescent="0.2">
      <c r="B21" s="103" t="s">
        <v>18</v>
      </c>
      <c r="C21" s="41">
        <v>506</v>
      </c>
      <c r="D21" s="41">
        <v>157</v>
      </c>
      <c r="E21" s="41">
        <v>426</v>
      </c>
      <c r="F21" s="41">
        <v>651</v>
      </c>
      <c r="G21" s="41">
        <f t="shared" si="2"/>
        <v>145</v>
      </c>
      <c r="H21" s="41">
        <f t="shared" si="3"/>
        <v>494</v>
      </c>
      <c r="I21" s="41">
        <f t="shared" si="4"/>
        <v>225</v>
      </c>
      <c r="J21" s="79">
        <f t="shared" si="5"/>
        <v>0.28656126482213429</v>
      </c>
      <c r="K21" s="79">
        <f t="shared" si="0"/>
        <v>3.1464968152866239</v>
      </c>
      <c r="L21" s="79">
        <f t="shared" si="1"/>
        <v>0.528169014084507</v>
      </c>
    </row>
    <row r="22" spans="2:12" s="13" customFormat="1" ht="15" customHeight="1" x14ac:dyDescent="0.2">
      <c r="B22" s="102" t="s">
        <v>21</v>
      </c>
      <c r="C22" s="41">
        <v>1486</v>
      </c>
      <c r="D22" s="41">
        <v>984</v>
      </c>
      <c r="E22" s="41">
        <v>2772</v>
      </c>
      <c r="F22" s="41">
        <v>5697</v>
      </c>
      <c r="G22" s="41">
        <f t="shared" si="2"/>
        <v>4211</v>
      </c>
      <c r="H22" s="41">
        <f t="shared" si="3"/>
        <v>4713</v>
      </c>
      <c r="I22" s="41">
        <f t="shared" si="4"/>
        <v>2925</v>
      </c>
      <c r="J22" s="79">
        <f t="shared" si="5"/>
        <v>2.8337819650067293</v>
      </c>
      <c r="K22" s="79">
        <f t="shared" si="0"/>
        <v>4.7896341463414638</v>
      </c>
      <c r="L22" s="79">
        <f t="shared" si="1"/>
        <v>1.0551948051948052</v>
      </c>
    </row>
    <row r="23" spans="2:12" ht="15" customHeight="1" x14ac:dyDescent="0.2">
      <c r="B23" s="103" t="s">
        <v>20</v>
      </c>
      <c r="C23" s="41">
        <v>20311</v>
      </c>
      <c r="D23" s="41">
        <v>1088</v>
      </c>
      <c r="E23" s="41">
        <v>15493</v>
      </c>
      <c r="F23" s="41">
        <v>15273</v>
      </c>
      <c r="G23" s="41">
        <f t="shared" si="2"/>
        <v>-5038</v>
      </c>
      <c r="H23" s="41">
        <f t="shared" si="3"/>
        <v>14185</v>
      </c>
      <c r="I23" s="41">
        <f t="shared" si="4"/>
        <v>-220</v>
      </c>
      <c r="J23" s="79">
        <f t="shared" si="5"/>
        <v>-0.24804293240116193</v>
      </c>
      <c r="K23" s="79">
        <f t="shared" si="0"/>
        <v>13.037683823529411</v>
      </c>
      <c r="L23" s="79">
        <f t="shared" si="1"/>
        <v>-1.4199961272832851E-2</v>
      </c>
    </row>
    <row r="24" spans="2:12" s="13" customFormat="1" ht="15" customHeight="1" x14ac:dyDescent="0.2">
      <c r="B24" s="102" t="s">
        <v>9</v>
      </c>
      <c r="C24" s="41">
        <v>814</v>
      </c>
      <c r="D24" s="41">
        <v>6</v>
      </c>
      <c r="E24" s="41">
        <v>197</v>
      </c>
      <c r="F24" s="41">
        <v>475</v>
      </c>
      <c r="G24" s="41">
        <f t="shared" si="2"/>
        <v>-339</v>
      </c>
      <c r="H24" s="41">
        <f t="shared" si="3"/>
        <v>469</v>
      </c>
      <c r="I24" s="41">
        <f t="shared" si="4"/>
        <v>278</v>
      </c>
      <c r="J24" s="79">
        <f t="shared" si="5"/>
        <v>-0.41646191646191644</v>
      </c>
      <c r="K24" s="79">
        <f t="shared" si="0"/>
        <v>78.166666666666671</v>
      </c>
      <c r="L24" s="79">
        <f t="shared" si="1"/>
        <v>1.4111675126903553</v>
      </c>
    </row>
    <row r="25" spans="2:12" s="13" customFormat="1" ht="15" customHeight="1" x14ac:dyDescent="0.2">
      <c r="B25" s="104" t="s">
        <v>10</v>
      </c>
      <c r="C25" s="41">
        <v>9542</v>
      </c>
      <c r="D25" s="41">
        <v>497</v>
      </c>
      <c r="E25" s="41">
        <v>7328</v>
      </c>
      <c r="F25" s="41">
        <v>14368</v>
      </c>
      <c r="G25" s="41">
        <f t="shared" si="2"/>
        <v>4826</v>
      </c>
      <c r="H25" s="41">
        <f t="shared" si="3"/>
        <v>13871</v>
      </c>
      <c r="I25" s="41">
        <f t="shared" si="4"/>
        <v>7040</v>
      </c>
      <c r="J25" s="79">
        <f t="shared" si="5"/>
        <v>0.5057639907776148</v>
      </c>
      <c r="K25" s="79">
        <f t="shared" si="0"/>
        <v>27.909456740442657</v>
      </c>
      <c r="L25" s="79">
        <f t="shared" si="1"/>
        <v>0.9606986899563319</v>
      </c>
    </row>
    <row r="26" spans="2:12" s="13" customFormat="1" ht="15" customHeight="1" x14ac:dyDescent="0.2">
      <c r="B26" s="104" t="s">
        <v>11</v>
      </c>
      <c r="C26" s="41">
        <v>1052</v>
      </c>
      <c r="D26" s="41">
        <v>166</v>
      </c>
      <c r="E26" s="41">
        <v>437</v>
      </c>
      <c r="F26" s="41">
        <v>1489</v>
      </c>
      <c r="G26" s="41">
        <f t="shared" si="2"/>
        <v>437</v>
      </c>
      <c r="H26" s="41">
        <f t="shared" si="3"/>
        <v>1323</v>
      </c>
      <c r="I26" s="41">
        <f t="shared" si="4"/>
        <v>1052</v>
      </c>
      <c r="J26" s="79">
        <f t="shared" si="5"/>
        <v>0.41539923954372626</v>
      </c>
      <c r="K26" s="79">
        <f t="shared" si="0"/>
        <v>7.9698795180722897</v>
      </c>
      <c r="L26" s="79">
        <f t="shared" si="1"/>
        <v>2.4073226544622424</v>
      </c>
    </row>
    <row r="27" spans="2:12" s="13" customFormat="1" ht="15" customHeight="1" x14ac:dyDescent="0.2">
      <c r="B27" s="104" t="s">
        <v>7</v>
      </c>
      <c r="C27" s="41">
        <v>1933</v>
      </c>
      <c r="D27" s="41">
        <v>76</v>
      </c>
      <c r="E27" s="41">
        <v>312</v>
      </c>
      <c r="F27" s="41">
        <v>932</v>
      </c>
      <c r="G27" s="41">
        <f t="shared" si="2"/>
        <v>-1001</v>
      </c>
      <c r="H27" s="41">
        <f t="shared" si="3"/>
        <v>856</v>
      </c>
      <c r="I27" s="41">
        <f t="shared" si="4"/>
        <v>620</v>
      </c>
      <c r="J27" s="79">
        <f t="shared" si="5"/>
        <v>-0.51784790481117438</v>
      </c>
      <c r="K27" s="79">
        <f t="shared" si="0"/>
        <v>11.263157894736842</v>
      </c>
      <c r="L27" s="79">
        <f t="shared" si="1"/>
        <v>1.9871794871794872</v>
      </c>
    </row>
    <row r="28" spans="2:12" ht="15" customHeight="1" x14ac:dyDescent="0.2">
      <c r="B28" s="101" t="s">
        <v>22</v>
      </c>
      <c r="C28" s="56">
        <v>6987</v>
      </c>
      <c r="D28" s="56">
        <v>49</v>
      </c>
      <c r="E28" s="56">
        <v>878</v>
      </c>
      <c r="F28" s="56">
        <v>3259</v>
      </c>
      <c r="G28" s="56">
        <f t="shared" si="2"/>
        <v>-3728</v>
      </c>
      <c r="H28" s="56">
        <f t="shared" si="3"/>
        <v>3210</v>
      </c>
      <c r="I28" s="56">
        <f t="shared" si="4"/>
        <v>2381</v>
      </c>
      <c r="J28" s="74">
        <f t="shared" si="5"/>
        <v>-0.53356233004150566</v>
      </c>
      <c r="K28" s="74">
        <f t="shared" si="0"/>
        <v>65.510204081632651</v>
      </c>
      <c r="L28" s="74">
        <f t="shared" si="1"/>
        <v>2.7118451025056949</v>
      </c>
    </row>
    <row r="29" spans="2:12" ht="15" customHeight="1" x14ac:dyDescent="0.2">
      <c r="B29" s="102" t="s">
        <v>29</v>
      </c>
      <c r="C29" s="41">
        <v>4256</v>
      </c>
      <c r="D29" s="41">
        <v>31</v>
      </c>
      <c r="E29" s="41">
        <v>591</v>
      </c>
      <c r="F29" s="41">
        <v>2008</v>
      </c>
      <c r="G29" s="41">
        <f t="shared" si="2"/>
        <v>-2248</v>
      </c>
      <c r="H29" s="41">
        <f t="shared" si="3"/>
        <v>1977</v>
      </c>
      <c r="I29" s="41">
        <f t="shared" si="4"/>
        <v>1417</v>
      </c>
      <c r="J29" s="79">
        <f t="shared" si="5"/>
        <v>-0.52819548872180455</v>
      </c>
      <c r="K29" s="79">
        <f t="shared" si="0"/>
        <v>63.774193548387103</v>
      </c>
      <c r="L29" s="79">
        <f t="shared" si="1"/>
        <v>2.3976311336717426</v>
      </c>
    </row>
    <row r="30" spans="2:12" ht="15" customHeight="1" x14ac:dyDescent="0.2">
      <c r="B30" s="103" t="s">
        <v>23</v>
      </c>
      <c r="C30" s="41">
        <v>413</v>
      </c>
      <c r="D30" s="41">
        <v>1</v>
      </c>
      <c r="E30" s="41">
        <v>52</v>
      </c>
      <c r="F30" s="41">
        <v>213</v>
      </c>
      <c r="G30" s="41">
        <f t="shared" si="2"/>
        <v>-200</v>
      </c>
      <c r="H30" s="41">
        <f t="shared" si="3"/>
        <v>212</v>
      </c>
      <c r="I30" s="41">
        <f t="shared" si="4"/>
        <v>161</v>
      </c>
      <c r="J30" s="79">
        <f t="shared" si="5"/>
        <v>-0.4842615012106537</v>
      </c>
      <c r="K30" s="79">
        <f t="shared" si="0"/>
        <v>212</v>
      </c>
      <c r="L30" s="79">
        <f t="shared" si="1"/>
        <v>3.0961538461538458</v>
      </c>
    </row>
    <row r="31" spans="2:12" ht="15" customHeight="1" x14ac:dyDescent="0.2">
      <c r="B31" s="103" t="s">
        <v>26</v>
      </c>
      <c r="C31" s="41">
        <v>402</v>
      </c>
      <c r="D31" s="41">
        <v>1</v>
      </c>
      <c r="E31" s="41">
        <v>45</v>
      </c>
      <c r="F31" s="41">
        <v>288</v>
      </c>
      <c r="G31" s="41">
        <f t="shared" si="2"/>
        <v>-114</v>
      </c>
      <c r="H31" s="41">
        <f t="shared" si="3"/>
        <v>287</v>
      </c>
      <c r="I31" s="41">
        <f t="shared" si="4"/>
        <v>243</v>
      </c>
      <c r="J31" s="79">
        <f t="shared" si="5"/>
        <v>-0.28358208955223885</v>
      </c>
      <c r="K31" s="79">
        <f t="shared" si="0"/>
        <v>287</v>
      </c>
      <c r="L31" s="79">
        <f t="shared" si="1"/>
        <v>5.4</v>
      </c>
    </row>
    <row r="32" spans="2:12" ht="15" customHeight="1" x14ac:dyDescent="0.2">
      <c r="B32" s="103" t="s">
        <v>25</v>
      </c>
      <c r="C32" s="41">
        <v>27</v>
      </c>
      <c r="D32" s="41">
        <v>0</v>
      </c>
      <c r="E32" s="41">
        <v>4</v>
      </c>
      <c r="F32" s="41">
        <v>10</v>
      </c>
      <c r="G32" s="41">
        <f t="shared" si="2"/>
        <v>-17</v>
      </c>
      <c r="H32" s="41">
        <f t="shared" si="3"/>
        <v>10</v>
      </c>
      <c r="I32" s="41">
        <f t="shared" si="4"/>
        <v>6</v>
      </c>
      <c r="J32" s="79">
        <f t="shared" si="5"/>
        <v>-0.62962962962962965</v>
      </c>
      <c r="K32" s="79"/>
      <c r="L32" s="79">
        <f t="shared" si="1"/>
        <v>1.5</v>
      </c>
    </row>
    <row r="33" spans="2:12" ht="15" customHeight="1" x14ac:dyDescent="0.2">
      <c r="B33" s="103" t="s">
        <v>27</v>
      </c>
      <c r="C33" s="41">
        <v>608</v>
      </c>
      <c r="D33" s="41">
        <v>1</v>
      </c>
      <c r="E33" s="41">
        <v>25</v>
      </c>
      <c r="F33" s="41">
        <v>214</v>
      </c>
      <c r="G33" s="41">
        <f t="shared" si="2"/>
        <v>-394</v>
      </c>
      <c r="H33" s="41">
        <f t="shared" si="3"/>
        <v>213</v>
      </c>
      <c r="I33" s="41">
        <f t="shared" si="4"/>
        <v>189</v>
      </c>
      <c r="J33" s="79">
        <f t="shared" si="5"/>
        <v>-0.64802631578947367</v>
      </c>
      <c r="K33" s="79">
        <f t="shared" si="0"/>
        <v>213</v>
      </c>
      <c r="L33" s="79">
        <f t="shared" si="1"/>
        <v>7.5600000000000005</v>
      </c>
    </row>
    <row r="34" spans="2:12" ht="15" customHeight="1" x14ac:dyDescent="0.2">
      <c r="B34" s="103" t="s">
        <v>24</v>
      </c>
      <c r="C34" s="41">
        <v>466</v>
      </c>
      <c r="D34" s="41">
        <v>8</v>
      </c>
      <c r="E34" s="41">
        <v>39</v>
      </c>
      <c r="F34" s="41">
        <v>156</v>
      </c>
      <c r="G34" s="41">
        <f t="shared" si="2"/>
        <v>-310</v>
      </c>
      <c r="H34" s="41">
        <f t="shared" si="3"/>
        <v>148</v>
      </c>
      <c r="I34" s="41">
        <f t="shared" si="4"/>
        <v>117</v>
      </c>
      <c r="J34" s="79">
        <f t="shared" si="5"/>
        <v>-0.66523605150214593</v>
      </c>
      <c r="K34" s="79">
        <f t="shared" si="0"/>
        <v>18.5</v>
      </c>
      <c r="L34" s="79">
        <f t="shared" si="1"/>
        <v>3</v>
      </c>
    </row>
    <row r="35" spans="2:12" ht="15" customHeight="1" x14ac:dyDescent="0.2">
      <c r="B35" s="102" t="s">
        <v>28</v>
      </c>
      <c r="C35" s="41">
        <v>815</v>
      </c>
      <c r="D35" s="41">
        <v>7</v>
      </c>
      <c r="E35" s="41">
        <v>122</v>
      </c>
      <c r="F35" s="41">
        <v>370</v>
      </c>
      <c r="G35" s="41">
        <f t="shared" si="2"/>
        <v>-445</v>
      </c>
      <c r="H35" s="41">
        <f t="shared" si="3"/>
        <v>363</v>
      </c>
      <c r="I35" s="41">
        <f t="shared" si="4"/>
        <v>248</v>
      </c>
      <c r="J35" s="79">
        <f t="shared" si="5"/>
        <v>-0.54601226993865026</v>
      </c>
      <c r="K35" s="79">
        <f t="shared" si="0"/>
        <v>51.857142857142854</v>
      </c>
      <c r="L35" s="79">
        <f t="shared" si="1"/>
        <v>2.0327868852459017</v>
      </c>
    </row>
    <row r="36" spans="2:12" ht="15" customHeight="1" x14ac:dyDescent="0.2">
      <c r="B36" s="101" t="s">
        <v>30</v>
      </c>
      <c r="C36" s="56">
        <v>6010</v>
      </c>
      <c r="D36" s="56">
        <v>114</v>
      </c>
      <c r="E36" s="56">
        <v>948</v>
      </c>
      <c r="F36" s="56">
        <v>2906</v>
      </c>
      <c r="G36" s="56">
        <f t="shared" si="2"/>
        <v>-3104</v>
      </c>
      <c r="H36" s="56">
        <f t="shared" si="3"/>
        <v>2792</v>
      </c>
      <c r="I36" s="56">
        <f t="shared" si="4"/>
        <v>1958</v>
      </c>
      <c r="J36" s="74">
        <f t="shared" si="5"/>
        <v>-0.51647254575707158</v>
      </c>
      <c r="K36" s="74">
        <f t="shared" si="0"/>
        <v>24.491228070175438</v>
      </c>
      <c r="L36" s="74">
        <f t="shared" si="1"/>
        <v>2.0654008438818567</v>
      </c>
    </row>
    <row r="37" spans="2:12" ht="15" customHeight="1" x14ac:dyDescent="0.2">
      <c r="B37" s="103" t="s">
        <v>31</v>
      </c>
      <c r="C37" s="41">
        <v>53</v>
      </c>
      <c r="D37" s="41">
        <v>0</v>
      </c>
      <c r="E37" s="41">
        <v>8</v>
      </c>
      <c r="F37" s="41">
        <v>33</v>
      </c>
      <c r="G37" s="41">
        <f t="shared" si="2"/>
        <v>-20</v>
      </c>
      <c r="H37" s="41">
        <f t="shared" si="3"/>
        <v>33</v>
      </c>
      <c r="I37" s="41">
        <f t="shared" si="4"/>
        <v>25</v>
      </c>
      <c r="J37" s="79">
        <f t="shared" ref="J37:J51" si="6">F37/C37-1</f>
        <v>-0.37735849056603776</v>
      </c>
      <c r="K37" s="79"/>
      <c r="L37" s="79">
        <f t="shared" ref="L37:L51" si="7">F37/E37-1</f>
        <v>3.125</v>
      </c>
    </row>
    <row r="38" spans="2:12" ht="15" customHeight="1" x14ac:dyDescent="0.2">
      <c r="B38" s="103" t="s">
        <v>32</v>
      </c>
      <c r="C38" s="41">
        <v>1</v>
      </c>
      <c r="D38" s="41">
        <v>0</v>
      </c>
      <c r="E38" s="41">
        <v>14</v>
      </c>
      <c r="F38" s="41">
        <v>0</v>
      </c>
      <c r="G38" s="41">
        <f t="shared" si="2"/>
        <v>-1</v>
      </c>
      <c r="H38" s="41">
        <f t="shared" si="3"/>
        <v>0</v>
      </c>
      <c r="I38" s="41">
        <f t="shared" si="4"/>
        <v>-14</v>
      </c>
      <c r="J38" s="79">
        <f t="shared" si="6"/>
        <v>-1</v>
      </c>
      <c r="K38" s="79"/>
      <c r="L38" s="79">
        <f t="shared" si="7"/>
        <v>-1</v>
      </c>
    </row>
    <row r="39" spans="2:12" ht="12" x14ac:dyDescent="0.2">
      <c r="B39" s="103" t="s">
        <v>214</v>
      </c>
      <c r="C39" s="41">
        <v>65</v>
      </c>
      <c r="D39" s="41">
        <v>18</v>
      </c>
      <c r="E39" s="41">
        <v>17</v>
      </c>
      <c r="F39" s="41">
        <v>45</v>
      </c>
      <c r="G39" s="41">
        <f t="shared" si="2"/>
        <v>-20</v>
      </c>
      <c r="H39" s="41">
        <f t="shared" si="3"/>
        <v>27</v>
      </c>
      <c r="I39" s="41">
        <f t="shared" si="4"/>
        <v>28</v>
      </c>
      <c r="J39" s="79">
        <f t="shared" si="6"/>
        <v>-0.30769230769230771</v>
      </c>
      <c r="K39" s="79">
        <f t="shared" ref="K39:K51" si="8">F39/D39-1</f>
        <v>1.5</v>
      </c>
      <c r="L39" s="79">
        <f t="shared" si="7"/>
        <v>1.6470588235294117</v>
      </c>
    </row>
    <row r="40" spans="2:12" ht="15" customHeight="1" x14ac:dyDescent="0.2">
      <c r="B40" s="102" t="s">
        <v>43</v>
      </c>
      <c r="C40" s="41">
        <v>1174</v>
      </c>
      <c r="D40" s="41">
        <v>5</v>
      </c>
      <c r="E40" s="41">
        <v>210</v>
      </c>
      <c r="F40" s="41">
        <v>513</v>
      </c>
      <c r="G40" s="41">
        <f t="shared" si="2"/>
        <v>-661</v>
      </c>
      <c r="H40" s="41">
        <f t="shared" si="3"/>
        <v>508</v>
      </c>
      <c r="I40" s="41">
        <f t="shared" si="4"/>
        <v>303</v>
      </c>
      <c r="J40" s="79">
        <f t="shared" si="6"/>
        <v>-0.5630323679727427</v>
      </c>
      <c r="K40" s="79">
        <f t="shared" si="8"/>
        <v>101.6</v>
      </c>
      <c r="L40" s="79">
        <f t="shared" si="7"/>
        <v>1.4428571428571431</v>
      </c>
    </row>
    <row r="41" spans="2:12" ht="15" customHeight="1" x14ac:dyDescent="0.2">
      <c r="B41" s="102" t="s">
        <v>35</v>
      </c>
      <c r="C41" s="41">
        <v>1</v>
      </c>
      <c r="D41" s="41">
        <v>0</v>
      </c>
      <c r="E41" s="41">
        <v>0</v>
      </c>
      <c r="F41" s="41">
        <v>0</v>
      </c>
      <c r="G41" s="41">
        <f t="shared" si="2"/>
        <v>-1</v>
      </c>
      <c r="H41" s="41">
        <f t="shared" si="3"/>
        <v>0</v>
      </c>
      <c r="I41" s="41">
        <f t="shared" si="4"/>
        <v>0</v>
      </c>
      <c r="J41" s="79">
        <f t="shared" si="6"/>
        <v>-1</v>
      </c>
      <c r="K41" s="79"/>
      <c r="L41" s="79"/>
    </row>
    <row r="42" spans="2:12" ht="15" customHeight="1" x14ac:dyDescent="0.2">
      <c r="B42" s="102" t="s">
        <v>36</v>
      </c>
      <c r="C42" s="41">
        <v>1973</v>
      </c>
      <c r="D42" s="41">
        <v>13</v>
      </c>
      <c r="E42" s="41">
        <v>255</v>
      </c>
      <c r="F42" s="41">
        <v>723</v>
      </c>
      <c r="G42" s="41">
        <f t="shared" si="2"/>
        <v>-1250</v>
      </c>
      <c r="H42" s="41">
        <f t="shared" si="3"/>
        <v>710</v>
      </c>
      <c r="I42" s="41">
        <f t="shared" si="4"/>
        <v>468</v>
      </c>
      <c r="J42" s="79">
        <f t="shared" si="6"/>
        <v>-0.63355296502787639</v>
      </c>
      <c r="K42" s="79">
        <f t="shared" si="8"/>
        <v>54.615384615384613</v>
      </c>
      <c r="L42" s="79">
        <f t="shared" si="7"/>
        <v>1.835294117647059</v>
      </c>
    </row>
    <row r="43" spans="2:12" ht="15" customHeight="1" x14ac:dyDescent="0.2">
      <c r="B43" s="102" t="s">
        <v>37</v>
      </c>
      <c r="C43" s="41">
        <v>54</v>
      </c>
      <c r="D43" s="41">
        <v>1</v>
      </c>
      <c r="E43" s="41">
        <v>6</v>
      </c>
      <c r="F43" s="41">
        <v>31</v>
      </c>
      <c r="G43" s="41">
        <f t="shared" si="2"/>
        <v>-23</v>
      </c>
      <c r="H43" s="41">
        <f t="shared" si="3"/>
        <v>30</v>
      </c>
      <c r="I43" s="41">
        <f t="shared" si="4"/>
        <v>25</v>
      </c>
      <c r="J43" s="79">
        <f t="shared" si="6"/>
        <v>-0.42592592592592593</v>
      </c>
      <c r="K43" s="79">
        <f t="shared" si="8"/>
        <v>30</v>
      </c>
      <c r="L43" s="79">
        <f t="shared" si="7"/>
        <v>4.166666666666667</v>
      </c>
    </row>
    <row r="44" spans="2:12" ht="15" customHeight="1" x14ac:dyDescent="0.2">
      <c r="B44" s="102" t="s">
        <v>38</v>
      </c>
      <c r="C44" s="41">
        <v>41</v>
      </c>
      <c r="D44" s="41">
        <v>0</v>
      </c>
      <c r="E44" s="41">
        <v>7</v>
      </c>
      <c r="F44" s="41">
        <v>25</v>
      </c>
      <c r="G44" s="41">
        <f t="shared" si="2"/>
        <v>-16</v>
      </c>
      <c r="H44" s="41">
        <f t="shared" si="3"/>
        <v>25</v>
      </c>
      <c r="I44" s="41">
        <f t="shared" si="4"/>
        <v>18</v>
      </c>
      <c r="J44" s="79">
        <f t="shared" si="6"/>
        <v>-0.3902439024390244</v>
      </c>
      <c r="K44" s="79"/>
      <c r="L44" s="79">
        <f t="shared" si="7"/>
        <v>2.5714285714285716</v>
      </c>
    </row>
    <row r="45" spans="2:12" ht="12" x14ac:dyDescent="0.2">
      <c r="B45" s="102" t="s">
        <v>39</v>
      </c>
      <c r="C45" s="41">
        <v>19</v>
      </c>
      <c r="D45" s="41">
        <v>0</v>
      </c>
      <c r="E45" s="41">
        <v>8</v>
      </c>
      <c r="F45" s="41">
        <v>17</v>
      </c>
      <c r="G45" s="41">
        <f t="shared" si="2"/>
        <v>-2</v>
      </c>
      <c r="H45" s="41">
        <f t="shared" si="3"/>
        <v>17</v>
      </c>
      <c r="I45" s="41">
        <f t="shared" si="4"/>
        <v>9</v>
      </c>
      <c r="J45" s="79">
        <f t="shared" si="6"/>
        <v>-0.10526315789473684</v>
      </c>
      <c r="K45" s="79"/>
      <c r="L45" s="79">
        <f t="shared" si="7"/>
        <v>1.125</v>
      </c>
    </row>
    <row r="46" spans="2:12" ht="12" x14ac:dyDescent="0.2">
      <c r="B46" s="102" t="s">
        <v>40</v>
      </c>
      <c r="C46" s="41">
        <v>386</v>
      </c>
      <c r="D46" s="41">
        <v>20</v>
      </c>
      <c r="E46" s="41">
        <v>52</v>
      </c>
      <c r="F46" s="41">
        <v>180</v>
      </c>
      <c r="G46" s="41">
        <f t="shared" si="2"/>
        <v>-206</v>
      </c>
      <c r="H46" s="41">
        <f t="shared" si="3"/>
        <v>160</v>
      </c>
      <c r="I46" s="41">
        <f t="shared" si="4"/>
        <v>128</v>
      </c>
      <c r="J46" s="79">
        <f t="shared" si="6"/>
        <v>-0.53367875647668395</v>
      </c>
      <c r="K46" s="79">
        <f t="shared" si="8"/>
        <v>8</v>
      </c>
      <c r="L46" s="79">
        <f t="shared" si="7"/>
        <v>2.4615384615384617</v>
      </c>
    </row>
    <row r="47" spans="2:12" ht="12" x14ac:dyDescent="0.2">
      <c r="B47" s="102" t="s">
        <v>34</v>
      </c>
      <c r="C47" s="41">
        <v>1333</v>
      </c>
      <c r="D47" s="41">
        <v>18</v>
      </c>
      <c r="E47" s="41">
        <v>218</v>
      </c>
      <c r="F47" s="41">
        <v>961</v>
      </c>
      <c r="G47" s="41">
        <f t="shared" si="2"/>
        <v>-372</v>
      </c>
      <c r="H47" s="41">
        <f t="shared" si="3"/>
        <v>943</v>
      </c>
      <c r="I47" s="41">
        <f t="shared" si="4"/>
        <v>743</v>
      </c>
      <c r="J47" s="79">
        <f t="shared" si="6"/>
        <v>-0.27906976744186052</v>
      </c>
      <c r="K47" s="79">
        <f t="shared" si="8"/>
        <v>52.388888888888886</v>
      </c>
      <c r="L47" s="79">
        <f t="shared" si="7"/>
        <v>3.4082568807339451</v>
      </c>
    </row>
    <row r="48" spans="2:12" ht="12" x14ac:dyDescent="0.2">
      <c r="B48" s="102" t="s">
        <v>41</v>
      </c>
      <c r="C48" s="41">
        <v>5</v>
      </c>
      <c r="D48" s="41">
        <v>0</v>
      </c>
      <c r="E48" s="41">
        <v>0</v>
      </c>
      <c r="F48" s="41">
        <v>1</v>
      </c>
      <c r="G48" s="41">
        <f t="shared" si="2"/>
        <v>-4</v>
      </c>
      <c r="H48" s="41">
        <f t="shared" si="3"/>
        <v>1</v>
      </c>
      <c r="I48" s="41">
        <f t="shared" si="4"/>
        <v>1</v>
      </c>
      <c r="J48" s="79">
        <f t="shared" si="6"/>
        <v>-0.8</v>
      </c>
      <c r="K48" s="79"/>
      <c r="L48" s="79"/>
    </row>
    <row r="49" spans="1:12" ht="15" customHeight="1" x14ac:dyDescent="0.2">
      <c r="B49" s="102" t="s">
        <v>215</v>
      </c>
      <c r="C49" s="41">
        <v>305</v>
      </c>
      <c r="D49" s="41">
        <v>34</v>
      </c>
      <c r="E49" s="41">
        <v>65</v>
      </c>
      <c r="F49" s="41">
        <v>133</v>
      </c>
      <c r="G49" s="41">
        <f t="shared" si="2"/>
        <v>-172</v>
      </c>
      <c r="H49" s="41">
        <f t="shared" si="3"/>
        <v>99</v>
      </c>
      <c r="I49" s="41">
        <f t="shared" si="4"/>
        <v>68</v>
      </c>
      <c r="J49" s="79">
        <f t="shared" si="6"/>
        <v>-0.56393442622950818</v>
      </c>
      <c r="K49" s="79">
        <f t="shared" si="8"/>
        <v>2.9117647058823528</v>
      </c>
      <c r="L49" s="79">
        <f t="shared" si="7"/>
        <v>1.046153846153846</v>
      </c>
    </row>
    <row r="50" spans="1:12" ht="15" customHeight="1" x14ac:dyDescent="0.2">
      <c r="B50" s="102" t="s">
        <v>42</v>
      </c>
      <c r="C50" s="41">
        <v>397</v>
      </c>
      <c r="D50" s="41">
        <v>3</v>
      </c>
      <c r="E50" s="41">
        <v>44</v>
      </c>
      <c r="F50" s="41">
        <v>128</v>
      </c>
      <c r="G50" s="41">
        <f t="shared" si="2"/>
        <v>-269</v>
      </c>
      <c r="H50" s="41">
        <f t="shared" si="3"/>
        <v>125</v>
      </c>
      <c r="I50" s="41">
        <f t="shared" si="4"/>
        <v>84</v>
      </c>
      <c r="J50" s="79">
        <f t="shared" si="6"/>
        <v>-0.67758186397984888</v>
      </c>
      <c r="K50" s="79">
        <f t="shared" si="8"/>
        <v>41.666666666666664</v>
      </c>
      <c r="L50" s="79">
        <f t="shared" si="7"/>
        <v>1.9090909090909092</v>
      </c>
    </row>
    <row r="51" spans="1:12" ht="15" customHeight="1" x14ac:dyDescent="0.2">
      <c r="B51" s="102" t="s">
        <v>33</v>
      </c>
      <c r="C51" s="41">
        <v>203</v>
      </c>
      <c r="D51" s="41">
        <v>2</v>
      </c>
      <c r="E51" s="41">
        <v>44</v>
      </c>
      <c r="F51" s="41">
        <v>116</v>
      </c>
      <c r="G51" s="41">
        <f t="shared" si="2"/>
        <v>-87</v>
      </c>
      <c r="H51" s="41">
        <f t="shared" si="3"/>
        <v>114</v>
      </c>
      <c r="I51" s="41">
        <f t="shared" si="4"/>
        <v>72</v>
      </c>
      <c r="J51" s="79">
        <f t="shared" si="6"/>
        <v>-0.4285714285714286</v>
      </c>
      <c r="K51" s="79">
        <f t="shared" si="8"/>
        <v>57</v>
      </c>
      <c r="L51" s="79">
        <f t="shared" si="7"/>
        <v>1.6363636363636362</v>
      </c>
    </row>
    <row r="52" spans="1:12" ht="15" customHeight="1" x14ac:dyDescent="0.2">
      <c r="B52" s="101" t="s">
        <v>44</v>
      </c>
      <c r="C52" s="56">
        <v>20920</v>
      </c>
      <c r="D52" s="56">
        <v>119</v>
      </c>
      <c r="E52" s="56">
        <v>2971</v>
      </c>
      <c r="F52" s="56">
        <v>9734</v>
      </c>
      <c r="G52" s="56">
        <f t="shared" si="2"/>
        <v>-11186</v>
      </c>
      <c r="H52" s="56">
        <f t="shared" si="3"/>
        <v>9615</v>
      </c>
      <c r="I52" s="56">
        <f t="shared" si="4"/>
        <v>6763</v>
      </c>
      <c r="J52" s="74">
        <f t="shared" si="5"/>
        <v>-0.53470363288718925</v>
      </c>
      <c r="K52" s="74">
        <f t="shared" si="0"/>
        <v>80.798319327731093</v>
      </c>
      <c r="L52" s="74">
        <f t="shared" si="1"/>
        <v>2.2763379333557725</v>
      </c>
    </row>
    <row r="53" spans="1:12" ht="15" customHeight="1" x14ac:dyDescent="0.2">
      <c r="A53" s="11"/>
      <c r="B53" s="103" t="s">
        <v>61</v>
      </c>
      <c r="C53" s="41">
        <v>1537</v>
      </c>
      <c r="D53" s="41">
        <v>16</v>
      </c>
      <c r="E53" s="41">
        <v>147</v>
      </c>
      <c r="F53" s="41">
        <v>477</v>
      </c>
      <c r="G53" s="41">
        <f t="shared" si="2"/>
        <v>-1060</v>
      </c>
      <c r="H53" s="41">
        <f t="shared" si="3"/>
        <v>461</v>
      </c>
      <c r="I53" s="41">
        <f t="shared" si="4"/>
        <v>330</v>
      </c>
      <c r="J53" s="79">
        <f t="shared" ref="J53:J61" si="9">F53/C53-1</f>
        <v>-0.68965517241379315</v>
      </c>
      <c r="K53" s="79">
        <f t="shared" ref="K53:K61" si="10">F53/D53-1</f>
        <v>28.8125</v>
      </c>
      <c r="L53" s="79">
        <f t="shared" ref="L53:L61" si="11">F53/E53-1</f>
        <v>2.2448979591836733</v>
      </c>
    </row>
    <row r="54" spans="1:12" ht="15" customHeight="1" x14ac:dyDescent="0.2">
      <c r="A54" s="11"/>
      <c r="B54" s="103" t="s">
        <v>45</v>
      </c>
      <c r="C54" s="41">
        <v>883</v>
      </c>
      <c r="D54" s="41">
        <v>6</v>
      </c>
      <c r="E54" s="41">
        <v>145</v>
      </c>
      <c r="F54" s="41">
        <v>556</v>
      </c>
      <c r="G54" s="41">
        <f t="shared" si="2"/>
        <v>-327</v>
      </c>
      <c r="H54" s="41">
        <f t="shared" si="3"/>
        <v>550</v>
      </c>
      <c r="I54" s="41">
        <f t="shared" si="4"/>
        <v>411</v>
      </c>
      <c r="J54" s="79">
        <f t="shared" si="9"/>
        <v>-0.37032842582106451</v>
      </c>
      <c r="K54" s="79">
        <f t="shared" si="10"/>
        <v>91.666666666666671</v>
      </c>
      <c r="L54" s="79">
        <f t="shared" si="11"/>
        <v>2.8344827586206898</v>
      </c>
    </row>
    <row r="55" spans="1:12" ht="15" customHeight="1" x14ac:dyDescent="0.2">
      <c r="A55" s="11"/>
      <c r="B55" s="102" t="s">
        <v>47</v>
      </c>
      <c r="C55" s="41">
        <v>12179</v>
      </c>
      <c r="D55" s="41">
        <v>65</v>
      </c>
      <c r="E55" s="41">
        <v>1633</v>
      </c>
      <c r="F55" s="41">
        <v>5557</v>
      </c>
      <c r="G55" s="41">
        <f t="shared" si="2"/>
        <v>-6622</v>
      </c>
      <c r="H55" s="41">
        <f t="shared" si="3"/>
        <v>5492</v>
      </c>
      <c r="I55" s="41">
        <f t="shared" si="4"/>
        <v>3924</v>
      </c>
      <c r="J55" s="79">
        <f t="shared" si="9"/>
        <v>-0.54372280154364061</v>
      </c>
      <c r="K55" s="79">
        <f t="shared" si="10"/>
        <v>84.492307692307691</v>
      </c>
      <c r="L55" s="79">
        <f t="shared" si="11"/>
        <v>2.4029393753827311</v>
      </c>
    </row>
    <row r="56" spans="1:12" ht="12.75" x14ac:dyDescent="0.2">
      <c r="A56" s="11"/>
      <c r="B56" s="102" t="s">
        <v>48</v>
      </c>
      <c r="C56" s="41">
        <v>7</v>
      </c>
      <c r="D56" s="41">
        <v>0</v>
      </c>
      <c r="E56" s="41">
        <v>1</v>
      </c>
      <c r="F56" s="41">
        <v>0</v>
      </c>
      <c r="G56" s="41">
        <f t="shared" si="2"/>
        <v>-7</v>
      </c>
      <c r="H56" s="41">
        <f t="shared" si="3"/>
        <v>0</v>
      </c>
      <c r="I56" s="41">
        <f t="shared" si="4"/>
        <v>-1</v>
      </c>
      <c r="J56" s="79">
        <f t="shared" si="9"/>
        <v>-1</v>
      </c>
      <c r="K56" s="79"/>
      <c r="L56" s="79">
        <f t="shared" si="11"/>
        <v>-1</v>
      </c>
    </row>
    <row r="57" spans="1:12" ht="12.75" x14ac:dyDescent="0.2">
      <c r="A57" s="11"/>
      <c r="B57" s="102" t="s">
        <v>49</v>
      </c>
      <c r="C57" s="41">
        <v>38</v>
      </c>
      <c r="D57" s="41">
        <v>0</v>
      </c>
      <c r="E57" s="41">
        <v>8</v>
      </c>
      <c r="F57" s="41">
        <v>20</v>
      </c>
      <c r="G57" s="41">
        <f t="shared" si="2"/>
        <v>-18</v>
      </c>
      <c r="H57" s="41">
        <f t="shared" si="3"/>
        <v>20</v>
      </c>
      <c r="I57" s="41">
        <f t="shared" si="4"/>
        <v>12</v>
      </c>
      <c r="J57" s="79">
        <f t="shared" si="9"/>
        <v>-0.47368421052631582</v>
      </c>
      <c r="K57" s="79"/>
      <c r="L57" s="79">
        <f t="shared" si="11"/>
        <v>1.5</v>
      </c>
    </row>
    <row r="58" spans="1:12" ht="12.75" x14ac:dyDescent="0.2">
      <c r="A58" s="11"/>
      <c r="B58" s="102" t="s">
        <v>242</v>
      </c>
      <c r="C58" s="41">
        <v>3</v>
      </c>
      <c r="D58" s="41">
        <v>0</v>
      </c>
      <c r="E58" s="41">
        <v>0</v>
      </c>
      <c r="F58" s="41">
        <v>0</v>
      </c>
      <c r="G58" s="41">
        <f t="shared" si="2"/>
        <v>-3</v>
      </c>
      <c r="H58" s="41">
        <f t="shared" si="3"/>
        <v>0</v>
      </c>
      <c r="I58" s="41">
        <f t="shared" si="4"/>
        <v>0</v>
      </c>
      <c r="J58" s="79">
        <f t="shared" si="9"/>
        <v>-1</v>
      </c>
      <c r="K58" s="79"/>
      <c r="L58" s="79"/>
    </row>
    <row r="59" spans="1:12" ht="12" customHeight="1" x14ac:dyDescent="0.2">
      <c r="A59" s="11"/>
      <c r="B59" s="102" t="s">
        <v>50</v>
      </c>
      <c r="C59" s="41">
        <v>2399</v>
      </c>
      <c r="D59" s="41">
        <v>20</v>
      </c>
      <c r="E59" s="41">
        <v>316</v>
      </c>
      <c r="F59" s="41">
        <v>1060</v>
      </c>
      <c r="G59" s="41">
        <f t="shared" si="2"/>
        <v>-1339</v>
      </c>
      <c r="H59" s="41">
        <f t="shared" si="3"/>
        <v>1040</v>
      </c>
      <c r="I59" s="41">
        <f t="shared" si="4"/>
        <v>744</v>
      </c>
      <c r="J59" s="79">
        <f t="shared" si="9"/>
        <v>-0.55814922884535223</v>
      </c>
      <c r="K59" s="79">
        <f t="shared" si="10"/>
        <v>52</v>
      </c>
      <c r="L59" s="79">
        <f t="shared" si="11"/>
        <v>2.3544303797468356</v>
      </c>
    </row>
    <row r="60" spans="1:12" ht="15" customHeight="1" x14ac:dyDescent="0.2">
      <c r="A60" s="11"/>
      <c r="B60" s="102" t="s">
        <v>46</v>
      </c>
      <c r="C60" s="41">
        <v>2530</v>
      </c>
      <c r="D60" s="41">
        <v>11</v>
      </c>
      <c r="E60" s="41">
        <v>619</v>
      </c>
      <c r="F60" s="41">
        <v>1550</v>
      </c>
      <c r="G60" s="41">
        <f t="shared" si="2"/>
        <v>-980</v>
      </c>
      <c r="H60" s="41">
        <f t="shared" si="3"/>
        <v>1539</v>
      </c>
      <c r="I60" s="41">
        <f t="shared" si="4"/>
        <v>931</v>
      </c>
      <c r="J60" s="79">
        <f t="shared" si="9"/>
        <v>-0.38735177865612647</v>
      </c>
      <c r="K60" s="79">
        <f t="shared" si="10"/>
        <v>139.90909090909091</v>
      </c>
      <c r="L60" s="79">
        <f t="shared" si="11"/>
        <v>1.5040387722132471</v>
      </c>
    </row>
    <row r="61" spans="1:12" s="21" customFormat="1" ht="15" customHeight="1" x14ac:dyDescent="0.2">
      <c r="A61" s="11"/>
      <c r="B61" s="102" t="s">
        <v>51</v>
      </c>
      <c r="C61" s="41">
        <v>1344</v>
      </c>
      <c r="D61" s="41">
        <v>1</v>
      </c>
      <c r="E61" s="41">
        <v>102</v>
      </c>
      <c r="F61" s="41">
        <v>514</v>
      </c>
      <c r="G61" s="41">
        <f t="shared" si="2"/>
        <v>-830</v>
      </c>
      <c r="H61" s="41">
        <f t="shared" si="3"/>
        <v>513</v>
      </c>
      <c r="I61" s="41">
        <f t="shared" si="4"/>
        <v>412</v>
      </c>
      <c r="J61" s="79">
        <f t="shared" si="9"/>
        <v>-0.61755952380952384</v>
      </c>
      <c r="K61" s="79">
        <f t="shared" si="10"/>
        <v>513</v>
      </c>
      <c r="L61" s="79">
        <f t="shared" si="11"/>
        <v>4.0392156862745097</v>
      </c>
    </row>
    <row r="62" spans="1:12" ht="15" customHeight="1" x14ac:dyDescent="0.2">
      <c r="B62" s="101" t="s">
        <v>52</v>
      </c>
      <c r="C62" s="56">
        <v>152682</v>
      </c>
      <c r="D62" s="56">
        <v>15876</v>
      </c>
      <c r="E62" s="56">
        <v>45490</v>
      </c>
      <c r="F62" s="56">
        <v>82870</v>
      </c>
      <c r="G62" s="56">
        <f t="shared" si="2"/>
        <v>-69812</v>
      </c>
      <c r="H62" s="56">
        <f t="shared" si="3"/>
        <v>66994</v>
      </c>
      <c r="I62" s="56">
        <f t="shared" si="4"/>
        <v>37380</v>
      </c>
      <c r="J62" s="74">
        <f t="shared" si="5"/>
        <v>-0.45723791933561253</v>
      </c>
      <c r="K62" s="74">
        <f t="shared" ref="K62:K120" si="12">F62/D62-1</f>
        <v>4.2198286722096245</v>
      </c>
      <c r="L62" s="74">
        <f t="shared" ref="L62:L120" si="13">F62/E62-1</f>
        <v>0.82171905913387566</v>
      </c>
    </row>
    <row r="63" spans="1:12" ht="15" customHeight="1" x14ac:dyDescent="0.2">
      <c r="B63" s="102" t="s">
        <v>55</v>
      </c>
      <c r="C63" s="41">
        <v>131814</v>
      </c>
      <c r="D63" s="41">
        <v>15828</v>
      </c>
      <c r="E63" s="41">
        <v>29606</v>
      </c>
      <c r="F63" s="41">
        <v>62192</v>
      </c>
      <c r="G63" s="41">
        <f t="shared" si="2"/>
        <v>-69622</v>
      </c>
      <c r="H63" s="41">
        <f t="shared" si="3"/>
        <v>46364</v>
      </c>
      <c r="I63" s="41">
        <f t="shared" si="4"/>
        <v>32586</v>
      </c>
      <c r="J63" s="79">
        <f t="shared" ref="J63:J65" si="14">F63/C63-1</f>
        <v>-0.52818365272277601</v>
      </c>
      <c r="K63" s="79">
        <f t="shared" si="12"/>
        <v>2.9292393227192317</v>
      </c>
      <c r="L63" s="79">
        <f t="shared" si="13"/>
        <v>1.1006552725798824</v>
      </c>
    </row>
    <row r="64" spans="1:12" ht="15" customHeight="1" x14ac:dyDescent="0.2">
      <c r="B64" s="102" t="s">
        <v>54</v>
      </c>
      <c r="C64" s="41">
        <v>20703</v>
      </c>
      <c r="D64" s="41">
        <v>46</v>
      </c>
      <c r="E64" s="41">
        <v>15837</v>
      </c>
      <c r="F64" s="41">
        <v>20555</v>
      </c>
      <c r="G64" s="41">
        <f t="shared" si="2"/>
        <v>-148</v>
      </c>
      <c r="H64" s="41">
        <f t="shared" si="3"/>
        <v>20509</v>
      </c>
      <c r="I64" s="41">
        <f t="shared" si="4"/>
        <v>4718</v>
      </c>
      <c r="J64" s="79">
        <f t="shared" si="14"/>
        <v>-7.1487224073806255E-3</v>
      </c>
      <c r="K64" s="79">
        <f t="shared" si="12"/>
        <v>445.8478260869565</v>
      </c>
      <c r="L64" s="79">
        <f t="shared" si="13"/>
        <v>0.29790995769400763</v>
      </c>
    </row>
    <row r="65" spans="1:12" ht="15" customHeight="1" x14ac:dyDescent="0.2">
      <c r="B65" s="102" t="s">
        <v>53</v>
      </c>
      <c r="C65" s="41">
        <v>165</v>
      </c>
      <c r="D65" s="41">
        <v>2</v>
      </c>
      <c r="E65" s="41">
        <v>47</v>
      </c>
      <c r="F65" s="41">
        <v>123</v>
      </c>
      <c r="G65" s="41">
        <f t="shared" si="2"/>
        <v>-42</v>
      </c>
      <c r="H65" s="41">
        <f t="shared" si="3"/>
        <v>121</v>
      </c>
      <c r="I65" s="41">
        <f t="shared" si="4"/>
        <v>76</v>
      </c>
      <c r="J65" s="79">
        <f t="shared" si="14"/>
        <v>-0.25454545454545452</v>
      </c>
      <c r="K65" s="79">
        <f t="shared" si="12"/>
        <v>60.5</v>
      </c>
      <c r="L65" s="79">
        <f t="shared" si="13"/>
        <v>1.6170212765957448</v>
      </c>
    </row>
    <row r="66" spans="1:12" ht="15" customHeight="1" x14ac:dyDescent="0.2">
      <c r="B66" s="100" t="s">
        <v>56</v>
      </c>
      <c r="C66" s="57">
        <v>6434</v>
      </c>
      <c r="D66" s="57">
        <v>75</v>
      </c>
      <c r="E66" s="57">
        <v>1932</v>
      </c>
      <c r="F66" s="57">
        <v>4020</v>
      </c>
      <c r="G66" s="57">
        <f t="shared" si="2"/>
        <v>-2414</v>
      </c>
      <c r="H66" s="57">
        <f t="shared" si="3"/>
        <v>3945</v>
      </c>
      <c r="I66" s="57">
        <f t="shared" si="4"/>
        <v>2088</v>
      </c>
      <c r="J66" s="62">
        <f t="shared" si="5"/>
        <v>-0.37519428038545233</v>
      </c>
      <c r="K66" s="62">
        <f t="shared" si="12"/>
        <v>52.6</v>
      </c>
      <c r="L66" s="62">
        <f t="shared" si="13"/>
        <v>1.0807453416149069</v>
      </c>
    </row>
    <row r="67" spans="1:12" x14ac:dyDescent="0.2">
      <c r="B67" s="101" t="s">
        <v>57</v>
      </c>
      <c r="C67" s="58">
        <v>69</v>
      </c>
      <c r="D67" s="58">
        <v>0</v>
      </c>
      <c r="E67" s="56">
        <v>25</v>
      </c>
      <c r="F67" s="56">
        <v>58</v>
      </c>
      <c r="G67" s="58">
        <f t="shared" si="2"/>
        <v>-11</v>
      </c>
      <c r="H67" s="58">
        <f t="shared" si="3"/>
        <v>58</v>
      </c>
      <c r="I67" s="56">
        <f t="shared" si="4"/>
        <v>33</v>
      </c>
      <c r="J67" s="74">
        <f t="shared" ref="J67:J87" si="15">F67/C67-1</f>
        <v>-0.15942028985507251</v>
      </c>
      <c r="K67" s="74"/>
      <c r="L67" s="74">
        <f t="shared" si="13"/>
        <v>1.3199999999999998</v>
      </c>
    </row>
    <row r="68" spans="1:12" ht="12.75" x14ac:dyDescent="0.2">
      <c r="A68" s="11"/>
      <c r="B68" s="105" t="s">
        <v>224</v>
      </c>
      <c r="C68" s="41">
        <v>0</v>
      </c>
      <c r="D68" s="41">
        <v>0</v>
      </c>
      <c r="E68" s="41">
        <v>0</v>
      </c>
      <c r="F68" s="41">
        <v>0</v>
      </c>
      <c r="G68" s="41">
        <f t="shared" si="2"/>
        <v>0</v>
      </c>
      <c r="H68" s="41">
        <f t="shared" si="3"/>
        <v>0</v>
      </c>
      <c r="I68" s="41">
        <f t="shared" si="4"/>
        <v>0</v>
      </c>
      <c r="J68" s="79"/>
      <c r="K68" s="79" t="e">
        <f t="shared" si="12"/>
        <v>#DIV/0!</v>
      </c>
      <c r="L68" s="79" t="e">
        <f t="shared" si="13"/>
        <v>#DIV/0!</v>
      </c>
    </row>
    <row r="69" spans="1:12" ht="15" customHeight="1" x14ac:dyDescent="0.2">
      <c r="A69" s="11"/>
      <c r="B69" s="106" t="s">
        <v>58</v>
      </c>
      <c r="C69" s="41">
        <v>4</v>
      </c>
      <c r="D69" s="41">
        <v>0</v>
      </c>
      <c r="E69" s="41">
        <v>0</v>
      </c>
      <c r="F69" s="41">
        <v>3</v>
      </c>
      <c r="G69" s="41">
        <f t="shared" ref="G69:G132" si="16">F69-C69</f>
        <v>-1</v>
      </c>
      <c r="H69" s="41">
        <f t="shared" ref="H69:H132" si="17">F69-D69</f>
        <v>3</v>
      </c>
      <c r="I69" s="41">
        <f t="shared" ref="I69:I132" si="18">F69-E69</f>
        <v>3</v>
      </c>
      <c r="J69" s="79">
        <f t="shared" si="15"/>
        <v>-0.25</v>
      </c>
      <c r="K69" s="79" t="e">
        <f t="shared" si="12"/>
        <v>#DIV/0!</v>
      </c>
      <c r="L69" s="79" t="e">
        <f t="shared" si="13"/>
        <v>#DIV/0!</v>
      </c>
    </row>
    <row r="70" spans="1:12" ht="12.75" x14ac:dyDescent="0.2">
      <c r="A70" s="11"/>
      <c r="B70" s="106" t="s">
        <v>157</v>
      </c>
      <c r="C70" s="41">
        <v>1</v>
      </c>
      <c r="D70" s="41">
        <v>0</v>
      </c>
      <c r="E70" s="41">
        <v>0</v>
      </c>
      <c r="F70" s="41">
        <v>0</v>
      </c>
      <c r="G70" s="41">
        <f t="shared" si="16"/>
        <v>-1</v>
      </c>
      <c r="H70" s="41">
        <f t="shared" si="17"/>
        <v>0</v>
      </c>
      <c r="I70" s="41">
        <f t="shared" si="18"/>
        <v>0</v>
      </c>
      <c r="J70" s="79">
        <f t="shared" si="15"/>
        <v>-1</v>
      </c>
      <c r="K70" s="79" t="e">
        <f t="shared" si="12"/>
        <v>#DIV/0!</v>
      </c>
      <c r="L70" s="79" t="e">
        <f t="shared" si="13"/>
        <v>#DIV/0!</v>
      </c>
    </row>
    <row r="71" spans="1:12" ht="12.75" x14ac:dyDescent="0.2">
      <c r="A71" s="11"/>
      <c r="B71" s="106" t="s">
        <v>59</v>
      </c>
      <c r="C71" s="41">
        <v>0</v>
      </c>
      <c r="D71" s="41">
        <v>0</v>
      </c>
      <c r="E71" s="41">
        <v>0</v>
      </c>
      <c r="F71" s="41">
        <v>0</v>
      </c>
      <c r="G71" s="41">
        <f t="shared" si="16"/>
        <v>0</v>
      </c>
      <c r="H71" s="41">
        <f t="shared" si="17"/>
        <v>0</v>
      </c>
      <c r="I71" s="41">
        <f t="shared" si="18"/>
        <v>0</v>
      </c>
      <c r="J71" s="79"/>
      <c r="K71" s="79"/>
      <c r="L71" s="79"/>
    </row>
    <row r="72" spans="1:12" ht="12.75" x14ac:dyDescent="0.2">
      <c r="A72" s="11"/>
      <c r="B72" s="106" t="s">
        <v>188</v>
      </c>
      <c r="C72" s="41">
        <v>0</v>
      </c>
      <c r="D72" s="41">
        <v>0</v>
      </c>
      <c r="E72" s="41">
        <v>2</v>
      </c>
      <c r="F72" s="41">
        <v>1</v>
      </c>
      <c r="G72" s="41">
        <f t="shared" si="16"/>
        <v>1</v>
      </c>
      <c r="H72" s="41">
        <f t="shared" si="17"/>
        <v>1</v>
      </c>
      <c r="I72" s="41">
        <f t="shared" si="18"/>
        <v>-1</v>
      </c>
      <c r="J72" s="79"/>
      <c r="K72" s="79"/>
      <c r="L72" s="79">
        <f t="shared" si="13"/>
        <v>-0.5</v>
      </c>
    </row>
    <row r="73" spans="1:12" ht="15" customHeight="1" x14ac:dyDescent="0.2">
      <c r="A73" s="11"/>
      <c r="B73" s="106" t="s">
        <v>75</v>
      </c>
      <c r="C73" s="41">
        <v>12</v>
      </c>
      <c r="D73" s="41">
        <v>0</v>
      </c>
      <c r="E73" s="41">
        <v>8</v>
      </c>
      <c r="F73" s="41">
        <v>14</v>
      </c>
      <c r="G73" s="41">
        <f t="shared" si="16"/>
        <v>2</v>
      </c>
      <c r="H73" s="41">
        <f t="shared" si="17"/>
        <v>14</v>
      </c>
      <c r="I73" s="41">
        <f t="shared" si="18"/>
        <v>6</v>
      </c>
      <c r="J73" s="79">
        <f t="shared" si="15"/>
        <v>0.16666666666666674</v>
      </c>
      <c r="K73" s="79"/>
      <c r="L73" s="79">
        <f t="shared" si="13"/>
        <v>0.75</v>
      </c>
    </row>
    <row r="74" spans="1:12" ht="15" customHeight="1" x14ac:dyDescent="0.2">
      <c r="A74" s="11"/>
      <c r="B74" s="105" t="s">
        <v>76</v>
      </c>
      <c r="C74" s="41">
        <v>8</v>
      </c>
      <c r="D74" s="41">
        <v>0</v>
      </c>
      <c r="E74" s="41">
        <v>2</v>
      </c>
      <c r="F74" s="41">
        <v>9</v>
      </c>
      <c r="G74" s="41">
        <f t="shared" si="16"/>
        <v>1</v>
      </c>
      <c r="H74" s="41">
        <f t="shared" si="17"/>
        <v>9</v>
      </c>
      <c r="I74" s="41">
        <f t="shared" si="18"/>
        <v>7</v>
      </c>
      <c r="J74" s="79">
        <f t="shared" si="15"/>
        <v>0.125</v>
      </c>
      <c r="K74" s="79"/>
      <c r="L74" s="79">
        <f t="shared" si="13"/>
        <v>3.5</v>
      </c>
    </row>
    <row r="75" spans="1:12" ht="12.75" x14ac:dyDescent="0.2">
      <c r="A75" s="11"/>
      <c r="B75" s="106" t="s">
        <v>232</v>
      </c>
      <c r="C75" s="41">
        <v>0</v>
      </c>
      <c r="D75" s="41">
        <v>0</v>
      </c>
      <c r="E75" s="41">
        <v>0</v>
      </c>
      <c r="F75" s="41">
        <v>0</v>
      </c>
      <c r="G75" s="41">
        <f t="shared" si="16"/>
        <v>0</v>
      </c>
      <c r="H75" s="41">
        <f t="shared" si="17"/>
        <v>0</v>
      </c>
      <c r="I75" s="41">
        <f t="shared" si="18"/>
        <v>0</v>
      </c>
      <c r="J75" s="79"/>
      <c r="K75" s="79"/>
      <c r="L75" s="79"/>
    </row>
    <row r="76" spans="1:12" ht="16.5" customHeight="1" x14ac:dyDescent="0.2">
      <c r="A76" s="11"/>
      <c r="B76" s="106" t="s">
        <v>84</v>
      </c>
      <c r="C76" s="41">
        <v>0</v>
      </c>
      <c r="D76" s="41">
        <v>0</v>
      </c>
      <c r="E76" s="41">
        <v>0</v>
      </c>
      <c r="F76" s="41">
        <v>0</v>
      </c>
      <c r="G76" s="41">
        <f t="shared" si="16"/>
        <v>0</v>
      </c>
      <c r="H76" s="41">
        <f t="shared" si="17"/>
        <v>0</v>
      </c>
      <c r="I76" s="41">
        <f t="shared" si="18"/>
        <v>0</v>
      </c>
      <c r="J76" s="79"/>
      <c r="K76" s="79"/>
      <c r="L76" s="79"/>
    </row>
    <row r="77" spans="1:12" ht="15" customHeight="1" x14ac:dyDescent="0.2">
      <c r="A77" s="11"/>
      <c r="B77" s="106" t="s">
        <v>87</v>
      </c>
      <c r="C77" s="41">
        <v>6</v>
      </c>
      <c r="D77" s="41">
        <v>0</v>
      </c>
      <c r="E77" s="41">
        <v>0</v>
      </c>
      <c r="F77" s="41">
        <v>0</v>
      </c>
      <c r="G77" s="41">
        <f t="shared" si="16"/>
        <v>-6</v>
      </c>
      <c r="H77" s="41">
        <f t="shared" si="17"/>
        <v>0</v>
      </c>
      <c r="I77" s="41">
        <f t="shared" si="18"/>
        <v>0</v>
      </c>
      <c r="J77" s="79">
        <f t="shared" si="15"/>
        <v>-1</v>
      </c>
      <c r="K77" s="79"/>
      <c r="L77" s="79"/>
    </row>
    <row r="78" spans="1:12" ht="14.25" customHeight="1" x14ac:dyDescent="0.2">
      <c r="A78" s="11"/>
      <c r="B78" s="106" t="s">
        <v>233</v>
      </c>
      <c r="C78" s="41">
        <v>0</v>
      </c>
      <c r="D78" s="41">
        <v>0</v>
      </c>
      <c r="E78" s="41">
        <v>0</v>
      </c>
      <c r="F78" s="41">
        <v>0</v>
      </c>
      <c r="G78" s="41">
        <f t="shared" si="16"/>
        <v>0</v>
      </c>
      <c r="H78" s="41">
        <f t="shared" si="17"/>
        <v>0</v>
      </c>
      <c r="I78" s="41">
        <f t="shared" si="18"/>
        <v>0</v>
      </c>
      <c r="J78" s="79"/>
      <c r="K78" s="79"/>
      <c r="L78" s="79"/>
    </row>
    <row r="79" spans="1:12" ht="12.75" x14ac:dyDescent="0.2">
      <c r="A79" s="11"/>
      <c r="B79" s="106" t="s">
        <v>104</v>
      </c>
      <c r="C79" s="41">
        <v>21</v>
      </c>
      <c r="D79" s="41">
        <v>0</v>
      </c>
      <c r="E79" s="41">
        <v>0</v>
      </c>
      <c r="F79" s="41">
        <v>14</v>
      </c>
      <c r="G79" s="41">
        <f t="shared" si="16"/>
        <v>-7</v>
      </c>
      <c r="H79" s="41">
        <f t="shared" si="17"/>
        <v>14</v>
      </c>
      <c r="I79" s="41">
        <f t="shared" si="18"/>
        <v>14</v>
      </c>
      <c r="J79" s="79">
        <f t="shared" si="15"/>
        <v>-0.33333333333333337</v>
      </c>
      <c r="K79" s="79"/>
      <c r="L79" s="79"/>
    </row>
    <row r="80" spans="1:12" s="21" customFormat="1" ht="12.75" x14ac:dyDescent="0.2">
      <c r="A80" s="11"/>
      <c r="B80" s="106" t="s">
        <v>118</v>
      </c>
      <c r="C80" s="41">
        <v>0</v>
      </c>
      <c r="D80" s="41">
        <v>0</v>
      </c>
      <c r="E80" s="41">
        <v>0</v>
      </c>
      <c r="F80" s="41">
        <v>0</v>
      </c>
      <c r="G80" s="41">
        <f t="shared" si="16"/>
        <v>0</v>
      </c>
      <c r="H80" s="41">
        <f t="shared" si="17"/>
        <v>0</v>
      </c>
      <c r="I80" s="41">
        <f t="shared" si="18"/>
        <v>0</v>
      </c>
      <c r="J80" s="79"/>
      <c r="K80" s="79"/>
      <c r="L80" s="79"/>
    </row>
    <row r="81" spans="1:12" ht="12.75" x14ac:dyDescent="0.2">
      <c r="A81" s="11"/>
      <c r="B81" s="106" t="s">
        <v>230</v>
      </c>
      <c r="C81" s="41">
        <v>0</v>
      </c>
      <c r="D81" s="41">
        <v>0</v>
      </c>
      <c r="E81" s="41">
        <v>0</v>
      </c>
      <c r="F81" s="41">
        <v>0</v>
      </c>
      <c r="G81" s="41">
        <f t="shared" si="16"/>
        <v>0</v>
      </c>
      <c r="H81" s="41">
        <f t="shared" si="17"/>
        <v>0</v>
      </c>
      <c r="I81" s="41">
        <f t="shared" si="18"/>
        <v>0</v>
      </c>
      <c r="J81" s="79"/>
      <c r="K81" s="79"/>
      <c r="L81" s="79"/>
    </row>
    <row r="82" spans="1:12" s="10" customFormat="1" ht="12.75" x14ac:dyDescent="0.2">
      <c r="A82" s="11"/>
      <c r="B82" s="106" t="s">
        <v>133</v>
      </c>
      <c r="C82" s="41">
        <v>0</v>
      </c>
      <c r="D82" s="41">
        <v>0</v>
      </c>
      <c r="E82" s="41">
        <v>1</v>
      </c>
      <c r="F82" s="41">
        <v>0</v>
      </c>
      <c r="G82" s="41">
        <f t="shared" si="16"/>
        <v>0</v>
      </c>
      <c r="H82" s="41">
        <f t="shared" si="17"/>
        <v>0</v>
      </c>
      <c r="I82" s="41">
        <f t="shared" si="18"/>
        <v>-1</v>
      </c>
      <c r="J82" s="79"/>
      <c r="K82" s="79"/>
      <c r="L82" s="79">
        <f t="shared" si="13"/>
        <v>-1</v>
      </c>
    </row>
    <row r="83" spans="1:12" s="21" customFormat="1" ht="12.75" x14ac:dyDescent="0.2">
      <c r="A83" s="11"/>
      <c r="B83" s="106" t="s">
        <v>134</v>
      </c>
      <c r="C83" s="41">
        <v>8</v>
      </c>
      <c r="D83" s="41">
        <v>0</v>
      </c>
      <c r="E83" s="41">
        <v>11</v>
      </c>
      <c r="F83" s="41">
        <v>8</v>
      </c>
      <c r="G83" s="41">
        <f t="shared" si="16"/>
        <v>0</v>
      </c>
      <c r="H83" s="41">
        <f t="shared" si="17"/>
        <v>8</v>
      </c>
      <c r="I83" s="41">
        <f t="shared" si="18"/>
        <v>-3</v>
      </c>
      <c r="J83" s="79">
        <f t="shared" si="15"/>
        <v>0</v>
      </c>
      <c r="K83" s="79"/>
      <c r="L83" s="79">
        <f t="shared" si="13"/>
        <v>-0.27272727272727271</v>
      </c>
    </row>
    <row r="84" spans="1:12" ht="15" customHeight="1" x14ac:dyDescent="0.2">
      <c r="A84" s="11"/>
      <c r="B84" s="106" t="s">
        <v>193</v>
      </c>
      <c r="C84" s="41">
        <v>0</v>
      </c>
      <c r="D84" s="41">
        <v>0</v>
      </c>
      <c r="E84" s="41">
        <v>0</v>
      </c>
      <c r="F84" s="41">
        <v>3</v>
      </c>
      <c r="G84" s="41">
        <f t="shared" si="16"/>
        <v>3</v>
      </c>
      <c r="H84" s="41">
        <f t="shared" si="17"/>
        <v>3</v>
      </c>
      <c r="I84" s="41">
        <f t="shared" si="18"/>
        <v>3</v>
      </c>
      <c r="J84" s="79"/>
      <c r="K84" s="79"/>
      <c r="L84" s="79"/>
    </row>
    <row r="85" spans="1:12" ht="15" customHeight="1" x14ac:dyDescent="0.2">
      <c r="A85" s="11"/>
      <c r="B85" s="106" t="s">
        <v>143</v>
      </c>
      <c r="C85" s="41">
        <v>1</v>
      </c>
      <c r="D85" s="41">
        <v>0</v>
      </c>
      <c r="E85" s="41">
        <v>1</v>
      </c>
      <c r="F85" s="41">
        <v>0</v>
      </c>
      <c r="G85" s="41">
        <f t="shared" si="16"/>
        <v>-1</v>
      </c>
      <c r="H85" s="41">
        <f t="shared" si="17"/>
        <v>0</v>
      </c>
      <c r="I85" s="41">
        <f t="shared" si="18"/>
        <v>-1</v>
      </c>
      <c r="J85" s="79">
        <f t="shared" si="15"/>
        <v>-1</v>
      </c>
      <c r="K85" s="79"/>
      <c r="L85" s="79">
        <f t="shared" si="13"/>
        <v>-1</v>
      </c>
    </row>
    <row r="86" spans="1:12" ht="15" customHeight="1" x14ac:dyDescent="0.2">
      <c r="A86" s="11"/>
      <c r="B86" s="106" t="s">
        <v>144</v>
      </c>
      <c r="C86" s="41">
        <v>6</v>
      </c>
      <c r="D86" s="41">
        <v>0</v>
      </c>
      <c r="E86" s="41">
        <v>0</v>
      </c>
      <c r="F86" s="41">
        <v>3</v>
      </c>
      <c r="G86" s="41">
        <f t="shared" si="16"/>
        <v>-3</v>
      </c>
      <c r="H86" s="41">
        <f t="shared" si="17"/>
        <v>3</v>
      </c>
      <c r="I86" s="41">
        <f t="shared" si="18"/>
        <v>3</v>
      </c>
      <c r="J86" s="79">
        <f t="shared" si="15"/>
        <v>-0.5</v>
      </c>
      <c r="K86" s="79"/>
      <c r="L86" s="79"/>
    </row>
    <row r="87" spans="1:12" ht="15" customHeight="1" x14ac:dyDescent="0.2">
      <c r="A87" s="11"/>
      <c r="B87" s="106" t="s">
        <v>154</v>
      </c>
      <c r="C87" s="41">
        <v>2</v>
      </c>
      <c r="D87" s="41">
        <v>0</v>
      </c>
      <c r="E87" s="41">
        <v>0</v>
      </c>
      <c r="F87" s="41">
        <v>3</v>
      </c>
      <c r="G87" s="41">
        <f t="shared" si="16"/>
        <v>1</v>
      </c>
      <c r="H87" s="41">
        <f t="shared" si="17"/>
        <v>3</v>
      </c>
      <c r="I87" s="41">
        <f t="shared" si="18"/>
        <v>3</v>
      </c>
      <c r="J87" s="79">
        <f t="shared" si="15"/>
        <v>0.5</v>
      </c>
      <c r="K87" s="79"/>
      <c r="L87" s="79"/>
    </row>
    <row r="88" spans="1:12" ht="15" customHeight="1" x14ac:dyDescent="0.2">
      <c r="B88" s="101" t="s">
        <v>198</v>
      </c>
      <c r="C88" s="56">
        <v>25</v>
      </c>
      <c r="D88" s="56">
        <v>0</v>
      </c>
      <c r="E88" s="56">
        <v>6</v>
      </c>
      <c r="F88" s="56">
        <v>24</v>
      </c>
      <c r="G88" s="56">
        <f t="shared" si="16"/>
        <v>-1</v>
      </c>
      <c r="H88" s="56">
        <f t="shared" si="17"/>
        <v>24</v>
      </c>
      <c r="I88" s="56">
        <f t="shared" si="18"/>
        <v>18</v>
      </c>
      <c r="J88" s="74">
        <f t="shared" ref="J88:J95" si="19">F88/C88-1</f>
        <v>-4.0000000000000036E-2</v>
      </c>
      <c r="K88" s="74"/>
      <c r="L88" s="74">
        <f t="shared" ref="L88:L95" si="20">F88/E88-1</f>
        <v>3</v>
      </c>
    </row>
    <row r="89" spans="1:12" ht="15" customHeight="1" x14ac:dyDescent="0.2">
      <c r="B89" s="106" t="s">
        <v>189</v>
      </c>
      <c r="C89" s="41">
        <v>2</v>
      </c>
      <c r="D89" s="41">
        <v>0</v>
      </c>
      <c r="E89" s="41">
        <v>0</v>
      </c>
      <c r="F89" s="41">
        <v>2</v>
      </c>
      <c r="G89" s="41">
        <f t="shared" si="16"/>
        <v>0</v>
      </c>
      <c r="H89" s="41">
        <f t="shared" si="17"/>
        <v>2</v>
      </c>
      <c r="I89" s="41">
        <f t="shared" si="18"/>
        <v>2</v>
      </c>
      <c r="J89" s="79">
        <f t="shared" si="19"/>
        <v>0</v>
      </c>
      <c r="K89" s="79"/>
      <c r="L89" s="79"/>
    </row>
    <row r="90" spans="1:12" ht="15" customHeight="1" x14ac:dyDescent="0.2">
      <c r="B90" s="106" t="s">
        <v>158</v>
      </c>
      <c r="C90" s="41">
        <v>3</v>
      </c>
      <c r="D90" s="41">
        <v>0</v>
      </c>
      <c r="E90" s="41">
        <v>0</v>
      </c>
      <c r="F90" s="41">
        <v>4</v>
      </c>
      <c r="G90" s="41">
        <f t="shared" si="16"/>
        <v>1</v>
      </c>
      <c r="H90" s="41">
        <f t="shared" si="17"/>
        <v>4</v>
      </c>
      <c r="I90" s="41">
        <f t="shared" si="18"/>
        <v>4</v>
      </c>
      <c r="J90" s="79">
        <f t="shared" si="19"/>
        <v>0.33333333333333326</v>
      </c>
      <c r="K90" s="79"/>
      <c r="L90" s="79" t="e">
        <f t="shared" si="20"/>
        <v>#DIV/0!</v>
      </c>
    </row>
    <row r="91" spans="1:12" ht="12" x14ac:dyDescent="0.2">
      <c r="B91" s="106" t="s">
        <v>102</v>
      </c>
      <c r="C91" s="41">
        <v>6</v>
      </c>
      <c r="D91" s="41">
        <v>0</v>
      </c>
      <c r="E91" s="41">
        <v>3</v>
      </c>
      <c r="F91" s="41">
        <v>11</v>
      </c>
      <c r="G91" s="41">
        <f t="shared" si="16"/>
        <v>5</v>
      </c>
      <c r="H91" s="41">
        <f t="shared" si="17"/>
        <v>11</v>
      </c>
      <c r="I91" s="41">
        <f t="shared" si="18"/>
        <v>8</v>
      </c>
      <c r="J91" s="79">
        <f t="shared" si="19"/>
        <v>0.83333333333333326</v>
      </c>
      <c r="K91" s="79"/>
      <c r="L91" s="79">
        <f t="shared" si="20"/>
        <v>2.6666666666666665</v>
      </c>
    </row>
    <row r="92" spans="1:12" ht="15" customHeight="1" x14ac:dyDescent="0.2">
      <c r="B92" s="106" t="s">
        <v>167</v>
      </c>
      <c r="C92" s="41">
        <v>0</v>
      </c>
      <c r="D92" s="41">
        <v>0</v>
      </c>
      <c r="E92" s="41">
        <v>1</v>
      </c>
      <c r="F92" s="41">
        <v>1</v>
      </c>
      <c r="G92" s="41">
        <f t="shared" si="16"/>
        <v>1</v>
      </c>
      <c r="H92" s="41">
        <f t="shared" si="17"/>
        <v>1</v>
      </c>
      <c r="I92" s="41">
        <f t="shared" si="18"/>
        <v>0</v>
      </c>
      <c r="J92" s="79"/>
      <c r="K92" s="79"/>
      <c r="L92" s="79">
        <f t="shared" si="20"/>
        <v>0</v>
      </c>
    </row>
    <row r="93" spans="1:12" ht="12" x14ac:dyDescent="0.2">
      <c r="B93" s="106" t="s">
        <v>122</v>
      </c>
      <c r="C93" s="41">
        <v>8</v>
      </c>
      <c r="D93" s="41">
        <v>0</v>
      </c>
      <c r="E93" s="41">
        <v>0</v>
      </c>
      <c r="F93" s="41">
        <v>4</v>
      </c>
      <c r="G93" s="41">
        <f t="shared" si="16"/>
        <v>-4</v>
      </c>
      <c r="H93" s="41">
        <f t="shared" si="17"/>
        <v>4</v>
      </c>
      <c r="I93" s="41">
        <f t="shared" si="18"/>
        <v>4</v>
      </c>
      <c r="J93" s="79">
        <f t="shared" si="19"/>
        <v>-0.5</v>
      </c>
      <c r="K93" s="79"/>
      <c r="L93" s="79"/>
    </row>
    <row r="94" spans="1:12" ht="15" customHeight="1" x14ac:dyDescent="0.2">
      <c r="B94" s="106" t="s">
        <v>127</v>
      </c>
      <c r="C94" s="41">
        <v>2</v>
      </c>
      <c r="D94" s="41">
        <v>0</v>
      </c>
      <c r="E94" s="41">
        <v>2</v>
      </c>
      <c r="F94" s="41">
        <v>0</v>
      </c>
      <c r="G94" s="41">
        <f t="shared" si="16"/>
        <v>-2</v>
      </c>
      <c r="H94" s="41">
        <f t="shared" si="17"/>
        <v>0</v>
      </c>
      <c r="I94" s="41">
        <f t="shared" si="18"/>
        <v>-2</v>
      </c>
      <c r="J94" s="79">
        <f t="shared" si="19"/>
        <v>-1</v>
      </c>
      <c r="K94" s="79"/>
      <c r="L94" s="79">
        <f t="shared" si="20"/>
        <v>-1</v>
      </c>
    </row>
    <row r="95" spans="1:12" ht="15" customHeight="1" x14ac:dyDescent="0.2">
      <c r="B95" s="106" t="s">
        <v>155</v>
      </c>
      <c r="C95" s="41">
        <v>4</v>
      </c>
      <c r="D95" s="41">
        <v>0</v>
      </c>
      <c r="E95" s="41">
        <v>0</v>
      </c>
      <c r="F95" s="41">
        <v>2</v>
      </c>
      <c r="G95" s="41">
        <f t="shared" si="16"/>
        <v>-2</v>
      </c>
      <c r="H95" s="41">
        <f t="shared" si="17"/>
        <v>2</v>
      </c>
      <c r="I95" s="41">
        <f t="shared" si="18"/>
        <v>2</v>
      </c>
      <c r="J95" s="79">
        <f t="shared" si="19"/>
        <v>-0.5</v>
      </c>
      <c r="K95" s="79"/>
      <c r="L95" s="79" t="e">
        <f t="shared" si="20"/>
        <v>#DIV/0!</v>
      </c>
    </row>
    <row r="96" spans="1:12" ht="15" customHeight="1" x14ac:dyDescent="0.2">
      <c r="A96" s="12"/>
      <c r="B96" s="101" t="s">
        <v>199</v>
      </c>
      <c r="C96" s="56">
        <v>5823</v>
      </c>
      <c r="D96" s="56">
        <v>61</v>
      </c>
      <c r="E96" s="56">
        <v>1820</v>
      </c>
      <c r="F96" s="56">
        <v>3684</v>
      </c>
      <c r="G96" s="56">
        <f t="shared" si="16"/>
        <v>-2139</v>
      </c>
      <c r="H96" s="56">
        <f t="shared" si="17"/>
        <v>3623</v>
      </c>
      <c r="I96" s="56">
        <f t="shared" si="18"/>
        <v>1864</v>
      </c>
      <c r="J96" s="74">
        <f t="shared" ref="J96:J138" si="21">F96/C96-1</f>
        <v>-0.36733642452344151</v>
      </c>
      <c r="K96" s="74">
        <f t="shared" si="12"/>
        <v>59.393442622950822</v>
      </c>
      <c r="L96" s="74">
        <f t="shared" si="13"/>
        <v>1.0241758241758241</v>
      </c>
    </row>
    <row r="97" spans="2:12" ht="15" customHeight="1" x14ac:dyDescent="0.2">
      <c r="B97" s="102" t="s">
        <v>65</v>
      </c>
      <c r="C97" s="41">
        <v>4861</v>
      </c>
      <c r="D97" s="41">
        <v>51</v>
      </c>
      <c r="E97" s="41">
        <v>1709</v>
      </c>
      <c r="F97" s="41">
        <v>3195</v>
      </c>
      <c r="G97" s="41">
        <f t="shared" si="16"/>
        <v>-1666</v>
      </c>
      <c r="H97" s="41">
        <f t="shared" si="17"/>
        <v>3144</v>
      </c>
      <c r="I97" s="41">
        <f t="shared" si="18"/>
        <v>1486</v>
      </c>
      <c r="J97" s="79">
        <f t="shared" si="21"/>
        <v>-0.3427278337790578</v>
      </c>
      <c r="K97" s="79">
        <f t="shared" si="12"/>
        <v>61.647058823529413</v>
      </c>
      <c r="L97" s="79">
        <f t="shared" si="13"/>
        <v>0.86951433586892923</v>
      </c>
    </row>
    <row r="98" spans="2:12" ht="15" customHeight="1" x14ac:dyDescent="0.2">
      <c r="B98" s="102" t="s">
        <v>96</v>
      </c>
      <c r="C98" s="41">
        <v>850</v>
      </c>
      <c r="D98" s="41">
        <v>10</v>
      </c>
      <c r="E98" s="41">
        <v>97</v>
      </c>
      <c r="F98" s="41">
        <v>430</v>
      </c>
      <c r="G98" s="41">
        <f t="shared" si="16"/>
        <v>-420</v>
      </c>
      <c r="H98" s="41">
        <f t="shared" si="17"/>
        <v>420</v>
      </c>
      <c r="I98" s="41">
        <f t="shared" si="18"/>
        <v>333</v>
      </c>
      <c r="J98" s="79">
        <f t="shared" si="21"/>
        <v>-0.49411764705882355</v>
      </c>
      <c r="K98" s="79">
        <f t="shared" si="12"/>
        <v>42</v>
      </c>
      <c r="L98" s="79">
        <f t="shared" si="13"/>
        <v>3.4329896907216497</v>
      </c>
    </row>
    <row r="99" spans="2:12" ht="15" customHeight="1" x14ac:dyDescent="0.2">
      <c r="B99" s="102" t="s">
        <v>112</v>
      </c>
      <c r="C99" s="41">
        <v>112</v>
      </c>
      <c r="D99" s="41">
        <v>0</v>
      </c>
      <c r="E99" s="41">
        <v>14</v>
      </c>
      <c r="F99" s="41">
        <v>59</v>
      </c>
      <c r="G99" s="41">
        <f t="shared" si="16"/>
        <v>-53</v>
      </c>
      <c r="H99" s="41">
        <f t="shared" si="17"/>
        <v>59</v>
      </c>
      <c r="I99" s="41">
        <f t="shared" si="18"/>
        <v>45</v>
      </c>
      <c r="J99" s="79">
        <f t="shared" si="21"/>
        <v>-0.4732142857142857</v>
      </c>
      <c r="K99" s="79"/>
      <c r="L99" s="79">
        <f t="shared" si="13"/>
        <v>3.2142857142857144</v>
      </c>
    </row>
    <row r="100" spans="2:12" ht="15" customHeight="1" x14ac:dyDescent="0.2">
      <c r="B100" s="101" t="s">
        <v>200</v>
      </c>
      <c r="C100" s="56">
        <v>517</v>
      </c>
      <c r="D100" s="56">
        <v>14</v>
      </c>
      <c r="E100" s="56">
        <v>81</v>
      </c>
      <c r="F100" s="56">
        <v>254</v>
      </c>
      <c r="G100" s="56">
        <f t="shared" si="16"/>
        <v>-263</v>
      </c>
      <c r="H100" s="56">
        <f t="shared" si="17"/>
        <v>240</v>
      </c>
      <c r="I100" s="56">
        <f t="shared" si="18"/>
        <v>173</v>
      </c>
      <c r="J100" s="74">
        <f t="shared" si="21"/>
        <v>-0.50870406189555128</v>
      </c>
      <c r="K100" s="74">
        <f t="shared" si="12"/>
        <v>17.142857142857142</v>
      </c>
      <c r="L100" s="74">
        <f t="shared" si="13"/>
        <v>2.1358024691358026</v>
      </c>
    </row>
    <row r="101" spans="2:12" ht="15" customHeight="1" x14ac:dyDescent="0.2">
      <c r="B101" s="103" t="s">
        <v>67</v>
      </c>
      <c r="C101" s="41">
        <v>73</v>
      </c>
      <c r="D101" s="41">
        <v>4</v>
      </c>
      <c r="E101" s="41">
        <v>12</v>
      </c>
      <c r="F101" s="41">
        <v>34</v>
      </c>
      <c r="G101" s="41">
        <f t="shared" si="16"/>
        <v>-39</v>
      </c>
      <c r="H101" s="41">
        <f t="shared" si="17"/>
        <v>30</v>
      </c>
      <c r="I101" s="41">
        <f t="shared" si="18"/>
        <v>22</v>
      </c>
      <c r="J101" s="79">
        <f t="shared" si="21"/>
        <v>-0.53424657534246578</v>
      </c>
      <c r="K101" s="79">
        <f t="shared" si="12"/>
        <v>7.5</v>
      </c>
      <c r="L101" s="79">
        <f t="shared" si="13"/>
        <v>1.8333333333333335</v>
      </c>
    </row>
    <row r="102" spans="2:12" s="21" customFormat="1" ht="15" customHeight="1" x14ac:dyDescent="0.2">
      <c r="B102" s="103" t="s">
        <v>71</v>
      </c>
      <c r="C102" s="41">
        <v>5</v>
      </c>
      <c r="D102" s="41">
        <v>0</v>
      </c>
      <c r="E102" s="41">
        <v>1</v>
      </c>
      <c r="F102" s="41">
        <v>2</v>
      </c>
      <c r="G102" s="41">
        <f t="shared" si="16"/>
        <v>-3</v>
      </c>
      <c r="H102" s="41">
        <f t="shared" si="17"/>
        <v>2</v>
      </c>
      <c r="I102" s="41">
        <f t="shared" si="18"/>
        <v>1</v>
      </c>
      <c r="J102" s="79">
        <f t="shared" si="21"/>
        <v>-0.6</v>
      </c>
      <c r="K102" s="79"/>
      <c r="L102" s="79">
        <f t="shared" si="13"/>
        <v>1</v>
      </c>
    </row>
    <row r="103" spans="2:12" ht="15" customHeight="1" x14ac:dyDescent="0.2">
      <c r="B103" s="103" t="s">
        <v>72</v>
      </c>
      <c r="C103" s="41">
        <v>269</v>
      </c>
      <c r="D103" s="41">
        <v>3</v>
      </c>
      <c r="E103" s="41">
        <v>34</v>
      </c>
      <c r="F103" s="41">
        <v>126</v>
      </c>
      <c r="G103" s="41">
        <f t="shared" si="16"/>
        <v>-143</v>
      </c>
      <c r="H103" s="41">
        <f t="shared" si="17"/>
        <v>123</v>
      </c>
      <c r="I103" s="41">
        <f t="shared" si="18"/>
        <v>92</v>
      </c>
      <c r="J103" s="79">
        <f t="shared" si="21"/>
        <v>-0.53159851301115246</v>
      </c>
      <c r="K103" s="79">
        <f t="shared" si="12"/>
        <v>41</v>
      </c>
      <c r="L103" s="79">
        <f t="shared" si="13"/>
        <v>2.7058823529411766</v>
      </c>
    </row>
    <row r="104" spans="2:12" ht="15" customHeight="1" x14ac:dyDescent="0.2">
      <c r="B104" s="103" t="s">
        <v>231</v>
      </c>
      <c r="C104" s="41">
        <v>1</v>
      </c>
      <c r="D104" s="41">
        <v>0</v>
      </c>
      <c r="E104" s="41">
        <v>0</v>
      </c>
      <c r="F104" s="41">
        <v>0</v>
      </c>
      <c r="G104" s="41">
        <f t="shared" si="16"/>
        <v>-1</v>
      </c>
      <c r="H104" s="41">
        <f t="shared" si="17"/>
        <v>0</v>
      </c>
      <c r="I104" s="41">
        <f t="shared" si="18"/>
        <v>0</v>
      </c>
      <c r="J104" s="79">
        <f t="shared" si="21"/>
        <v>-1</v>
      </c>
      <c r="K104" s="79"/>
      <c r="L104" s="79"/>
    </row>
    <row r="105" spans="2:12" ht="15" customHeight="1" x14ac:dyDescent="0.2">
      <c r="B105" s="103" t="s">
        <v>79</v>
      </c>
      <c r="C105" s="41">
        <v>15</v>
      </c>
      <c r="D105" s="41">
        <v>0</v>
      </c>
      <c r="E105" s="41">
        <v>3</v>
      </c>
      <c r="F105" s="41">
        <v>14</v>
      </c>
      <c r="G105" s="41">
        <f t="shared" si="16"/>
        <v>-1</v>
      </c>
      <c r="H105" s="41">
        <f t="shared" si="17"/>
        <v>14</v>
      </c>
      <c r="I105" s="41">
        <f t="shared" si="18"/>
        <v>11</v>
      </c>
      <c r="J105" s="79">
        <f t="shared" si="21"/>
        <v>-6.6666666666666652E-2</v>
      </c>
      <c r="K105" s="79"/>
      <c r="L105" s="79">
        <f t="shared" si="13"/>
        <v>3.666666666666667</v>
      </c>
    </row>
    <row r="106" spans="2:12" ht="12" x14ac:dyDescent="0.2">
      <c r="B106" s="103" t="s">
        <v>82</v>
      </c>
      <c r="C106" s="41">
        <v>12</v>
      </c>
      <c r="D106" s="41">
        <v>0</v>
      </c>
      <c r="E106" s="41">
        <v>3</v>
      </c>
      <c r="F106" s="41">
        <v>3</v>
      </c>
      <c r="G106" s="41">
        <f t="shared" si="16"/>
        <v>-9</v>
      </c>
      <c r="H106" s="41">
        <f t="shared" si="17"/>
        <v>3</v>
      </c>
      <c r="I106" s="41">
        <f t="shared" si="18"/>
        <v>0</v>
      </c>
      <c r="J106" s="79">
        <f t="shared" si="21"/>
        <v>-0.75</v>
      </c>
      <c r="K106" s="79"/>
      <c r="L106" s="79">
        <f t="shared" si="13"/>
        <v>0</v>
      </c>
    </row>
    <row r="107" spans="2:12" ht="15" customHeight="1" x14ac:dyDescent="0.2">
      <c r="B107" s="103" t="s">
        <v>99</v>
      </c>
      <c r="C107" s="41">
        <v>68</v>
      </c>
      <c r="D107" s="41">
        <v>0</v>
      </c>
      <c r="E107" s="41">
        <v>17</v>
      </c>
      <c r="F107" s="41">
        <v>32</v>
      </c>
      <c r="G107" s="41">
        <f t="shared" si="16"/>
        <v>-36</v>
      </c>
      <c r="H107" s="41">
        <f t="shared" si="17"/>
        <v>32</v>
      </c>
      <c r="I107" s="41">
        <f t="shared" si="18"/>
        <v>15</v>
      </c>
      <c r="J107" s="79">
        <f t="shared" si="21"/>
        <v>-0.52941176470588236</v>
      </c>
      <c r="K107" s="79"/>
      <c r="L107" s="79">
        <f t="shared" si="13"/>
        <v>0.88235294117647056</v>
      </c>
    </row>
    <row r="108" spans="2:12" ht="15" customHeight="1" x14ac:dyDescent="0.2">
      <c r="B108" s="106" t="s">
        <v>124</v>
      </c>
      <c r="C108" s="41">
        <v>1</v>
      </c>
      <c r="D108" s="41">
        <v>0</v>
      </c>
      <c r="E108" s="41">
        <v>1</v>
      </c>
      <c r="F108" s="41">
        <v>1</v>
      </c>
      <c r="G108" s="41">
        <f t="shared" si="16"/>
        <v>0</v>
      </c>
      <c r="H108" s="41">
        <f t="shared" si="17"/>
        <v>1</v>
      </c>
      <c r="I108" s="41">
        <f t="shared" si="18"/>
        <v>0</v>
      </c>
      <c r="J108" s="79">
        <f t="shared" si="21"/>
        <v>0</v>
      </c>
      <c r="K108" s="79"/>
      <c r="L108" s="79">
        <f t="shared" si="13"/>
        <v>0</v>
      </c>
    </row>
    <row r="109" spans="2:12" ht="15" customHeight="1" x14ac:dyDescent="0.2">
      <c r="B109" s="103" t="s">
        <v>125</v>
      </c>
      <c r="C109" s="41">
        <v>20</v>
      </c>
      <c r="D109" s="41">
        <v>6</v>
      </c>
      <c r="E109" s="41">
        <v>5</v>
      </c>
      <c r="F109" s="41">
        <v>10</v>
      </c>
      <c r="G109" s="41">
        <f t="shared" si="16"/>
        <v>-10</v>
      </c>
      <c r="H109" s="41">
        <f t="shared" si="17"/>
        <v>4</v>
      </c>
      <c r="I109" s="41">
        <f t="shared" si="18"/>
        <v>5</v>
      </c>
      <c r="J109" s="79">
        <f t="shared" si="21"/>
        <v>-0.5</v>
      </c>
      <c r="K109" s="79">
        <f t="shared" si="12"/>
        <v>0.66666666666666674</v>
      </c>
      <c r="L109" s="79">
        <f t="shared" si="13"/>
        <v>1</v>
      </c>
    </row>
    <row r="110" spans="2:12" ht="15" customHeight="1" x14ac:dyDescent="0.2">
      <c r="B110" s="103" t="s">
        <v>245</v>
      </c>
      <c r="C110" s="41">
        <v>1</v>
      </c>
      <c r="D110" s="41">
        <v>0</v>
      </c>
      <c r="E110" s="41">
        <v>0</v>
      </c>
      <c r="F110" s="41">
        <v>0</v>
      </c>
      <c r="G110" s="41">
        <f t="shared" si="16"/>
        <v>-1</v>
      </c>
      <c r="H110" s="41">
        <f t="shared" si="17"/>
        <v>0</v>
      </c>
      <c r="I110" s="41">
        <f t="shared" si="18"/>
        <v>0</v>
      </c>
      <c r="J110" s="79">
        <f t="shared" si="21"/>
        <v>-1</v>
      </c>
      <c r="K110" s="79"/>
      <c r="L110" s="79"/>
    </row>
    <row r="111" spans="2:12" s="21" customFormat="1" ht="15" customHeight="1" x14ac:dyDescent="0.2">
      <c r="B111" s="103" t="s">
        <v>246</v>
      </c>
      <c r="C111" s="41">
        <v>0</v>
      </c>
      <c r="D111" s="41">
        <v>1</v>
      </c>
      <c r="E111" s="41">
        <v>0</v>
      </c>
      <c r="F111" s="41">
        <v>0</v>
      </c>
      <c r="G111" s="41">
        <f t="shared" si="16"/>
        <v>0</v>
      </c>
      <c r="H111" s="41">
        <f t="shared" si="17"/>
        <v>-1</v>
      </c>
      <c r="I111" s="41">
        <f t="shared" si="18"/>
        <v>0</v>
      </c>
      <c r="J111" s="79"/>
      <c r="K111" s="79">
        <f t="shared" si="12"/>
        <v>-1</v>
      </c>
      <c r="L111" s="79"/>
    </row>
    <row r="112" spans="2:12" ht="15" customHeight="1" x14ac:dyDescent="0.2">
      <c r="B112" s="103" t="s">
        <v>148</v>
      </c>
      <c r="C112" s="41">
        <v>13</v>
      </c>
      <c r="D112" s="41">
        <v>0</v>
      </c>
      <c r="E112" s="41">
        <v>1</v>
      </c>
      <c r="F112" s="41">
        <v>12</v>
      </c>
      <c r="G112" s="41">
        <f t="shared" si="16"/>
        <v>-1</v>
      </c>
      <c r="H112" s="41">
        <f t="shared" si="17"/>
        <v>12</v>
      </c>
      <c r="I112" s="41">
        <f t="shared" si="18"/>
        <v>11</v>
      </c>
      <c r="J112" s="79">
        <f t="shared" si="21"/>
        <v>-7.6923076923076872E-2</v>
      </c>
      <c r="K112" s="79"/>
      <c r="L112" s="79">
        <f t="shared" si="13"/>
        <v>11</v>
      </c>
    </row>
    <row r="113" spans="2:12" ht="16.5" customHeight="1" x14ac:dyDescent="0.2">
      <c r="B113" s="105" t="s">
        <v>152</v>
      </c>
      <c r="C113" s="41">
        <v>39</v>
      </c>
      <c r="D113" s="41">
        <v>0</v>
      </c>
      <c r="E113" s="41">
        <v>4</v>
      </c>
      <c r="F113" s="41">
        <v>20</v>
      </c>
      <c r="G113" s="41">
        <f t="shared" si="16"/>
        <v>-19</v>
      </c>
      <c r="H113" s="41">
        <f t="shared" si="17"/>
        <v>20</v>
      </c>
      <c r="I113" s="41">
        <f t="shared" si="18"/>
        <v>16</v>
      </c>
      <c r="J113" s="79">
        <f t="shared" si="21"/>
        <v>-0.48717948717948723</v>
      </c>
      <c r="K113" s="79"/>
      <c r="L113" s="79">
        <f t="shared" si="13"/>
        <v>4</v>
      </c>
    </row>
    <row r="114" spans="2:12" ht="33.75" customHeight="1" x14ac:dyDescent="0.2">
      <c r="B114" s="107" t="s">
        <v>201</v>
      </c>
      <c r="C114" s="57">
        <v>34857</v>
      </c>
      <c r="D114" s="57">
        <v>154</v>
      </c>
      <c r="E114" s="57">
        <v>3929</v>
      </c>
      <c r="F114" s="57">
        <v>18007</v>
      </c>
      <c r="G114" s="57">
        <f t="shared" si="16"/>
        <v>-16850</v>
      </c>
      <c r="H114" s="57">
        <f t="shared" si="17"/>
        <v>17853</v>
      </c>
      <c r="I114" s="57">
        <f t="shared" si="18"/>
        <v>14078</v>
      </c>
      <c r="J114" s="62">
        <f t="shared" si="21"/>
        <v>-0.48340362050664143</v>
      </c>
      <c r="K114" s="62">
        <f t="shared" si="12"/>
        <v>115.92857142857143</v>
      </c>
      <c r="L114" s="62">
        <f t="shared" si="13"/>
        <v>3.5831000254517686</v>
      </c>
    </row>
    <row r="115" spans="2:12" ht="21.75" customHeight="1" x14ac:dyDescent="0.2">
      <c r="B115" s="101" t="s">
        <v>202</v>
      </c>
      <c r="C115" s="56">
        <v>9772</v>
      </c>
      <c r="D115" s="56">
        <v>5</v>
      </c>
      <c r="E115" s="56">
        <v>166</v>
      </c>
      <c r="F115" s="56">
        <v>1418</v>
      </c>
      <c r="G115" s="56">
        <f t="shared" si="16"/>
        <v>-8354</v>
      </c>
      <c r="H115" s="56">
        <f t="shared" si="17"/>
        <v>1413</v>
      </c>
      <c r="I115" s="56">
        <f t="shared" si="18"/>
        <v>1252</v>
      </c>
      <c r="J115" s="74">
        <f t="shared" si="21"/>
        <v>-0.85489152681129754</v>
      </c>
      <c r="K115" s="74">
        <f t="shared" si="12"/>
        <v>282.60000000000002</v>
      </c>
      <c r="L115" s="74">
        <f t="shared" si="13"/>
        <v>7.5421686746987948</v>
      </c>
    </row>
    <row r="116" spans="2:12" ht="12" x14ac:dyDescent="0.2">
      <c r="B116" s="108" t="s">
        <v>88</v>
      </c>
      <c r="C116" s="41">
        <v>1147</v>
      </c>
      <c r="D116" s="41">
        <v>0</v>
      </c>
      <c r="E116" s="41">
        <v>27</v>
      </c>
      <c r="F116" s="41">
        <v>191</v>
      </c>
      <c r="G116" s="41">
        <f t="shared" si="16"/>
        <v>-956</v>
      </c>
      <c r="H116" s="41">
        <f t="shared" si="17"/>
        <v>191</v>
      </c>
      <c r="I116" s="41">
        <f t="shared" si="18"/>
        <v>164</v>
      </c>
      <c r="J116" s="79">
        <f t="shared" si="21"/>
        <v>-0.83347863993025284</v>
      </c>
      <c r="K116" s="79"/>
      <c r="L116" s="79">
        <f t="shared" si="13"/>
        <v>6.0740740740740744</v>
      </c>
    </row>
    <row r="117" spans="2:12" ht="15" customHeight="1" x14ac:dyDescent="0.2">
      <c r="B117" s="108" t="s">
        <v>101</v>
      </c>
      <c r="C117" s="41">
        <v>3293</v>
      </c>
      <c r="D117" s="41">
        <v>3</v>
      </c>
      <c r="E117" s="41">
        <v>40</v>
      </c>
      <c r="F117" s="41">
        <v>709</v>
      </c>
      <c r="G117" s="41">
        <f t="shared" si="16"/>
        <v>-2584</v>
      </c>
      <c r="H117" s="41">
        <f t="shared" si="17"/>
        <v>706</v>
      </c>
      <c r="I117" s="41">
        <f t="shared" si="18"/>
        <v>669</v>
      </c>
      <c r="J117" s="79">
        <f t="shared" si="21"/>
        <v>-0.78469480716671725</v>
      </c>
      <c r="K117" s="79">
        <f t="shared" si="12"/>
        <v>235.33333333333334</v>
      </c>
      <c r="L117" s="79">
        <f t="shared" si="13"/>
        <v>16.725000000000001</v>
      </c>
    </row>
    <row r="118" spans="2:12" ht="12" x14ac:dyDescent="0.2">
      <c r="B118" s="108" t="s">
        <v>115</v>
      </c>
      <c r="C118" s="41">
        <v>21</v>
      </c>
      <c r="D118" s="41">
        <v>0</v>
      </c>
      <c r="E118" s="41">
        <v>0</v>
      </c>
      <c r="F118" s="41">
        <v>53</v>
      </c>
      <c r="G118" s="41">
        <f t="shared" si="16"/>
        <v>32</v>
      </c>
      <c r="H118" s="41">
        <f t="shared" si="17"/>
        <v>53</v>
      </c>
      <c r="I118" s="41">
        <f t="shared" si="18"/>
        <v>53</v>
      </c>
      <c r="J118" s="79">
        <f t="shared" si="21"/>
        <v>1.5238095238095237</v>
      </c>
      <c r="K118" s="79"/>
      <c r="L118" s="79"/>
    </row>
    <row r="119" spans="2:12" ht="15" customHeight="1" x14ac:dyDescent="0.2">
      <c r="B119" s="104" t="s">
        <v>141</v>
      </c>
      <c r="C119" s="41">
        <v>4</v>
      </c>
      <c r="D119" s="41">
        <v>0</v>
      </c>
      <c r="E119" s="41">
        <v>0</v>
      </c>
      <c r="F119" s="41">
        <v>4</v>
      </c>
      <c r="G119" s="41">
        <f t="shared" si="16"/>
        <v>0</v>
      </c>
      <c r="H119" s="41">
        <f t="shared" si="17"/>
        <v>4</v>
      </c>
      <c r="I119" s="41">
        <f t="shared" si="18"/>
        <v>4</v>
      </c>
      <c r="J119" s="79">
        <f t="shared" si="21"/>
        <v>0</v>
      </c>
      <c r="K119" s="79"/>
      <c r="L119" s="79"/>
    </row>
    <row r="120" spans="2:12" ht="12" x14ac:dyDescent="0.2">
      <c r="B120" s="104" t="s">
        <v>153</v>
      </c>
      <c r="C120" s="41">
        <v>5292</v>
      </c>
      <c r="D120" s="41">
        <v>2</v>
      </c>
      <c r="E120" s="41">
        <v>99</v>
      </c>
      <c r="F120" s="41">
        <v>461</v>
      </c>
      <c r="G120" s="41">
        <f t="shared" si="16"/>
        <v>-4831</v>
      </c>
      <c r="H120" s="41">
        <f t="shared" si="17"/>
        <v>459</v>
      </c>
      <c r="I120" s="41">
        <f t="shared" si="18"/>
        <v>362</v>
      </c>
      <c r="J120" s="79">
        <f t="shared" si="21"/>
        <v>-0.91288737717309143</v>
      </c>
      <c r="K120" s="79">
        <f t="shared" si="12"/>
        <v>229.5</v>
      </c>
      <c r="L120" s="79">
        <f t="shared" si="13"/>
        <v>3.6565656565656566</v>
      </c>
    </row>
    <row r="121" spans="2:12" ht="15" customHeight="1" x14ac:dyDescent="0.2">
      <c r="B121" s="104" t="s">
        <v>168</v>
      </c>
      <c r="C121" s="41">
        <v>1</v>
      </c>
      <c r="D121" s="41">
        <v>0</v>
      </c>
      <c r="E121" s="41">
        <v>0</v>
      </c>
      <c r="F121" s="41">
        <v>0</v>
      </c>
      <c r="G121" s="41">
        <f t="shared" si="16"/>
        <v>-1</v>
      </c>
      <c r="H121" s="41">
        <f t="shared" si="17"/>
        <v>0</v>
      </c>
      <c r="I121" s="41">
        <f t="shared" si="18"/>
        <v>0</v>
      </c>
      <c r="J121" s="79">
        <f t="shared" si="21"/>
        <v>-1</v>
      </c>
      <c r="K121" s="79"/>
      <c r="L121" s="79"/>
    </row>
    <row r="122" spans="2:12" ht="15" customHeight="1" x14ac:dyDescent="0.2">
      <c r="B122" s="104" t="s">
        <v>163</v>
      </c>
      <c r="C122" s="41">
        <v>14</v>
      </c>
      <c r="D122" s="41">
        <v>0</v>
      </c>
      <c r="E122" s="41">
        <v>0</v>
      </c>
      <c r="F122" s="41">
        <v>0</v>
      </c>
      <c r="G122" s="41">
        <f t="shared" si="16"/>
        <v>-14</v>
      </c>
      <c r="H122" s="41">
        <f t="shared" si="17"/>
        <v>0</v>
      </c>
      <c r="I122" s="41">
        <f t="shared" si="18"/>
        <v>0</v>
      </c>
      <c r="J122" s="79">
        <f t="shared" si="21"/>
        <v>-1</v>
      </c>
      <c r="K122" s="79"/>
      <c r="L122" s="79"/>
    </row>
    <row r="123" spans="2:12" ht="15" customHeight="1" x14ac:dyDescent="0.2">
      <c r="B123" s="101" t="s">
        <v>203</v>
      </c>
      <c r="C123" s="56">
        <v>1345</v>
      </c>
      <c r="D123" s="56">
        <v>5</v>
      </c>
      <c r="E123" s="56">
        <v>56</v>
      </c>
      <c r="F123" s="56">
        <v>410</v>
      </c>
      <c r="G123" s="56">
        <f t="shared" si="16"/>
        <v>-935</v>
      </c>
      <c r="H123" s="56">
        <f t="shared" si="17"/>
        <v>405</v>
      </c>
      <c r="I123" s="56">
        <f t="shared" si="18"/>
        <v>354</v>
      </c>
      <c r="J123" s="74">
        <f t="shared" si="21"/>
        <v>-0.69516728624535318</v>
      </c>
      <c r="K123" s="74">
        <f t="shared" ref="K123:K175" si="22">F123/D123-1</f>
        <v>81</v>
      </c>
      <c r="L123" s="74">
        <f t="shared" ref="L123:L185" si="23">F123/E123-1</f>
        <v>6.3214285714285712</v>
      </c>
    </row>
    <row r="124" spans="2:12" ht="17.25" customHeight="1" x14ac:dyDescent="0.2">
      <c r="B124" s="104" t="s">
        <v>60</v>
      </c>
      <c r="C124" s="41">
        <v>1139</v>
      </c>
      <c r="D124" s="41">
        <v>4</v>
      </c>
      <c r="E124" s="41">
        <v>38</v>
      </c>
      <c r="F124" s="41">
        <v>342</v>
      </c>
      <c r="G124" s="41">
        <f t="shared" si="16"/>
        <v>-797</v>
      </c>
      <c r="H124" s="41">
        <f t="shared" si="17"/>
        <v>338</v>
      </c>
      <c r="I124" s="41">
        <f t="shared" si="18"/>
        <v>304</v>
      </c>
      <c r="J124" s="79">
        <f t="shared" si="21"/>
        <v>-0.69973661106233531</v>
      </c>
      <c r="K124" s="79">
        <f t="shared" si="22"/>
        <v>84.5</v>
      </c>
      <c r="L124" s="79">
        <f t="shared" si="23"/>
        <v>8</v>
      </c>
    </row>
    <row r="125" spans="2:12" ht="15" customHeight="1" x14ac:dyDescent="0.2">
      <c r="B125" s="104" t="s">
        <v>64</v>
      </c>
      <c r="C125" s="41">
        <v>0</v>
      </c>
      <c r="D125" s="41">
        <v>0</v>
      </c>
      <c r="E125" s="41">
        <v>0</v>
      </c>
      <c r="F125" s="41">
        <v>0</v>
      </c>
      <c r="G125" s="41">
        <f t="shared" si="16"/>
        <v>0</v>
      </c>
      <c r="H125" s="41">
        <f t="shared" si="17"/>
        <v>0</v>
      </c>
      <c r="I125" s="41">
        <f t="shared" si="18"/>
        <v>0</v>
      </c>
      <c r="J125" s="79"/>
      <c r="K125" s="79"/>
      <c r="L125" s="79"/>
    </row>
    <row r="126" spans="2:12" ht="15" customHeight="1" x14ac:dyDescent="0.2">
      <c r="B126" s="104" t="s">
        <v>68</v>
      </c>
      <c r="C126" s="41">
        <v>198</v>
      </c>
      <c r="D126" s="41">
        <v>1</v>
      </c>
      <c r="E126" s="41">
        <v>16</v>
      </c>
      <c r="F126" s="41">
        <v>55</v>
      </c>
      <c r="G126" s="41">
        <f t="shared" si="16"/>
        <v>-143</v>
      </c>
      <c r="H126" s="41">
        <f t="shared" si="17"/>
        <v>54</v>
      </c>
      <c r="I126" s="41">
        <f t="shared" si="18"/>
        <v>39</v>
      </c>
      <c r="J126" s="79">
        <f t="shared" si="21"/>
        <v>-0.72222222222222221</v>
      </c>
      <c r="K126" s="79">
        <f t="shared" si="22"/>
        <v>54</v>
      </c>
      <c r="L126" s="79">
        <f t="shared" si="23"/>
        <v>2.4375</v>
      </c>
    </row>
    <row r="127" spans="2:12" ht="15" customHeight="1" x14ac:dyDescent="0.2">
      <c r="B127" s="104" t="s">
        <v>165</v>
      </c>
      <c r="C127" s="41">
        <v>0</v>
      </c>
      <c r="D127" s="41">
        <v>0</v>
      </c>
      <c r="E127" s="41">
        <v>1</v>
      </c>
      <c r="F127" s="41">
        <v>11</v>
      </c>
      <c r="G127" s="41">
        <f t="shared" si="16"/>
        <v>11</v>
      </c>
      <c r="H127" s="41">
        <f t="shared" si="17"/>
        <v>11</v>
      </c>
      <c r="I127" s="41">
        <f t="shared" si="18"/>
        <v>10</v>
      </c>
      <c r="J127" s="79"/>
      <c r="K127" s="79"/>
      <c r="L127" s="79">
        <f t="shared" si="23"/>
        <v>10</v>
      </c>
    </row>
    <row r="128" spans="2:12" ht="15" customHeight="1" x14ac:dyDescent="0.2">
      <c r="B128" s="104" t="s">
        <v>81</v>
      </c>
      <c r="C128" s="41">
        <v>0</v>
      </c>
      <c r="D128" s="41">
        <v>0</v>
      </c>
      <c r="E128" s="41">
        <v>0</v>
      </c>
      <c r="F128" s="41">
        <v>0</v>
      </c>
      <c r="G128" s="41">
        <f t="shared" si="16"/>
        <v>0</v>
      </c>
      <c r="H128" s="41">
        <f t="shared" si="17"/>
        <v>0</v>
      </c>
      <c r="I128" s="41">
        <f t="shared" si="18"/>
        <v>0</v>
      </c>
      <c r="J128" s="79"/>
      <c r="K128" s="79"/>
      <c r="L128" s="79"/>
    </row>
    <row r="129" spans="1:12" ht="15" customHeight="1" x14ac:dyDescent="0.2">
      <c r="B129" s="104" t="s">
        <v>111</v>
      </c>
      <c r="C129" s="41">
        <v>0</v>
      </c>
      <c r="D129" s="41">
        <v>0</v>
      </c>
      <c r="E129" s="41">
        <v>0</v>
      </c>
      <c r="F129" s="41">
        <v>1</v>
      </c>
      <c r="G129" s="41">
        <f t="shared" si="16"/>
        <v>1</v>
      </c>
      <c r="H129" s="41">
        <f t="shared" si="17"/>
        <v>1</v>
      </c>
      <c r="I129" s="41">
        <f t="shared" si="18"/>
        <v>1</v>
      </c>
      <c r="J129" s="79"/>
      <c r="K129" s="79"/>
      <c r="L129" s="79"/>
    </row>
    <row r="130" spans="1:12" ht="15" customHeight="1" x14ac:dyDescent="0.2">
      <c r="B130" s="104" t="s">
        <v>184</v>
      </c>
      <c r="C130" s="41">
        <v>0</v>
      </c>
      <c r="D130" s="41">
        <v>0</v>
      </c>
      <c r="E130" s="41">
        <v>0</v>
      </c>
      <c r="F130" s="41">
        <v>0</v>
      </c>
      <c r="G130" s="41">
        <f t="shared" si="16"/>
        <v>0</v>
      </c>
      <c r="H130" s="41">
        <f t="shared" si="17"/>
        <v>0</v>
      </c>
      <c r="I130" s="41">
        <f t="shared" si="18"/>
        <v>0</v>
      </c>
      <c r="J130" s="79"/>
      <c r="K130" s="79"/>
      <c r="L130" s="79"/>
    </row>
    <row r="131" spans="1:12" ht="15" customHeight="1" x14ac:dyDescent="0.2">
      <c r="B131" s="104" t="s">
        <v>192</v>
      </c>
      <c r="C131" s="41">
        <v>0</v>
      </c>
      <c r="D131" s="41">
        <v>0</v>
      </c>
      <c r="E131" s="41">
        <v>0</v>
      </c>
      <c r="F131" s="41">
        <v>0</v>
      </c>
      <c r="G131" s="41">
        <f t="shared" si="16"/>
        <v>0</v>
      </c>
      <c r="H131" s="41">
        <f t="shared" si="17"/>
        <v>0</v>
      </c>
      <c r="I131" s="41">
        <f t="shared" si="18"/>
        <v>0</v>
      </c>
      <c r="J131" s="79"/>
      <c r="K131" s="79"/>
      <c r="L131" s="79"/>
    </row>
    <row r="132" spans="1:12" ht="15" customHeight="1" x14ac:dyDescent="0.2">
      <c r="B132" s="104" t="s">
        <v>123</v>
      </c>
      <c r="C132" s="41">
        <v>0</v>
      </c>
      <c r="D132" s="41">
        <v>0</v>
      </c>
      <c r="E132" s="41">
        <v>0</v>
      </c>
      <c r="F132" s="41">
        <v>0</v>
      </c>
      <c r="G132" s="41">
        <f t="shared" si="16"/>
        <v>0</v>
      </c>
      <c r="H132" s="41">
        <f t="shared" si="17"/>
        <v>0</v>
      </c>
      <c r="I132" s="41">
        <f t="shared" si="18"/>
        <v>0</v>
      </c>
      <c r="J132" s="79"/>
      <c r="K132" s="79"/>
      <c r="L132" s="79"/>
    </row>
    <row r="133" spans="1:12" s="10" customFormat="1" ht="15" customHeight="1" x14ac:dyDescent="0.2">
      <c r="B133" s="104" t="s">
        <v>178</v>
      </c>
      <c r="C133" s="41">
        <v>0</v>
      </c>
      <c r="D133" s="41">
        <v>0</v>
      </c>
      <c r="E133" s="41">
        <v>0</v>
      </c>
      <c r="F133" s="41">
        <v>0</v>
      </c>
      <c r="G133" s="41">
        <f t="shared" ref="G133:G196" si="24">F133-C133</f>
        <v>0</v>
      </c>
      <c r="H133" s="41">
        <f t="shared" ref="H133:H196" si="25">F133-D133</f>
        <v>0</v>
      </c>
      <c r="I133" s="41">
        <f t="shared" ref="I133:I196" si="26">F133-E133</f>
        <v>0</v>
      </c>
      <c r="J133" s="79"/>
      <c r="K133" s="79"/>
      <c r="L133" s="79"/>
    </row>
    <row r="134" spans="1:12" s="10" customFormat="1" ht="15" customHeight="1" x14ac:dyDescent="0.2">
      <c r="B134" s="104" t="s">
        <v>130</v>
      </c>
      <c r="C134" s="41">
        <v>0</v>
      </c>
      <c r="D134" s="41">
        <v>0</v>
      </c>
      <c r="E134" s="41">
        <v>1</v>
      </c>
      <c r="F134" s="41">
        <v>0</v>
      </c>
      <c r="G134" s="41">
        <f t="shared" si="24"/>
        <v>0</v>
      </c>
      <c r="H134" s="41">
        <f t="shared" si="25"/>
        <v>0</v>
      </c>
      <c r="I134" s="41">
        <f t="shared" si="26"/>
        <v>-1</v>
      </c>
      <c r="J134" s="79"/>
      <c r="K134" s="79"/>
      <c r="L134" s="79">
        <f t="shared" si="23"/>
        <v>-1</v>
      </c>
    </row>
    <row r="135" spans="1:12" s="10" customFormat="1" ht="15" customHeight="1" x14ac:dyDescent="0.2">
      <c r="B135" s="104" t="s">
        <v>179</v>
      </c>
      <c r="C135" s="41">
        <v>0</v>
      </c>
      <c r="D135" s="41">
        <v>0</v>
      </c>
      <c r="E135" s="41">
        <v>0</v>
      </c>
      <c r="F135" s="41">
        <v>0</v>
      </c>
      <c r="G135" s="41">
        <f t="shared" si="24"/>
        <v>0</v>
      </c>
      <c r="H135" s="41">
        <f t="shared" si="25"/>
        <v>0</v>
      </c>
      <c r="I135" s="41">
        <f t="shared" si="26"/>
        <v>0</v>
      </c>
      <c r="J135" s="79"/>
      <c r="K135" s="79"/>
      <c r="L135" s="79"/>
    </row>
    <row r="136" spans="1:12" s="10" customFormat="1" ht="15" customHeight="1" x14ac:dyDescent="0.2">
      <c r="B136" s="104" t="s">
        <v>181</v>
      </c>
      <c r="C136" s="41">
        <v>0</v>
      </c>
      <c r="D136" s="41">
        <v>0</v>
      </c>
      <c r="E136" s="41">
        <v>0</v>
      </c>
      <c r="F136" s="41">
        <v>0</v>
      </c>
      <c r="G136" s="41">
        <f t="shared" si="24"/>
        <v>0</v>
      </c>
      <c r="H136" s="41">
        <f t="shared" si="25"/>
        <v>0</v>
      </c>
      <c r="I136" s="41">
        <f t="shared" si="26"/>
        <v>0</v>
      </c>
      <c r="J136" s="79"/>
      <c r="K136" s="79"/>
      <c r="L136" s="79"/>
    </row>
    <row r="137" spans="1:12" s="10" customFormat="1" ht="15" customHeight="1" x14ac:dyDescent="0.2">
      <c r="B137" s="104" t="s">
        <v>145</v>
      </c>
      <c r="C137" s="41">
        <v>5</v>
      </c>
      <c r="D137" s="41">
        <v>0</v>
      </c>
      <c r="E137" s="41">
        <v>0</v>
      </c>
      <c r="F137" s="41">
        <v>0</v>
      </c>
      <c r="G137" s="41">
        <f t="shared" si="24"/>
        <v>-5</v>
      </c>
      <c r="H137" s="41">
        <f t="shared" si="25"/>
        <v>0</v>
      </c>
      <c r="I137" s="41">
        <f t="shared" si="26"/>
        <v>0</v>
      </c>
      <c r="J137" s="79">
        <f t="shared" si="21"/>
        <v>-1</v>
      </c>
      <c r="K137" s="79"/>
      <c r="L137" s="79"/>
    </row>
    <row r="138" spans="1:12" s="10" customFormat="1" ht="15" customHeight="1" x14ac:dyDescent="0.2">
      <c r="B138" s="104" t="s">
        <v>182</v>
      </c>
      <c r="C138" s="41">
        <v>3</v>
      </c>
      <c r="D138" s="41">
        <v>0</v>
      </c>
      <c r="E138" s="41">
        <v>0</v>
      </c>
      <c r="F138" s="41">
        <v>1</v>
      </c>
      <c r="G138" s="41">
        <f t="shared" si="24"/>
        <v>-2</v>
      </c>
      <c r="H138" s="41">
        <f t="shared" si="25"/>
        <v>1</v>
      </c>
      <c r="I138" s="41">
        <f t="shared" si="26"/>
        <v>1</v>
      </c>
      <c r="J138" s="79">
        <f t="shared" si="21"/>
        <v>-0.66666666666666674</v>
      </c>
      <c r="K138" s="79"/>
      <c r="L138" s="79"/>
    </row>
    <row r="139" spans="1:12" ht="15" customHeight="1" x14ac:dyDescent="0.2">
      <c r="B139" s="101" t="s">
        <v>204</v>
      </c>
      <c r="C139" s="56">
        <v>20947</v>
      </c>
      <c r="D139" s="56">
        <v>140</v>
      </c>
      <c r="E139" s="56">
        <v>3086</v>
      </c>
      <c r="F139" s="56">
        <v>13478</v>
      </c>
      <c r="G139" s="56">
        <f t="shared" si="24"/>
        <v>-7469</v>
      </c>
      <c r="H139" s="56">
        <f t="shared" si="25"/>
        <v>13338</v>
      </c>
      <c r="I139" s="56">
        <f t="shared" si="26"/>
        <v>10392</v>
      </c>
      <c r="J139" s="74">
        <f t="shared" ref="J139:J202" si="27">F139/C139-1</f>
        <v>-0.35656657277891823</v>
      </c>
      <c r="K139" s="74">
        <f t="shared" si="22"/>
        <v>95.271428571428572</v>
      </c>
      <c r="L139" s="74">
        <f t="shared" si="23"/>
        <v>3.3674659753726504</v>
      </c>
    </row>
    <row r="140" spans="1:12" ht="15" customHeight="1" x14ac:dyDescent="0.2">
      <c r="A140" s="11"/>
      <c r="B140" s="103" t="s">
        <v>62</v>
      </c>
      <c r="C140" s="41">
        <v>28</v>
      </c>
      <c r="D140" s="41">
        <v>11</v>
      </c>
      <c r="E140" s="41">
        <v>27</v>
      </c>
      <c r="F140" s="41">
        <v>41</v>
      </c>
      <c r="G140" s="41">
        <f t="shared" si="24"/>
        <v>13</v>
      </c>
      <c r="H140" s="41">
        <f t="shared" si="25"/>
        <v>30</v>
      </c>
      <c r="I140" s="41">
        <f t="shared" si="26"/>
        <v>14</v>
      </c>
      <c r="J140" s="79">
        <f t="shared" si="27"/>
        <v>0.46428571428571419</v>
      </c>
      <c r="K140" s="79">
        <f t="shared" si="22"/>
        <v>2.7272727272727271</v>
      </c>
      <c r="L140" s="79">
        <f t="shared" si="23"/>
        <v>0.5185185185185186</v>
      </c>
    </row>
    <row r="141" spans="1:12" ht="15" customHeight="1" x14ac:dyDescent="0.2">
      <c r="A141" s="11"/>
      <c r="B141" s="103" t="s">
        <v>69</v>
      </c>
      <c r="C141" s="41">
        <v>53</v>
      </c>
      <c r="D141" s="41">
        <v>0</v>
      </c>
      <c r="E141" s="41">
        <v>66</v>
      </c>
      <c r="F141" s="41">
        <v>110</v>
      </c>
      <c r="G141" s="41">
        <f t="shared" si="24"/>
        <v>57</v>
      </c>
      <c r="H141" s="41">
        <f t="shared" si="25"/>
        <v>110</v>
      </c>
      <c r="I141" s="41">
        <f t="shared" si="26"/>
        <v>44</v>
      </c>
      <c r="J141" s="79">
        <f t="shared" si="27"/>
        <v>1.0754716981132075</v>
      </c>
      <c r="K141" s="79"/>
      <c r="L141" s="79">
        <f t="shared" si="23"/>
        <v>0.66666666666666674</v>
      </c>
    </row>
    <row r="142" spans="1:12" s="10" customFormat="1" ht="15" customHeight="1" x14ac:dyDescent="0.2">
      <c r="A142" s="11"/>
      <c r="B142" s="103" t="s">
        <v>190</v>
      </c>
      <c r="C142" s="41">
        <v>0</v>
      </c>
      <c r="D142" s="41">
        <v>0</v>
      </c>
      <c r="E142" s="41">
        <v>3</v>
      </c>
      <c r="F142" s="41">
        <v>4</v>
      </c>
      <c r="G142" s="41">
        <f t="shared" si="24"/>
        <v>4</v>
      </c>
      <c r="H142" s="41">
        <f t="shared" si="25"/>
        <v>4</v>
      </c>
      <c r="I142" s="41">
        <f t="shared" si="26"/>
        <v>1</v>
      </c>
      <c r="J142" s="79"/>
      <c r="K142" s="79"/>
      <c r="L142" s="79">
        <f t="shared" si="23"/>
        <v>0.33333333333333326</v>
      </c>
    </row>
    <row r="143" spans="1:12" ht="15" customHeight="1" x14ac:dyDescent="0.2">
      <c r="A143" s="11"/>
      <c r="B143" s="103" t="s">
        <v>90</v>
      </c>
      <c r="C143" s="41">
        <v>6617</v>
      </c>
      <c r="D143" s="41">
        <v>91</v>
      </c>
      <c r="E143" s="41">
        <v>1258</v>
      </c>
      <c r="F143" s="41">
        <v>2978</v>
      </c>
      <c r="G143" s="41">
        <f t="shared" si="24"/>
        <v>-3639</v>
      </c>
      <c r="H143" s="41">
        <f t="shared" si="25"/>
        <v>2887</v>
      </c>
      <c r="I143" s="41">
        <f t="shared" si="26"/>
        <v>1720</v>
      </c>
      <c r="J143" s="79">
        <f t="shared" si="27"/>
        <v>-0.54994710593924734</v>
      </c>
      <c r="K143" s="79">
        <f t="shared" si="22"/>
        <v>31.725274725274723</v>
      </c>
      <c r="L143" s="79">
        <f t="shared" si="23"/>
        <v>1.3672496025437204</v>
      </c>
    </row>
    <row r="144" spans="1:12" ht="12.75" x14ac:dyDescent="0.2">
      <c r="A144" s="11"/>
      <c r="B144" s="103" t="s">
        <v>93</v>
      </c>
      <c r="C144" s="41">
        <v>13230</v>
      </c>
      <c r="D144" s="41">
        <v>37</v>
      </c>
      <c r="E144" s="41">
        <v>1352</v>
      </c>
      <c r="F144" s="41">
        <v>9454</v>
      </c>
      <c r="G144" s="41">
        <f t="shared" si="24"/>
        <v>-3776</v>
      </c>
      <c r="H144" s="41">
        <f t="shared" si="25"/>
        <v>9417</v>
      </c>
      <c r="I144" s="41">
        <f t="shared" si="26"/>
        <v>8102</v>
      </c>
      <c r="J144" s="79">
        <f t="shared" si="27"/>
        <v>-0.28541194255479974</v>
      </c>
      <c r="K144" s="79">
        <f t="shared" si="22"/>
        <v>254.51351351351352</v>
      </c>
      <c r="L144" s="79">
        <f t="shared" si="23"/>
        <v>5.9926035502958577</v>
      </c>
    </row>
    <row r="145" spans="1:12" ht="12.75" x14ac:dyDescent="0.2">
      <c r="A145" s="11"/>
      <c r="B145" s="106" t="s">
        <v>176</v>
      </c>
      <c r="C145" s="41">
        <v>4</v>
      </c>
      <c r="D145" s="41">
        <v>0</v>
      </c>
      <c r="E145" s="41">
        <v>0</v>
      </c>
      <c r="F145" s="41">
        <v>17</v>
      </c>
      <c r="G145" s="41">
        <f t="shared" si="24"/>
        <v>13</v>
      </c>
      <c r="H145" s="41">
        <f t="shared" si="25"/>
        <v>17</v>
      </c>
      <c r="I145" s="41">
        <f t="shared" si="26"/>
        <v>17</v>
      </c>
      <c r="J145" s="79">
        <f t="shared" si="27"/>
        <v>3.25</v>
      </c>
      <c r="K145" s="79"/>
      <c r="L145" s="79"/>
    </row>
    <row r="146" spans="1:12" ht="15" customHeight="1" x14ac:dyDescent="0.2">
      <c r="A146" s="11"/>
      <c r="B146" s="103" t="s">
        <v>116</v>
      </c>
      <c r="C146" s="41">
        <v>42</v>
      </c>
      <c r="D146" s="41">
        <v>1</v>
      </c>
      <c r="E146" s="41">
        <v>48</v>
      </c>
      <c r="F146" s="41">
        <v>60</v>
      </c>
      <c r="G146" s="41">
        <f t="shared" si="24"/>
        <v>18</v>
      </c>
      <c r="H146" s="41">
        <f t="shared" si="25"/>
        <v>59</v>
      </c>
      <c r="I146" s="41">
        <f t="shared" si="26"/>
        <v>12</v>
      </c>
      <c r="J146" s="79">
        <f t="shared" si="27"/>
        <v>0.4285714285714286</v>
      </c>
      <c r="K146" s="79">
        <f t="shared" si="22"/>
        <v>59</v>
      </c>
      <c r="L146" s="79">
        <f t="shared" si="23"/>
        <v>0.25</v>
      </c>
    </row>
    <row r="147" spans="1:12" ht="15" customHeight="1" x14ac:dyDescent="0.2">
      <c r="A147" s="11"/>
      <c r="B147" s="103" t="s">
        <v>120</v>
      </c>
      <c r="C147" s="41">
        <v>823</v>
      </c>
      <c r="D147" s="41">
        <v>0</v>
      </c>
      <c r="E147" s="41">
        <v>227</v>
      </c>
      <c r="F147" s="41">
        <v>680</v>
      </c>
      <c r="G147" s="41">
        <f t="shared" si="24"/>
        <v>-143</v>
      </c>
      <c r="H147" s="41">
        <f t="shared" si="25"/>
        <v>680</v>
      </c>
      <c r="I147" s="41">
        <f t="shared" si="26"/>
        <v>453</v>
      </c>
      <c r="J147" s="79">
        <f t="shared" si="27"/>
        <v>-0.17375455650060756</v>
      </c>
      <c r="K147" s="79"/>
      <c r="L147" s="79">
        <f t="shared" si="23"/>
        <v>1.9955947136563879</v>
      </c>
    </row>
    <row r="148" spans="1:12" ht="15" customHeight="1" x14ac:dyDescent="0.2">
      <c r="A148" s="11"/>
      <c r="B148" s="103" t="s">
        <v>151</v>
      </c>
      <c r="C148" s="41">
        <v>150</v>
      </c>
      <c r="D148" s="41">
        <v>0</v>
      </c>
      <c r="E148" s="41">
        <v>105</v>
      </c>
      <c r="F148" s="41">
        <v>134</v>
      </c>
      <c r="G148" s="41">
        <f t="shared" si="24"/>
        <v>-16</v>
      </c>
      <c r="H148" s="41">
        <f t="shared" si="25"/>
        <v>134</v>
      </c>
      <c r="I148" s="41">
        <f t="shared" si="26"/>
        <v>29</v>
      </c>
      <c r="J148" s="79">
        <f t="shared" si="27"/>
        <v>-0.10666666666666669</v>
      </c>
      <c r="K148" s="79"/>
      <c r="L148" s="79">
        <f t="shared" si="23"/>
        <v>0.2761904761904761</v>
      </c>
    </row>
    <row r="149" spans="1:12" ht="15" customHeight="1" x14ac:dyDescent="0.2">
      <c r="A149" s="11"/>
      <c r="B149" s="101" t="s">
        <v>205</v>
      </c>
      <c r="C149" s="56">
        <v>2793</v>
      </c>
      <c r="D149" s="56">
        <v>4</v>
      </c>
      <c r="E149" s="56">
        <v>621</v>
      </c>
      <c r="F149" s="56">
        <v>2701</v>
      </c>
      <c r="G149" s="56">
        <f t="shared" si="24"/>
        <v>-92</v>
      </c>
      <c r="H149" s="56">
        <f t="shared" si="25"/>
        <v>2697</v>
      </c>
      <c r="I149" s="56">
        <f t="shared" si="26"/>
        <v>2080</v>
      </c>
      <c r="J149" s="74">
        <f t="shared" si="27"/>
        <v>-3.2939491586108094E-2</v>
      </c>
      <c r="K149" s="74">
        <f t="shared" si="22"/>
        <v>674.25</v>
      </c>
      <c r="L149" s="74">
        <f t="shared" si="23"/>
        <v>3.3494363929146536</v>
      </c>
    </row>
    <row r="150" spans="1:12" ht="15" customHeight="1" x14ac:dyDescent="0.2">
      <c r="B150" s="103" t="s">
        <v>225</v>
      </c>
      <c r="C150" s="41">
        <v>12</v>
      </c>
      <c r="D150" s="41">
        <v>0</v>
      </c>
      <c r="E150" s="41">
        <v>0</v>
      </c>
      <c r="F150" s="41">
        <v>1</v>
      </c>
      <c r="G150" s="41">
        <f t="shared" si="24"/>
        <v>-11</v>
      </c>
      <c r="H150" s="41">
        <f t="shared" si="25"/>
        <v>1</v>
      </c>
      <c r="I150" s="41">
        <f t="shared" si="26"/>
        <v>1</v>
      </c>
      <c r="J150" s="79">
        <f t="shared" si="27"/>
        <v>-0.91666666666666663</v>
      </c>
      <c r="K150" s="79"/>
      <c r="L150" s="79"/>
    </row>
    <row r="151" spans="1:12" ht="12" x14ac:dyDescent="0.2">
      <c r="B151" s="106" t="s">
        <v>83</v>
      </c>
      <c r="C151" s="41">
        <v>27</v>
      </c>
      <c r="D151" s="41">
        <v>0</v>
      </c>
      <c r="E151" s="41">
        <v>9</v>
      </c>
      <c r="F151" s="41">
        <v>32</v>
      </c>
      <c r="G151" s="41">
        <f t="shared" si="24"/>
        <v>5</v>
      </c>
      <c r="H151" s="41">
        <f t="shared" si="25"/>
        <v>32</v>
      </c>
      <c r="I151" s="41">
        <f t="shared" si="26"/>
        <v>23</v>
      </c>
      <c r="J151" s="79">
        <f t="shared" si="27"/>
        <v>0.18518518518518512</v>
      </c>
      <c r="K151" s="79"/>
      <c r="L151" s="79">
        <f t="shared" si="23"/>
        <v>2.5555555555555554</v>
      </c>
    </row>
    <row r="152" spans="1:12" ht="15" customHeight="1" x14ac:dyDescent="0.2">
      <c r="B152" s="106" t="s">
        <v>91</v>
      </c>
      <c r="C152" s="41">
        <v>164</v>
      </c>
      <c r="D152" s="41">
        <v>3</v>
      </c>
      <c r="E152" s="41">
        <v>25</v>
      </c>
      <c r="F152" s="41">
        <v>84</v>
      </c>
      <c r="G152" s="41">
        <f t="shared" si="24"/>
        <v>-80</v>
      </c>
      <c r="H152" s="41">
        <f t="shared" si="25"/>
        <v>81</v>
      </c>
      <c r="I152" s="41">
        <f t="shared" si="26"/>
        <v>59</v>
      </c>
      <c r="J152" s="79">
        <f t="shared" si="27"/>
        <v>-0.48780487804878048</v>
      </c>
      <c r="K152" s="79">
        <f t="shared" si="22"/>
        <v>27</v>
      </c>
      <c r="L152" s="79">
        <f t="shared" si="23"/>
        <v>2.36</v>
      </c>
    </row>
    <row r="153" spans="1:12" ht="12" x14ac:dyDescent="0.2">
      <c r="B153" s="106" t="s">
        <v>174</v>
      </c>
      <c r="C153" s="41">
        <v>4</v>
      </c>
      <c r="D153" s="41">
        <v>0</v>
      </c>
      <c r="E153" s="41">
        <v>2</v>
      </c>
      <c r="F153" s="41">
        <v>7</v>
      </c>
      <c r="G153" s="41">
        <f t="shared" si="24"/>
        <v>3</v>
      </c>
      <c r="H153" s="41">
        <f t="shared" si="25"/>
        <v>7</v>
      </c>
      <c r="I153" s="41">
        <f t="shared" si="26"/>
        <v>5</v>
      </c>
      <c r="J153" s="79">
        <f t="shared" si="27"/>
        <v>0.75</v>
      </c>
      <c r="K153" s="79"/>
      <c r="L153" s="79">
        <f t="shared" si="23"/>
        <v>2.5</v>
      </c>
    </row>
    <row r="154" spans="1:12" ht="12" x14ac:dyDescent="0.2">
      <c r="B154" s="106" t="s">
        <v>234</v>
      </c>
      <c r="C154" s="41">
        <v>1</v>
      </c>
      <c r="D154" s="41">
        <v>0</v>
      </c>
      <c r="E154" s="41">
        <v>1</v>
      </c>
      <c r="F154" s="41">
        <v>0</v>
      </c>
      <c r="G154" s="41">
        <f t="shared" si="24"/>
        <v>-1</v>
      </c>
      <c r="H154" s="41">
        <f t="shared" si="25"/>
        <v>0</v>
      </c>
      <c r="I154" s="41">
        <f t="shared" si="26"/>
        <v>-1</v>
      </c>
      <c r="J154" s="79">
        <f t="shared" si="27"/>
        <v>-1</v>
      </c>
      <c r="K154" s="79"/>
      <c r="L154" s="79">
        <f t="shared" si="23"/>
        <v>-1</v>
      </c>
    </row>
    <row r="155" spans="1:12" ht="15" customHeight="1" x14ac:dyDescent="0.2">
      <c r="B155" s="106" t="s">
        <v>109</v>
      </c>
      <c r="C155" s="41">
        <v>283</v>
      </c>
      <c r="D155" s="41">
        <v>0</v>
      </c>
      <c r="E155" s="41">
        <v>16</v>
      </c>
      <c r="F155" s="41">
        <v>120</v>
      </c>
      <c r="G155" s="41">
        <f t="shared" si="24"/>
        <v>-163</v>
      </c>
      <c r="H155" s="41">
        <f t="shared" si="25"/>
        <v>120</v>
      </c>
      <c r="I155" s="41">
        <f t="shared" si="26"/>
        <v>104</v>
      </c>
      <c r="J155" s="79">
        <f t="shared" si="27"/>
        <v>-0.57597173144876324</v>
      </c>
      <c r="K155" s="79"/>
      <c r="L155" s="79">
        <f t="shared" si="23"/>
        <v>6.5</v>
      </c>
    </row>
    <row r="156" spans="1:12" ht="15" customHeight="1" x14ac:dyDescent="0.2">
      <c r="B156" s="106" t="s">
        <v>113</v>
      </c>
      <c r="C156" s="41">
        <v>10</v>
      </c>
      <c r="D156" s="41">
        <v>0</v>
      </c>
      <c r="E156" s="41">
        <v>14</v>
      </c>
      <c r="F156" s="41">
        <v>25</v>
      </c>
      <c r="G156" s="41">
        <f t="shared" si="24"/>
        <v>15</v>
      </c>
      <c r="H156" s="41">
        <f t="shared" si="25"/>
        <v>25</v>
      </c>
      <c r="I156" s="41">
        <f t="shared" si="26"/>
        <v>11</v>
      </c>
      <c r="J156" s="79">
        <f t="shared" si="27"/>
        <v>1.5</v>
      </c>
      <c r="K156" s="79"/>
      <c r="L156" s="79">
        <f t="shared" si="23"/>
        <v>0.78571428571428581</v>
      </c>
    </row>
    <row r="157" spans="1:12" ht="15" customHeight="1" x14ac:dyDescent="0.2">
      <c r="B157" s="106" t="s">
        <v>136</v>
      </c>
      <c r="C157" s="41">
        <v>200</v>
      </c>
      <c r="D157" s="41">
        <v>1</v>
      </c>
      <c r="E157" s="41">
        <v>14</v>
      </c>
      <c r="F157" s="41">
        <v>48</v>
      </c>
      <c r="G157" s="41">
        <f t="shared" si="24"/>
        <v>-152</v>
      </c>
      <c r="H157" s="41">
        <f t="shared" si="25"/>
        <v>47</v>
      </c>
      <c r="I157" s="41">
        <f t="shared" si="26"/>
        <v>34</v>
      </c>
      <c r="J157" s="79">
        <f t="shared" si="27"/>
        <v>-0.76</v>
      </c>
      <c r="K157" s="79">
        <f t="shared" si="22"/>
        <v>47</v>
      </c>
      <c r="L157" s="79">
        <f t="shared" si="23"/>
        <v>2.4285714285714284</v>
      </c>
    </row>
    <row r="158" spans="1:12" s="21" customFormat="1" ht="15" customHeight="1" x14ac:dyDescent="0.2">
      <c r="B158" s="106" t="s">
        <v>142</v>
      </c>
      <c r="C158" s="41">
        <v>636</v>
      </c>
      <c r="D158" s="41">
        <v>0</v>
      </c>
      <c r="E158" s="41">
        <v>34</v>
      </c>
      <c r="F158" s="41">
        <v>1348</v>
      </c>
      <c r="G158" s="41">
        <f t="shared" si="24"/>
        <v>712</v>
      </c>
      <c r="H158" s="41">
        <f t="shared" si="25"/>
        <v>1348</v>
      </c>
      <c r="I158" s="41">
        <f t="shared" si="26"/>
        <v>1314</v>
      </c>
      <c r="J158" s="79">
        <f t="shared" si="27"/>
        <v>1.1194968553459121</v>
      </c>
      <c r="K158" s="79"/>
      <c r="L158" s="79">
        <f t="shared" si="23"/>
        <v>38.647058823529413</v>
      </c>
    </row>
    <row r="159" spans="1:12" ht="15" customHeight="1" x14ac:dyDescent="0.2">
      <c r="B159" s="106" t="s">
        <v>149</v>
      </c>
      <c r="C159" s="41">
        <v>1456</v>
      </c>
      <c r="D159" s="41">
        <v>0</v>
      </c>
      <c r="E159" s="41">
        <v>506</v>
      </c>
      <c r="F159" s="41">
        <v>1036</v>
      </c>
      <c r="G159" s="41">
        <f t="shared" si="24"/>
        <v>-420</v>
      </c>
      <c r="H159" s="41">
        <f t="shared" si="25"/>
        <v>1036</v>
      </c>
      <c r="I159" s="41">
        <f t="shared" si="26"/>
        <v>530</v>
      </c>
      <c r="J159" s="79">
        <f t="shared" si="27"/>
        <v>-0.28846153846153844</v>
      </c>
      <c r="K159" s="79"/>
      <c r="L159" s="79">
        <f t="shared" si="23"/>
        <v>1.0474308300395259</v>
      </c>
    </row>
    <row r="160" spans="1:12" ht="15" customHeight="1" x14ac:dyDescent="0.2">
      <c r="B160" s="107" t="s">
        <v>216</v>
      </c>
      <c r="C160" s="59">
        <v>18071</v>
      </c>
      <c r="D160" s="59">
        <v>13</v>
      </c>
      <c r="E160" s="57">
        <v>8753</v>
      </c>
      <c r="F160" s="57">
        <v>17351</v>
      </c>
      <c r="G160" s="59">
        <f t="shared" si="24"/>
        <v>-720</v>
      </c>
      <c r="H160" s="59">
        <f t="shared" si="25"/>
        <v>17338</v>
      </c>
      <c r="I160" s="57">
        <f t="shared" si="26"/>
        <v>8598</v>
      </c>
      <c r="J160" s="121">
        <f t="shared" si="27"/>
        <v>-3.9842842122738142E-2</v>
      </c>
      <c r="K160" s="121">
        <f t="shared" si="22"/>
        <v>1333.6923076923076</v>
      </c>
      <c r="L160" s="62">
        <f t="shared" si="23"/>
        <v>0.98229178567348341</v>
      </c>
    </row>
    <row r="161" spans="2:12" ht="15" customHeight="1" x14ac:dyDescent="0.2">
      <c r="B161" s="103" t="s">
        <v>66</v>
      </c>
      <c r="C161" s="41">
        <v>733</v>
      </c>
      <c r="D161" s="41">
        <v>0</v>
      </c>
      <c r="E161" s="41">
        <v>543</v>
      </c>
      <c r="F161" s="41">
        <v>928</v>
      </c>
      <c r="G161" s="41">
        <f t="shared" si="24"/>
        <v>195</v>
      </c>
      <c r="H161" s="41">
        <f t="shared" si="25"/>
        <v>928</v>
      </c>
      <c r="I161" s="41">
        <f t="shared" si="26"/>
        <v>385</v>
      </c>
      <c r="J161" s="79">
        <f t="shared" si="27"/>
        <v>0.26603001364256484</v>
      </c>
      <c r="K161" s="79"/>
      <c r="L161" s="79">
        <f t="shared" si="23"/>
        <v>0.70902394106814004</v>
      </c>
    </row>
    <row r="162" spans="2:12" ht="15" customHeight="1" x14ac:dyDescent="0.2">
      <c r="B162" s="103" t="s">
        <v>70</v>
      </c>
      <c r="C162" s="41">
        <v>283</v>
      </c>
      <c r="D162" s="41">
        <v>0</v>
      </c>
      <c r="E162" s="41">
        <v>49</v>
      </c>
      <c r="F162" s="41">
        <v>147</v>
      </c>
      <c r="G162" s="41">
        <f t="shared" si="24"/>
        <v>-136</v>
      </c>
      <c r="H162" s="41">
        <f t="shared" si="25"/>
        <v>147</v>
      </c>
      <c r="I162" s="41">
        <f t="shared" si="26"/>
        <v>98</v>
      </c>
      <c r="J162" s="79">
        <f t="shared" si="27"/>
        <v>-0.48056537102473496</v>
      </c>
      <c r="K162" s="79"/>
      <c r="L162" s="79">
        <f t="shared" si="23"/>
        <v>2</v>
      </c>
    </row>
    <row r="163" spans="2:12" ht="15" customHeight="1" x14ac:dyDescent="0.2">
      <c r="B163" s="109" t="s">
        <v>77</v>
      </c>
      <c r="C163" s="41">
        <v>892</v>
      </c>
      <c r="D163" s="41">
        <v>0</v>
      </c>
      <c r="E163" s="41">
        <v>266</v>
      </c>
      <c r="F163" s="41">
        <v>535</v>
      </c>
      <c r="G163" s="41">
        <f t="shared" si="24"/>
        <v>-357</v>
      </c>
      <c r="H163" s="41">
        <f t="shared" si="25"/>
        <v>535</v>
      </c>
      <c r="I163" s="41">
        <f t="shared" si="26"/>
        <v>269</v>
      </c>
      <c r="J163" s="79">
        <f t="shared" si="27"/>
        <v>-0.40022421524663676</v>
      </c>
      <c r="K163" s="79"/>
      <c r="L163" s="79">
        <f t="shared" si="23"/>
        <v>1.011278195488722</v>
      </c>
    </row>
    <row r="164" spans="2:12" ht="15" customHeight="1" x14ac:dyDescent="0.2">
      <c r="B164" s="110" t="s">
        <v>80</v>
      </c>
      <c r="C164" s="41">
        <v>123</v>
      </c>
      <c r="D164" s="41">
        <v>0</v>
      </c>
      <c r="E164" s="41">
        <v>35</v>
      </c>
      <c r="F164" s="41">
        <v>131</v>
      </c>
      <c r="G164" s="41">
        <f t="shared" si="24"/>
        <v>8</v>
      </c>
      <c r="H164" s="41">
        <f t="shared" si="25"/>
        <v>131</v>
      </c>
      <c r="I164" s="41">
        <f t="shared" si="26"/>
        <v>96</v>
      </c>
      <c r="J164" s="79">
        <f t="shared" si="27"/>
        <v>6.5040650406503975E-2</v>
      </c>
      <c r="K164" s="79"/>
      <c r="L164" s="79">
        <f t="shared" si="23"/>
        <v>2.7428571428571429</v>
      </c>
    </row>
    <row r="165" spans="2:12" ht="15" customHeight="1" x14ac:dyDescent="0.2">
      <c r="B165" s="110" t="s">
        <v>89</v>
      </c>
      <c r="C165" s="41">
        <v>176</v>
      </c>
      <c r="D165" s="41">
        <v>0</v>
      </c>
      <c r="E165" s="41">
        <v>181</v>
      </c>
      <c r="F165" s="41">
        <v>266</v>
      </c>
      <c r="G165" s="41">
        <f t="shared" si="24"/>
        <v>90</v>
      </c>
      <c r="H165" s="41">
        <f t="shared" si="25"/>
        <v>266</v>
      </c>
      <c r="I165" s="41">
        <f t="shared" si="26"/>
        <v>85</v>
      </c>
      <c r="J165" s="79">
        <f t="shared" si="27"/>
        <v>0.51136363636363646</v>
      </c>
      <c r="K165" s="79"/>
      <c r="L165" s="79">
        <f t="shared" si="23"/>
        <v>0.46961325966850831</v>
      </c>
    </row>
    <row r="166" spans="2:12" ht="15" customHeight="1" x14ac:dyDescent="0.2">
      <c r="B166" s="110" t="s">
        <v>92</v>
      </c>
      <c r="C166" s="41">
        <v>2163</v>
      </c>
      <c r="D166" s="41">
        <v>8</v>
      </c>
      <c r="E166" s="41">
        <v>375</v>
      </c>
      <c r="F166" s="41">
        <v>1902</v>
      </c>
      <c r="G166" s="41">
        <f t="shared" si="24"/>
        <v>-261</v>
      </c>
      <c r="H166" s="41">
        <f t="shared" si="25"/>
        <v>1894</v>
      </c>
      <c r="I166" s="41">
        <f t="shared" si="26"/>
        <v>1527</v>
      </c>
      <c r="J166" s="79">
        <f t="shared" si="27"/>
        <v>-0.12066574202496527</v>
      </c>
      <c r="K166" s="79">
        <f t="shared" si="22"/>
        <v>236.75</v>
      </c>
      <c r="L166" s="79">
        <f t="shared" si="23"/>
        <v>4.0720000000000001</v>
      </c>
    </row>
    <row r="167" spans="2:12" ht="12" x14ac:dyDescent="0.2">
      <c r="B167" s="102" t="s">
        <v>97</v>
      </c>
      <c r="C167" s="41">
        <v>258</v>
      </c>
      <c r="D167" s="41">
        <v>0</v>
      </c>
      <c r="E167" s="41">
        <v>114</v>
      </c>
      <c r="F167" s="41">
        <v>158</v>
      </c>
      <c r="G167" s="41">
        <f t="shared" si="24"/>
        <v>-100</v>
      </c>
      <c r="H167" s="41">
        <f t="shared" si="25"/>
        <v>158</v>
      </c>
      <c r="I167" s="41">
        <f t="shared" si="26"/>
        <v>44</v>
      </c>
      <c r="J167" s="79">
        <f t="shared" si="27"/>
        <v>-0.38759689922480622</v>
      </c>
      <c r="K167" s="79"/>
      <c r="L167" s="79">
        <f t="shared" si="23"/>
        <v>0.38596491228070184</v>
      </c>
    </row>
    <row r="168" spans="2:12" ht="15" customHeight="1" x14ac:dyDescent="0.2">
      <c r="B168" s="102" t="s">
        <v>105</v>
      </c>
      <c r="C168" s="41">
        <v>574</v>
      </c>
      <c r="D168" s="41">
        <v>1</v>
      </c>
      <c r="E168" s="41">
        <v>139</v>
      </c>
      <c r="F168" s="41">
        <v>505</v>
      </c>
      <c r="G168" s="41">
        <f t="shared" si="24"/>
        <v>-69</v>
      </c>
      <c r="H168" s="41">
        <f t="shared" si="25"/>
        <v>504</v>
      </c>
      <c r="I168" s="41">
        <f t="shared" si="26"/>
        <v>366</v>
      </c>
      <c r="J168" s="79">
        <f t="shared" si="27"/>
        <v>-0.12020905923344949</v>
      </c>
      <c r="K168" s="79">
        <f t="shared" si="22"/>
        <v>504</v>
      </c>
      <c r="L168" s="79">
        <f t="shared" si="23"/>
        <v>2.6330935251798562</v>
      </c>
    </row>
    <row r="169" spans="2:12" ht="15" customHeight="1" x14ac:dyDescent="0.2">
      <c r="B169" s="102" t="s">
        <v>160</v>
      </c>
      <c r="C169" s="41">
        <v>16</v>
      </c>
      <c r="D169" s="41">
        <v>0</v>
      </c>
      <c r="E169" s="41">
        <v>6</v>
      </c>
      <c r="F169" s="41">
        <v>3</v>
      </c>
      <c r="G169" s="41">
        <f t="shared" si="24"/>
        <v>-13</v>
      </c>
      <c r="H169" s="41">
        <f t="shared" si="25"/>
        <v>3</v>
      </c>
      <c r="I169" s="41">
        <f t="shared" si="26"/>
        <v>-3</v>
      </c>
      <c r="J169" s="79">
        <f t="shared" si="27"/>
        <v>-0.8125</v>
      </c>
      <c r="K169" s="79"/>
      <c r="L169" s="79">
        <f t="shared" si="23"/>
        <v>-0.5</v>
      </c>
    </row>
    <row r="170" spans="2:12" ht="15" customHeight="1" x14ac:dyDescent="0.2">
      <c r="B170" s="102" t="s">
        <v>119</v>
      </c>
      <c r="C170" s="41">
        <v>297</v>
      </c>
      <c r="D170" s="41">
        <v>0</v>
      </c>
      <c r="E170" s="41">
        <v>33</v>
      </c>
      <c r="F170" s="41">
        <v>481</v>
      </c>
      <c r="G170" s="41">
        <f t="shared" si="24"/>
        <v>184</v>
      </c>
      <c r="H170" s="41">
        <f t="shared" si="25"/>
        <v>481</v>
      </c>
      <c r="I170" s="41">
        <f t="shared" si="26"/>
        <v>448</v>
      </c>
      <c r="J170" s="79">
        <f t="shared" si="27"/>
        <v>0.6195286195286196</v>
      </c>
      <c r="K170" s="79"/>
      <c r="L170" s="79">
        <f t="shared" si="23"/>
        <v>13.575757575757576</v>
      </c>
    </row>
    <row r="171" spans="2:12" ht="15" customHeight="1" x14ac:dyDescent="0.2">
      <c r="B171" s="103" t="s">
        <v>121</v>
      </c>
      <c r="C171" s="41">
        <v>52</v>
      </c>
      <c r="D171" s="41">
        <v>1</v>
      </c>
      <c r="E171" s="41">
        <v>71</v>
      </c>
      <c r="F171" s="41">
        <v>135</v>
      </c>
      <c r="G171" s="41">
        <f t="shared" si="24"/>
        <v>83</v>
      </c>
      <c r="H171" s="41">
        <f t="shared" si="25"/>
        <v>134</v>
      </c>
      <c r="I171" s="41">
        <f t="shared" si="26"/>
        <v>64</v>
      </c>
      <c r="J171" s="79">
        <f t="shared" si="27"/>
        <v>1.5961538461538463</v>
      </c>
      <c r="K171" s="79">
        <f t="shared" si="22"/>
        <v>134</v>
      </c>
      <c r="L171" s="79">
        <f t="shared" si="23"/>
        <v>0.90140845070422526</v>
      </c>
    </row>
    <row r="172" spans="2:12" ht="12" x14ac:dyDescent="0.2">
      <c r="B172" s="102" t="s">
        <v>129</v>
      </c>
      <c r="C172" s="41">
        <v>10697</v>
      </c>
      <c r="D172" s="41">
        <v>0</v>
      </c>
      <c r="E172" s="41">
        <v>6046</v>
      </c>
      <c r="F172" s="41">
        <v>10372</v>
      </c>
      <c r="G172" s="41">
        <f t="shared" si="24"/>
        <v>-325</v>
      </c>
      <c r="H172" s="41">
        <f t="shared" si="25"/>
        <v>10372</v>
      </c>
      <c r="I172" s="41">
        <f t="shared" si="26"/>
        <v>4326</v>
      </c>
      <c r="J172" s="79">
        <f t="shared" si="27"/>
        <v>-3.0382350191642482E-2</v>
      </c>
      <c r="K172" s="79"/>
      <c r="L172" s="79">
        <f t="shared" si="23"/>
        <v>0.71551438967912673</v>
      </c>
    </row>
    <row r="173" spans="2:12" ht="15" customHeight="1" x14ac:dyDescent="0.2">
      <c r="B173" s="103" t="s">
        <v>137</v>
      </c>
      <c r="C173" s="41">
        <v>108</v>
      </c>
      <c r="D173" s="41">
        <v>3</v>
      </c>
      <c r="E173" s="41">
        <v>424</v>
      </c>
      <c r="F173" s="41">
        <v>334</v>
      </c>
      <c r="G173" s="41">
        <f t="shared" si="24"/>
        <v>226</v>
      </c>
      <c r="H173" s="41">
        <f t="shared" si="25"/>
        <v>331</v>
      </c>
      <c r="I173" s="41">
        <f t="shared" si="26"/>
        <v>-90</v>
      </c>
      <c r="J173" s="79">
        <f t="shared" si="27"/>
        <v>2.0925925925925926</v>
      </c>
      <c r="K173" s="79">
        <f t="shared" si="22"/>
        <v>110.33333333333333</v>
      </c>
      <c r="L173" s="79">
        <f t="shared" si="23"/>
        <v>-0.21226415094339623</v>
      </c>
    </row>
    <row r="174" spans="2:12" ht="15" customHeight="1" x14ac:dyDescent="0.2">
      <c r="B174" s="102" t="s">
        <v>150</v>
      </c>
      <c r="C174" s="41">
        <v>1699</v>
      </c>
      <c r="D174" s="41">
        <v>0</v>
      </c>
      <c r="E174" s="41">
        <v>471</v>
      </c>
      <c r="F174" s="41">
        <v>1454</v>
      </c>
      <c r="G174" s="41">
        <f t="shared" si="24"/>
        <v>-245</v>
      </c>
      <c r="H174" s="41">
        <f t="shared" si="25"/>
        <v>1454</v>
      </c>
      <c r="I174" s="41">
        <f t="shared" si="26"/>
        <v>983</v>
      </c>
      <c r="J174" s="79">
        <f t="shared" si="27"/>
        <v>-0.1442024720423779</v>
      </c>
      <c r="K174" s="79"/>
      <c r="L174" s="79">
        <f t="shared" si="23"/>
        <v>2.0870488322717624</v>
      </c>
    </row>
    <row r="175" spans="2:12" ht="15" customHeight="1" x14ac:dyDescent="0.2">
      <c r="B175" s="107" t="s">
        <v>207</v>
      </c>
      <c r="C175" s="57">
        <v>828</v>
      </c>
      <c r="D175" s="57">
        <v>3</v>
      </c>
      <c r="E175" s="57">
        <v>393</v>
      </c>
      <c r="F175" s="57">
        <v>762</v>
      </c>
      <c r="G175" s="57">
        <f t="shared" si="24"/>
        <v>-66</v>
      </c>
      <c r="H175" s="57">
        <f t="shared" si="25"/>
        <v>759</v>
      </c>
      <c r="I175" s="57">
        <f t="shared" si="26"/>
        <v>369</v>
      </c>
      <c r="J175" s="62">
        <f t="shared" si="27"/>
        <v>-7.9710144927536253E-2</v>
      </c>
      <c r="K175" s="62">
        <f t="shared" si="22"/>
        <v>253</v>
      </c>
      <c r="L175" s="62">
        <f t="shared" si="23"/>
        <v>0.93893129770992356</v>
      </c>
    </row>
    <row r="176" spans="2:12" ht="15" customHeight="1" x14ac:dyDescent="0.2">
      <c r="B176" s="101" t="s">
        <v>208</v>
      </c>
      <c r="C176" s="55">
        <v>156</v>
      </c>
      <c r="D176" s="55">
        <v>0</v>
      </c>
      <c r="E176" s="56">
        <v>76</v>
      </c>
      <c r="F176" s="56">
        <v>158</v>
      </c>
      <c r="G176" s="55">
        <f t="shared" si="24"/>
        <v>2</v>
      </c>
      <c r="H176" s="55">
        <f t="shared" si="25"/>
        <v>158</v>
      </c>
      <c r="I176" s="56">
        <f t="shared" si="26"/>
        <v>82</v>
      </c>
      <c r="J176" s="74">
        <f t="shared" si="27"/>
        <v>1.2820512820512775E-2</v>
      </c>
      <c r="K176" s="74"/>
      <c r="L176" s="62">
        <f t="shared" si="23"/>
        <v>1.0789473684210527</v>
      </c>
    </row>
    <row r="177" spans="2:12" s="9" customFormat="1" ht="15" customHeight="1" x14ac:dyDescent="0.2">
      <c r="B177" s="106" t="s">
        <v>171</v>
      </c>
      <c r="C177" s="41">
        <v>6</v>
      </c>
      <c r="D177" s="41">
        <v>0</v>
      </c>
      <c r="E177" s="41">
        <v>0</v>
      </c>
      <c r="F177" s="41">
        <v>1</v>
      </c>
      <c r="G177" s="41">
        <f t="shared" si="24"/>
        <v>-5</v>
      </c>
      <c r="H177" s="41">
        <f t="shared" si="25"/>
        <v>1</v>
      </c>
      <c r="I177" s="41">
        <f t="shared" si="26"/>
        <v>1</v>
      </c>
      <c r="J177" s="79">
        <f t="shared" si="27"/>
        <v>-0.83333333333333337</v>
      </c>
      <c r="K177" s="79"/>
      <c r="L177" s="79"/>
    </row>
    <row r="178" spans="2:12" ht="15" customHeight="1" x14ac:dyDescent="0.2">
      <c r="B178" s="106" t="s">
        <v>78</v>
      </c>
      <c r="C178" s="41">
        <v>11</v>
      </c>
      <c r="D178" s="41">
        <v>0</v>
      </c>
      <c r="E178" s="41">
        <v>4</v>
      </c>
      <c r="F178" s="41">
        <v>18</v>
      </c>
      <c r="G178" s="41">
        <f t="shared" si="24"/>
        <v>7</v>
      </c>
      <c r="H178" s="41">
        <f t="shared" si="25"/>
        <v>18</v>
      </c>
      <c r="I178" s="41">
        <f t="shared" si="26"/>
        <v>14</v>
      </c>
      <c r="J178" s="79">
        <f t="shared" si="27"/>
        <v>0.63636363636363646</v>
      </c>
      <c r="K178" s="79"/>
      <c r="L178" s="79">
        <f t="shared" si="23"/>
        <v>3.5</v>
      </c>
    </row>
    <row r="179" spans="2:12" ht="15" customHeight="1" x14ac:dyDescent="0.2">
      <c r="B179" s="106" t="s">
        <v>164</v>
      </c>
      <c r="C179" s="41">
        <v>7</v>
      </c>
      <c r="D179" s="41">
        <v>0</v>
      </c>
      <c r="E179" s="41">
        <v>7</v>
      </c>
      <c r="F179" s="41">
        <v>10</v>
      </c>
      <c r="G179" s="41">
        <f t="shared" si="24"/>
        <v>3</v>
      </c>
      <c r="H179" s="41">
        <f t="shared" si="25"/>
        <v>10</v>
      </c>
      <c r="I179" s="41">
        <f t="shared" si="26"/>
        <v>3</v>
      </c>
      <c r="J179" s="79">
        <f t="shared" si="27"/>
        <v>0.4285714285714286</v>
      </c>
      <c r="K179" s="79"/>
      <c r="L179" s="79">
        <f t="shared" si="23"/>
        <v>0.4285714285714286</v>
      </c>
    </row>
    <row r="180" spans="2:12" ht="15" customHeight="1" x14ac:dyDescent="0.2">
      <c r="B180" s="106" t="s">
        <v>85</v>
      </c>
      <c r="C180" s="41">
        <v>0</v>
      </c>
      <c r="D180" s="41">
        <v>0</v>
      </c>
      <c r="E180" s="41">
        <v>0</v>
      </c>
      <c r="F180" s="41">
        <v>1</v>
      </c>
      <c r="G180" s="41">
        <f t="shared" si="24"/>
        <v>1</v>
      </c>
      <c r="H180" s="41">
        <f t="shared" si="25"/>
        <v>1</v>
      </c>
      <c r="I180" s="41">
        <f t="shared" si="26"/>
        <v>1</v>
      </c>
      <c r="J180" s="79"/>
      <c r="K180" s="79"/>
      <c r="L180" s="79"/>
    </row>
    <row r="181" spans="2:12" ht="15" customHeight="1" x14ac:dyDescent="0.2">
      <c r="B181" s="106" t="s">
        <v>86</v>
      </c>
      <c r="C181" s="41">
        <v>8</v>
      </c>
      <c r="D181" s="41">
        <v>0</v>
      </c>
      <c r="E181" s="41">
        <v>5</v>
      </c>
      <c r="F181" s="41">
        <v>10</v>
      </c>
      <c r="G181" s="41">
        <f t="shared" si="24"/>
        <v>2</v>
      </c>
      <c r="H181" s="41">
        <f t="shared" si="25"/>
        <v>10</v>
      </c>
      <c r="I181" s="41">
        <f t="shared" si="26"/>
        <v>5</v>
      </c>
      <c r="J181" s="79">
        <f t="shared" si="27"/>
        <v>0.25</v>
      </c>
      <c r="K181" s="79"/>
      <c r="L181" s="79">
        <f t="shared" si="23"/>
        <v>1</v>
      </c>
    </row>
    <row r="182" spans="2:12" ht="15" customHeight="1" x14ac:dyDescent="0.2">
      <c r="B182" s="106" t="s">
        <v>98</v>
      </c>
      <c r="C182" s="41">
        <v>24</v>
      </c>
      <c r="D182" s="41">
        <v>0</v>
      </c>
      <c r="E182" s="41">
        <v>15</v>
      </c>
      <c r="F182" s="41">
        <v>45</v>
      </c>
      <c r="G182" s="41">
        <f t="shared" si="24"/>
        <v>21</v>
      </c>
      <c r="H182" s="41">
        <f t="shared" si="25"/>
        <v>45</v>
      </c>
      <c r="I182" s="41">
        <f t="shared" si="26"/>
        <v>30</v>
      </c>
      <c r="J182" s="79">
        <f t="shared" si="27"/>
        <v>0.875</v>
      </c>
      <c r="K182" s="79"/>
      <c r="L182" s="79">
        <f t="shared" si="23"/>
        <v>2</v>
      </c>
    </row>
    <row r="183" spans="2:12" ht="15" customHeight="1" x14ac:dyDescent="0.2">
      <c r="B183" s="106" t="s">
        <v>191</v>
      </c>
      <c r="C183" s="41">
        <v>27</v>
      </c>
      <c r="D183" s="41">
        <v>0</v>
      </c>
      <c r="E183" s="41">
        <v>22</v>
      </c>
      <c r="F183" s="41">
        <v>24</v>
      </c>
      <c r="G183" s="41">
        <f t="shared" si="24"/>
        <v>-3</v>
      </c>
      <c r="H183" s="41">
        <f t="shared" si="25"/>
        <v>24</v>
      </c>
      <c r="I183" s="41">
        <f t="shared" si="26"/>
        <v>2</v>
      </c>
      <c r="J183" s="79">
        <f t="shared" si="27"/>
        <v>-0.11111111111111116</v>
      </c>
      <c r="K183" s="79"/>
      <c r="L183" s="79">
        <f t="shared" si="23"/>
        <v>9.0909090909090828E-2</v>
      </c>
    </row>
    <row r="184" spans="2:12" ht="15" customHeight="1" x14ac:dyDescent="0.2">
      <c r="B184" s="106" t="s">
        <v>107</v>
      </c>
      <c r="C184" s="41">
        <v>5</v>
      </c>
      <c r="D184" s="41">
        <v>0</v>
      </c>
      <c r="E184" s="41">
        <v>0</v>
      </c>
      <c r="F184" s="41">
        <v>2</v>
      </c>
      <c r="G184" s="41">
        <f t="shared" si="24"/>
        <v>-3</v>
      </c>
      <c r="H184" s="41">
        <f t="shared" si="25"/>
        <v>2</v>
      </c>
      <c r="I184" s="41">
        <f t="shared" si="26"/>
        <v>2</v>
      </c>
      <c r="J184" s="79">
        <f t="shared" si="27"/>
        <v>-0.6</v>
      </c>
      <c r="K184" s="79"/>
      <c r="L184" s="79"/>
    </row>
    <row r="185" spans="2:12" ht="15" customHeight="1" x14ac:dyDescent="0.2">
      <c r="B185" s="106" t="s">
        <v>108</v>
      </c>
      <c r="C185" s="41">
        <v>17</v>
      </c>
      <c r="D185" s="41">
        <v>0</v>
      </c>
      <c r="E185" s="41">
        <v>9</v>
      </c>
      <c r="F185" s="41">
        <v>6</v>
      </c>
      <c r="G185" s="41">
        <f t="shared" si="24"/>
        <v>-11</v>
      </c>
      <c r="H185" s="41">
        <f t="shared" si="25"/>
        <v>6</v>
      </c>
      <c r="I185" s="41">
        <f t="shared" si="26"/>
        <v>-3</v>
      </c>
      <c r="J185" s="79">
        <f t="shared" si="27"/>
        <v>-0.64705882352941169</v>
      </c>
      <c r="K185" s="79"/>
      <c r="L185" s="79">
        <f t="shared" si="23"/>
        <v>-0.33333333333333337</v>
      </c>
    </row>
    <row r="186" spans="2:12" s="21" customFormat="1" ht="15" customHeight="1" x14ac:dyDescent="0.2">
      <c r="B186" s="106" t="s">
        <v>244</v>
      </c>
      <c r="C186" s="41">
        <v>0</v>
      </c>
      <c r="D186" s="41">
        <v>0</v>
      </c>
      <c r="E186" s="41">
        <v>0</v>
      </c>
      <c r="F186" s="41">
        <v>0</v>
      </c>
      <c r="G186" s="41">
        <f t="shared" si="24"/>
        <v>0</v>
      </c>
      <c r="H186" s="41">
        <f t="shared" si="25"/>
        <v>0</v>
      </c>
      <c r="I186" s="41">
        <f t="shared" si="26"/>
        <v>0</v>
      </c>
      <c r="J186" s="79"/>
      <c r="K186" s="79"/>
      <c r="L186" s="79"/>
    </row>
    <row r="187" spans="2:12" ht="15" customHeight="1" x14ac:dyDescent="0.2">
      <c r="B187" s="106" t="s">
        <v>185</v>
      </c>
      <c r="C187" s="41">
        <v>1</v>
      </c>
      <c r="D187" s="41">
        <v>0</v>
      </c>
      <c r="E187" s="41">
        <v>0</v>
      </c>
      <c r="F187" s="41">
        <v>2</v>
      </c>
      <c r="G187" s="41">
        <f t="shared" si="24"/>
        <v>1</v>
      </c>
      <c r="H187" s="41">
        <f t="shared" si="25"/>
        <v>2</v>
      </c>
      <c r="I187" s="41">
        <f t="shared" si="26"/>
        <v>2</v>
      </c>
      <c r="J187" s="79">
        <f t="shared" si="27"/>
        <v>1</v>
      </c>
      <c r="K187" s="79"/>
      <c r="L187" s="79"/>
    </row>
    <row r="188" spans="2:12" ht="12.75" customHeight="1" x14ac:dyDescent="0.2">
      <c r="B188" s="106" t="s">
        <v>114</v>
      </c>
      <c r="C188" s="41">
        <v>1</v>
      </c>
      <c r="D188" s="41">
        <v>0</v>
      </c>
      <c r="E188" s="41">
        <v>0</v>
      </c>
      <c r="F188" s="41">
        <v>2</v>
      </c>
      <c r="G188" s="41">
        <f t="shared" si="24"/>
        <v>1</v>
      </c>
      <c r="H188" s="41">
        <f t="shared" si="25"/>
        <v>2</v>
      </c>
      <c r="I188" s="41">
        <f t="shared" si="26"/>
        <v>2</v>
      </c>
      <c r="J188" s="79">
        <f t="shared" si="27"/>
        <v>1</v>
      </c>
      <c r="K188" s="79"/>
      <c r="L188" s="79"/>
    </row>
    <row r="189" spans="2:12" ht="12" x14ac:dyDescent="0.2">
      <c r="B189" s="106" t="s">
        <v>177</v>
      </c>
      <c r="C189" s="41">
        <v>0</v>
      </c>
      <c r="D189" s="41">
        <v>0</v>
      </c>
      <c r="E189" s="41">
        <v>0</v>
      </c>
      <c r="F189" s="41">
        <v>0</v>
      </c>
      <c r="G189" s="41">
        <f t="shared" si="24"/>
        <v>0</v>
      </c>
      <c r="H189" s="41">
        <f t="shared" si="25"/>
        <v>0</v>
      </c>
      <c r="I189" s="41">
        <f t="shared" si="26"/>
        <v>0</v>
      </c>
      <c r="J189" s="79"/>
      <c r="K189" s="79"/>
      <c r="L189" s="79"/>
    </row>
    <row r="190" spans="2:12" ht="15" customHeight="1" x14ac:dyDescent="0.2">
      <c r="B190" s="106" t="s">
        <v>126</v>
      </c>
      <c r="C190" s="41">
        <v>1</v>
      </c>
      <c r="D190" s="41">
        <v>0</v>
      </c>
      <c r="E190" s="41">
        <v>0</v>
      </c>
      <c r="F190" s="41">
        <v>1</v>
      </c>
      <c r="G190" s="41">
        <f t="shared" si="24"/>
        <v>0</v>
      </c>
      <c r="H190" s="41">
        <f t="shared" si="25"/>
        <v>1</v>
      </c>
      <c r="I190" s="41">
        <f t="shared" si="26"/>
        <v>1</v>
      </c>
      <c r="J190" s="79">
        <f t="shared" si="27"/>
        <v>0</v>
      </c>
      <c r="K190" s="79"/>
      <c r="L190" s="79"/>
    </row>
    <row r="191" spans="2:12" ht="15" customHeight="1" x14ac:dyDescent="0.2">
      <c r="B191" s="106" t="s">
        <v>131</v>
      </c>
      <c r="C191" s="41">
        <v>1</v>
      </c>
      <c r="D191" s="41">
        <v>0</v>
      </c>
      <c r="E191" s="41">
        <v>0</v>
      </c>
      <c r="F191" s="41">
        <v>1</v>
      </c>
      <c r="G191" s="41">
        <f t="shared" si="24"/>
        <v>0</v>
      </c>
      <c r="H191" s="41">
        <f t="shared" si="25"/>
        <v>1</v>
      </c>
      <c r="I191" s="41">
        <f t="shared" si="26"/>
        <v>1</v>
      </c>
      <c r="J191" s="79">
        <f t="shared" si="27"/>
        <v>0</v>
      </c>
      <c r="K191" s="79"/>
      <c r="L191" s="79"/>
    </row>
    <row r="192" spans="2:12" ht="15" customHeight="1" x14ac:dyDescent="0.2">
      <c r="B192" s="106" t="s">
        <v>138</v>
      </c>
      <c r="C192" s="41">
        <v>33</v>
      </c>
      <c r="D192" s="41">
        <v>0</v>
      </c>
      <c r="E192" s="41">
        <v>11</v>
      </c>
      <c r="F192" s="41">
        <v>21</v>
      </c>
      <c r="G192" s="41">
        <f t="shared" si="24"/>
        <v>-12</v>
      </c>
      <c r="H192" s="41">
        <f t="shared" si="25"/>
        <v>21</v>
      </c>
      <c r="I192" s="41">
        <f t="shared" si="26"/>
        <v>10</v>
      </c>
      <c r="J192" s="79">
        <f t="shared" si="27"/>
        <v>-0.36363636363636365</v>
      </c>
      <c r="K192" s="79"/>
      <c r="L192" s="79">
        <f t="shared" ref="L192:L194" si="28">F192/E192-1</f>
        <v>0.90909090909090917</v>
      </c>
    </row>
    <row r="193" spans="1:12" ht="12" x14ac:dyDescent="0.2">
      <c r="B193" s="106" t="s">
        <v>180</v>
      </c>
      <c r="C193" s="41">
        <v>8</v>
      </c>
      <c r="D193" s="41">
        <v>0</v>
      </c>
      <c r="E193" s="41">
        <v>2</v>
      </c>
      <c r="F193" s="41">
        <v>5</v>
      </c>
      <c r="G193" s="41">
        <f t="shared" si="24"/>
        <v>-3</v>
      </c>
      <c r="H193" s="41">
        <f t="shared" si="25"/>
        <v>5</v>
      </c>
      <c r="I193" s="41">
        <f t="shared" si="26"/>
        <v>3</v>
      </c>
      <c r="J193" s="79">
        <f t="shared" si="27"/>
        <v>-0.375</v>
      </c>
      <c r="K193" s="79"/>
      <c r="L193" s="79">
        <f t="shared" si="28"/>
        <v>1.5</v>
      </c>
    </row>
    <row r="194" spans="1:12" ht="15" customHeight="1" x14ac:dyDescent="0.2">
      <c r="B194" s="106" t="s">
        <v>147</v>
      </c>
      <c r="C194" s="41">
        <v>5</v>
      </c>
      <c r="D194" s="41">
        <v>0</v>
      </c>
      <c r="E194" s="41">
        <v>1</v>
      </c>
      <c r="F194" s="41">
        <v>9</v>
      </c>
      <c r="G194" s="41">
        <f t="shared" si="24"/>
        <v>4</v>
      </c>
      <c r="H194" s="41">
        <f t="shared" si="25"/>
        <v>9</v>
      </c>
      <c r="I194" s="41">
        <f t="shared" si="26"/>
        <v>8</v>
      </c>
      <c r="J194" s="79">
        <f t="shared" si="27"/>
        <v>0.8</v>
      </c>
      <c r="K194" s="79"/>
      <c r="L194" s="79">
        <f t="shared" si="28"/>
        <v>8</v>
      </c>
    </row>
    <row r="195" spans="1:12" ht="15" customHeight="1" x14ac:dyDescent="0.2">
      <c r="B195" s="106" t="s">
        <v>183</v>
      </c>
      <c r="C195" s="41">
        <v>1</v>
      </c>
      <c r="D195" s="41">
        <v>0</v>
      </c>
      <c r="E195" s="41">
        <v>0</v>
      </c>
      <c r="F195" s="41">
        <v>0</v>
      </c>
      <c r="G195" s="41">
        <f t="shared" si="24"/>
        <v>-1</v>
      </c>
      <c r="H195" s="41">
        <f t="shared" si="25"/>
        <v>0</v>
      </c>
      <c r="I195" s="41">
        <f t="shared" si="26"/>
        <v>0</v>
      </c>
      <c r="J195" s="79">
        <f t="shared" si="27"/>
        <v>-1</v>
      </c>
      <c r="K195" s="79"/>
      <c r="L195" s="79"/>
    </row>
    <row r="196" spans="1:12" ht="15" customHeight="1" x14ac:dyDescent="0.2">
      <c r="A196" s="11"/>
      <c r="B196" s="101" t="s">
        <v>209</v>
      </c>
      <c r="C196" s="60">
        <v>112</v>
      </c>
      <c r="D196" s="60">
        <v>1</v>
      </c>
      <c r="E196" s="56">
        <v>64</v>
      </c>
      <c r="F196" s="56">
        <v>104</v>
      </c>
      <c r="G196" s="60">
        <f t="shared" si="24"/>
        <v>-8</v>
      </c>
      <c r="H196" s="60">
        <f t="shared" si="25"/>
        <v>103</v>
      </c>
      <c r="I196" s="56">
        <f t="shared" si="26"/>
        <v>40</v>
      </c>
      <c r="J196" s="120">
        <f t="shared" si="27"/>
        <v>-7.1428571428571397E-2</v>
      </c>
      <c r="K196" s="120"/>
      <c r="L196" s="74">
        <f t="shared" ref="L196:L235" si="29">F196/E196-1</f>
        <v>0.625</v>
      </c>
    </row>
    <row r="197" spans="1:12" ht="15" customHeight="1" x14ac:dyDescent="0.2">
      <c r="A197" s="11"/>
      <c r="B197" s="103" t="s">
        <v>169</v>
      </c>
      <c r="C197" s="41">
        <v>0</v>
      </c>
      <c r="D197" s="41">
        <v>0</v>
      </c>
      <c r="E197" s="41">
        <v>0</v>
      </c>
      <c r="F197" s="41">
        <v>0</v>
      </c>
      <c r="G197" s="41">
        <f t="shared" ref="G197:G235" si="30">F197-C197</f>
        <v>0</v>
      </c>
      <c r="H197" s="41">
        <f t="shared" ref="H197:H235" si="31">F197-D197</f>
        <v>0</v>
      </c>
      <c r="I197" s="41">
        <f t="shared" ref="I197:I235" si="32">F197-E197</f>
        <v>0</v>
      </c>
      <c r="J197" s="79"/>
      <c r="K197" s="79"/>
      <c r="L197" s="79"/>
    </row>
    <row r="198" spans="1:12" ht="15" customHeight="1" x14ac:dyDescent="0.2">
      <c r="A198" s="11"/>
      <c r="B198" s="105" t="s">
        <v>186</v>
      </c>
      <c r="C198" s="41">
        <v>3</v>
      </c>
      <c r="D198" s="41">
        <v>0</v>
      </c>
      <c r="E198" s="41">
        <v>0</v>
      </c>
      <c r="F198" s="41">
        <v>0</v>
      </c>
      <c r="G198" s="41">
        <f t="shared" si="30"/>
        <v>-3</v>
      </c>
      <c r="H198" s="41">
        <f t="shared" si="31"/>
        <v>0</v>
      </c>
      <c r="I198" s="41">
        <f t="shared" si="32"/>
        <v>0</v>
      </c>
      <c r="J198" s="79">
        <f t="shared" si="27"/>
        <v>-1</v>
      </c>
      <c r="K198" s="79"/>
      <c r="L198" s="79"/>
    </row>
    <row r="199" spans="1:12" ht="15" customHeight="1" x14ac:dyDescent="0.2">
      <c r="A199" s="11"/>
      <c r="B199" s="106" t="s">
        <v>173</v>
      </c>
      <c r="C199" s="41">
        <v>2</v>
      </c>
      <c r="D199" s="41">
        <v>0</v>
      </c>
      <c r="E199" s="41">
        <v>0</v>
      </c>
      <c r="F199" s="41">
        <v>0</v>
      </c>
      <c r="G199" s="41">
        <f t="shared" si="30"/>
        <v>-2</v>
      </c>
      <c r="H199" s="41">
        <f t="shared" si="31"/>
        <v>0</v>
      </c>
      <c r="I199" s="41">
        <f t="shared" si="32"/>
        <v>0</v>
      </c>
      <c r="J199" s="79">
        <f t="shared" si="27"/>
        <v>-1</v>
      </c>
      <c r="K199" s="79"/>
      <c r="L199" s="79"/>
    </row>
    <row r="200" spans="1:12" ht="15" customHeight="1" x14ac:dyDescent="0.2">
      <c r="A200" s="11"/>
      <c r="B200" s="106" t="s">
        <v>73</v>
      </c>
      <c r="C200" s="41">
        <v>8</v>
      </c>
      <c r="D200" s="41">
        <v>0</v>
      </c>
      <c r="E200" s="41">
        <v>3</v>
      </c>
      <c r="F200" s="41">
        <v>13</v>
      </c>
      <c r="G200" s="41">
        <f t="shared" si="30"/>
        <v>5</v>
      </c>
      <c r="H200" s="41">
        <f t="shared" si="31"/>
        <v>13</v>
      </c>
      <c r="I200" s="41">
        <f t="shared" si="32"/>
        <v>10</v>
      </c>
      <c r="J200" s="79">
        <f t="shared" si="27"/>
        <v>0.625</v>
      </c>
      <c r="K200" s="79"/>
      <c r="L200" s="79">
        <f t="shared" si="29"/>
        <v>3.333333333333333</v>
      </c>
    </row>
    <row r="201" spans="1:12" ht="15" customHeight="1" x14ac:dyDescent="0.2">
      <c r="A201" s="11"/>
      <c r="B201" s="106" t="s">
        <v>74</v>
      </c>
      <c r="C201" s="41">
        <v>0</v>
      </c>
      <c r="D201" s="41">
        <v>0</v>
      </c>
      <c r="E201" s="41">
        <v>0</v>
      </c>
      <c r="F201" s="41">
        <v>1</v>
      </c>
      <c r="G201" s="41">
        <f t="shared" si="30"/>
        <v>1</v>
      </c>
      <c r="H201" s="41">
        <f t="shared" si="31"/>
        <v>1</v>
      </c>
      <c r="I201" s="41">
        <f t="shared" si="32"/>
        <v>1</v>
      </c>
      <c r="J201" s="79"/>
      <c r="K201" s="79"/>
      <c r="L201" s="79"/>
    </row>
    <row r="202" spans="1:12" ht="15" customHeight="1" x14ac:dyDescent="0.2">
      <c r="A202" s="11"/>
      <c r="B202" s="106" t="s">
        <v>159</v>
      </c>
      <c r="C202" s="41">
        <v>2</v>
      </c>
      <c r="D202" s="41">
        <v>0</v>
      </c>
      <c r="E202" s="41">
        <v>0</v>
      </c>
      <c r="F202" s="41">
        <v>0</v>
      </c>
      <c r="G202" s="41">
        <f t="shared" si="30"/>
        <v>-2</v>
      </c>
      <c r="H202" s="41">
        <f t="shared" si="31"/>
        <v>0</v>
      </c>
      <c r="I202" s="41">
        <f t="shared" si="32"/>
        <v>0</v>
      </c>
      <c r="J202" s="79">
        <f t="shared" si="27"/>
        <v>-1</v>
      </c>
      <c r="K202" s="79"/>
      <c r="L202" s="79"/>
    </row>
    <row r="203" spans="1:12" ht="15" customHeight="1" x14ac:dyDescent="0.2">
      <c r="A203" s="11"/>
      <c r="B203" s="106" t="s">
        <v>94</v>
      </c>
      <c r="C203" s="41">
        <v>0</v>
      </c>
      <c r="D203" s="41">
        <v>0</v>
      </c>
      <c r="E203" s="41">
        <v>0</v>
      </c>
      <c r="F203" s="41">
        <v>0</v>
      </c>
      <c r="G203" s="41">
        <f t="shared" si="30"/>
        <v>0</v>
      </c>
      <c r="H203" s="41">
        <f t="shared" si="31"/>
        <v>0</v>
      </c>
      <c r="I203" s="41">
        <f t="shared" si="32"/>
        <v>0</v>
      </c>
      <c r="J203" s="79"/>
      <c r="K203" s="79"/>
      <c r="L203" s="79"/>
    </row>
    <row r="204" spans="1:12" ht="15" customHeight="1" x14ac:dyDescent="0.2">
      <c r="A204" s="11"/>
      <c r="B204" s="106" t="s">
        <v>103</v>
      </c>
      <c r="C204" s="41">
        <v>1</v>
      </c>
      <c r="D204" s="41">
        <v>0</v>
      </c>
      <c r="E204" s="41">
        <v>0</v>
      </c>
      <c r="F204" s="41">
        <v>0</v>
      </c>
      <c r="G204" s="41">
        <f t="shared" si="30"/>
        <v>-1</v>
      </c>
      <c r="H204" s="41">
        <f t="shared" si="31"/>
        <v>0</v>
      </c>
      <c r="I204" s="41">
        <f t="shared" si="32"/>
        <v>0</v>
      </c>
      <c r="J204" s="79">
        <f t="shared" ref="J204:J210" si="33">F204/C204-1</f>
        <v>-1</v>
      </c>
      <c r="K204" s="79"/>
      <c r="L204" s="79"/>
    </row>
    <row r="205" spans="1:12" ht="15" customHeight="1" x14ac:dyDescent="0.2">
      <c r="A205" s="11"/>
      <c r="B205" s="102" t="s">
        <v>106</v>
      </c>
      <c r="C205" s="41">
        <v>1</v>
      </c>
      <c r="D205" s="41">
        <v>0</v>
      </c>
      <c r="E205" s="41">
        <v>0</v>
      </c>
      <c r="F205" s="41">
        <v>0</v>
      </c>
      <c r="G205" s="41">
        <f t="shared" si="30"/>
        <v>-1</v>
      </c>
      <c r="H205" s="41">
        <f t="shared" si="31"/>
        <v>0</v>
      </c>
      <c r="I205" s="41">
        <f t="shared" si="32"/>
        <v>0</v>
      </c>
      <c r="J205" s="79">
        <f t="shared" si="33"/>
        <v>-1</v>
      </c>
      <c r="K205" s="79"/>
      <c r="L205" s="79"/>
    </row>
    <row r="206" spans="1:12" ht="15" customHeight="1" x14ac:dyDescent="0.2">
      <c r="A206" s="11"/>
      <c r="B206" s="106" t="s">
        <v>175</v>
      </c>
      <c r="C206" s="41">
        <v>3</v>
      </c>
      <c r="D206" s="41">
        <v>0</v>
      </c>
      <c r="E206" s="41">
        <v>1</v>
      </c>
      <c r="F206" s="41">
        <v>10</v>
      </c>
      <c r="G206" s="41">
        <f t="shared" si="30"/>
        <v>7</v>
      </c>
      <c r="H206" s="41">
        <f t="shared" si="31"/>
        <v>10</v>
      </c>
      <c r="I206" s="41">
        <f t="shared" si="32"/>
        <v>9</v>
      </c>
      <c r="J206" s="79">
        <f t="shared" si="33"/>
        <v>2.3333333333333335</v>
      </c>
      <c r="K206" s="79"/>
      <c r="L206" s="79">
        <f t="shared" si="29"/>
        <v>9</v>
      </c>
    </row>
    <row r="207" spans="1:12" ht="15" customHeight="1" x14ac:dyDescent="0.2">
      <c r="A207" s="11"/>
      <c r="B207" s="106" t="s">
        <v>161</v>
      </c>
      <c r="C207" s="41">
        <v>5</v>
      </c>
      <c r="D207" s="41">
        <v>0</v>
      </c>
      <c r="E207" s="41">
        <v>0</v>
      </c>
      <c r="F207" s="41">
        <v>0</v>
      </c>
      <c r="G207" s="41">
        <f t="shared" si="30"/>
        <v>-5</v>
      </c>
      <c r="H207" s="41">
        <f t="shared" si="31"/>
        <v>0</v>
      </c>
      <c r="I207" s="41">
        <f t="shared" si="32"/>
        <v>0</v>
      </c>
      <c r="J207" s="79">
        <f t="shared" si="33"/>
        <v>-1</v>
      </c>
      <c r="K207" s="79"/>
      <c r="L207" s="79"/>
    </row>
    <row r="208" spans="1:12" ht="15" customHeight="1" x14ac:dyDescent="0.2">
      <c r="A208" s="11"/>
      <c r="B208" s="106" t="s">
        <v>166</v>
      </c>
      <c r="C208" s="41">
        <v>0</v>
      </c>
      <c r="D208" s="41">
        <v>0</v>
      </c>
      <c r="E208" s="41">
        <v>0</v>
      </c>
      <c r="F208" s="41">
        <v>1</v>
      </c>
      <c r="G208" s="41">
        <f t="shared" si="30"/>
        <v>1</v>
      </c>
      <c r="H208" s="41">
        <f t="shared" si="31"/>
        <v>1</v>
      </c>
      <c r="I208" s="41">
        <f t="shared" si="32"/>
        <v>1</v>
      </c>
      <c r="J208" s="79"/>
      <c r="K208" s="79"/>
      <c r="L208" s="79"/>
    </row>
    <row r="209" spans="1:12" ht="15" customHeight="1" x14ac:dyDescent="0.2">
      <c r="A209" s="11"/>
      <c r="B209" s="106" t="s">
        <v>117</v>
      </c>
      <c r="C209" s="41">
        <v>85</v>
      </c>
      <c r="D209" s="41">
        <v>1</v>
      </c>
      <c r="E209" s="41">
        <v>60</v>
      </c>
      <c r="F209" s="41">
        <v>79</v>
      </c>
      <c r="G209" s="41">
        <f t="shared" si="30"/>
        <v>-6</v>
      </c>
      <c r="H209" s="41">
        <f t="shared" si="31"/>
        <v>78</v>
      </c>
      <c r="I209" s="41">
        <f t="shared" si="32"/>
        <v>19</v>
      </c>
      <c r="J209" s="79">
        <f t="shared" si="33"/>
        <v>-7.0588235294117618E-2</v>
      </c>
      <c r="K209" s="79">
        <f t="shared" ref="K209" si="34">F209/D209-1</f>
        <v>78</v>
      </c>
      <c r="L209" s="79">
        <f t="shared" si="29"/>
        <v>0.31666666666666665</v>
      </c>
    </row>
    <row r="210" spans="1:12" ht="15" customHeight="1" x14ac:dyDescent="0.2">
      <c r="A210" s="11"/>
      <c r="B210" s="106" t="s">
        <v>132</v>
      </c>
      <c r="C210" s="41">
        <v>2</v>
      </c>
      <c r="D210" s="41">
        <v>0</v>
      </c>
      <c r="E210" s="41">
        <v>0</v>
      </c>
      <c r="F210" s="41">
        <v>0</v>
      </c>
      <c r="G210" s="41">
        <f t="shared" si="30"/>
        <v>-2</v>
      </c>
      <c r="H210" s="41">
        <f t="shared" si="31"/>
        <v>0</v>
      </c>
      <c r="I210" s="41">
        <f t="shared" si="32"/>
        <v>0</v>
      </c>
      <c r="J210" s="79">
        <f t="shared" si="33"/>
        <v>-1</v>
      </c>
      <c r="K210" s="79"/>
      <c r="L210" s="79"/>
    </row>
    <row r="211" spans="1:12" ht="15" customHeight="1" x14ac:dyDescent="0.2">
      <c r="A211" s="11"/>
      <c r="B211" s="106" t="s">
        <v>135</v>
      </c>
      <c r="C211" s="41">
        <v>0</v>
      </c>
      <c r="D211" s="41">
        <v>0</v>
      </c>
      <c r="E211" s="41">
        <v>0</v>
      </c>
      <c r="F211" s="41">
        <v>0</v>
      </c>
      <c r="G211" s="41">
        <f t="shared" si="30"/>
        <v>0</v>
      </c>
      <c r="H211" s="41">
        <f t="shared" si="31"/>
        <v>0</v>
      </c>
      <c r="I211" s="41">
        <f t="shared" si="32"/>
        <v>0</v>
      </c>
      <c r="J211" s="79"/>
      <c r="K211" s="79"/>
      <c r="L211" s="79"/>
    </row>
    <row r="212" spans="1:12" ht="15" customHeight="1" x14ac:dyDescent="0.2">
      <c r="B212" s="106" t="s">
        <v>195</v>
      </c>
      <c r="C212" s="41">
        <v>0</v>
      </c>
      <c r="D212" s="41">
        <v>0</v>
      </c>
      <c r="E212" s="41">
        <v>0</v>
      </c>
      <c r="F212" s="41">
        <v>0</v>
      </c>
      <c r="G212" s="41">
        <f t="shared" si="30"/>
        <v>0</v>
      </c>
      <c r="H212" s="41">
        <f t="shared" si="31"/>
        <v>0</v>
      </c>
      <c r="I212" s="41">
        <f t="shared" si="32"/>
        <v>0</v>
      </c>
      <c r="J212" s="79"/>
      <c r="K212" s="79"/>
      <c r="L212" s="79"/>
    </row>
    <row r="213" spans="1:12" ht="13.5" customHeight="1" x14ac:dyDescent="0.2">
      <c r="B213" s="101" t="s">
        <v>128</v>
      </c>
      <c r="C213" s="60">
        <v>296</v>
      </c>
      <c r="D213" s="60">
        <v>0</v>
      </c>
      <c r="E213" s="56">
        <v>72</v>
      </c>
      <c r="F213" s="56">
        <v>168</v>
      </c>
      <c r="G213" s="60">
        <f t="shared" si="30"/>
        <v>-128</v>
      </c>
      <c r="H213" s="60">
        <f t="shared" si="31"/>
        <v>168</v>
      </c>
      <c r="I213" s="56">
        <f t="shared" si="32"/>
        <v>96</v>
      </c>
      <c r="J213" s="120">
        <f t="shared" ref="J213:J235" si="35">F213/C213-1</f>
        <v>-0.43243243243243246</v>
      </c>
      <c r="K213" s="120"/>
      <c r="L213" s="74">
        <f t="shared" si="29"/>
        <v>1.3333333333333335</v>
      </c>
    </row>
    <row r="214" spans="1:12" ht="15" customHeight="1" x14ac:dyDescent="0.2">
      <c r="A214" s="11"/>
      <c r="B214" s="106" t="s">
        <v>170</v>
      </c>
      <c r="C214" s="41">
        <v>5</v>
      </c>
      <c r="D214" s="41">
        <v>0</v>
      </c>
      <c r="E214" s="41">
        <v>0</v>
      </c>
      <c r="F214" s="41">
        <v>3</v>
      </c>
      <c r="G214" s="41">
        <f t="shared" si="30"/>
        <v>-2</v>
      </c>
      <c r="H214" s="41">
        <f t="shared" si="31"/>
        <v>3</v>
      </c>
      <c r="I214" s="41">
        <f t="shared" si="32"/>
        <v>3</v>
      </c>
      <c r="J214" s="79">
        <f t="shared" si="35"/>
        <v>-0.4</v>
      </c>
      <c r="K214" s="79"/>
      <c r="L214" s="79"/>
    </row>
    <row r="215" spans="1:12" ht="15" customHeight="1" x14ac:dyDescent="0.2">
      <c r="A215" s="11"/>
      <c r="B215" s="105" t="s">
        <v>197</v>
      </c>
      <c r="C215" s="41">
        <v>0</v>
      </c>
      <c r="D215" s="41">
        <v>0</v>
      </c>
      <c r="E215" s="41">
        <v>0</v>
      </c>
      <c r="F215" s="41">
        <v>0</v>
      </c>
      <c r="G215" s="41">
        <f t="shared" si="30"/>
        <v>0</v>
      </c>
      <c r="H215" s="41">
        <f t="shared" si="31"/>
        <v>0</v>
      </c>
      <c r="I215" s="41">
        <f t="shared" si="32"/>
        <v>0</v>
      </c>
      <c r="J215" s="79"/>
      <c r="K215" s="79"/>
      <c r="L215" s="79"/>
    </row>
    <row r="216" spans="1:12" ht="15" customHeight="1" x14ac:dyDescent="0.2">
      <c r="A216" s="11"/>
      <c r="B216" s="106" t="s">
        <v>162</v>
      </c>
      <c r="C216" s="41">
        <v>1</v>
      </c>
      <c r="D216" s="41">
        <v>0</v>
      </c>
      <c r="E216" s="41">
        <v>0</v>
      </c>
      <c r="F216" s="41">
        <v>0</v>
      </c>
      <c r="G216" s="41">
        <f t="shared" si="30"/>
        <v>-1</v>
      </c>
      <c r="H216" s="41">
        <f t="shared" si="31"/>
        <v>0</v>
      </c>
      <c r="I216" s="41">
        <f t="shared" si="32"/>
        <v>0</v>
      </c>
      <c r="J216" s="79">
        <f t="shared" si="35"/>
        <v>-1</v>
      </c>
      <c r="K216" s="79"/>
      <c r="L216" s="79"/>
    </row>
    <row r="217" spans="1:12" ht="15" customHeight="1" x14ac:dyDescent="0.2">
      <c r="B217" s="106" t="s">
        <v>128</v>
      </c>
      <c r="C217" s="41">
        <v>290</v>
      </c>
      <c r="D217" s="41">
        <v>0</v>
      </c>
      <c r="E217" s="41">
        <v>72</v>
      </c>
      <c r="F217" s="41">
        <v>164</v>
      </c>
      <c r="G217" s="41">
        <f t="shared" si="30"/>
        <v>-126</v>
      </c>
      <c r="H217" s="41">
        <f t="shared" si="31"/>
        <v>164</v>
      </c>
      <c r="I217" s="41">
        <f t="shared" si="32"/>
        <v>92</v>
      </c>
      <c r="J217" s="79">
        <f t="shared" si="35"/>
        <v>-0.43448275862068964</v>
      </c>
      <c r="K217" s="79"/>
      <c r="L217" s="79">
        <f t="shared" si="29"/>
        <v>1.2777777777777777</v>
      </c>
    </row>
    <row r="218" spans="1:12" ht="12" x14ac:dyDescent="0.2">
      <c r="B218" s="105" t="s">
        <v>187</v>
      </c>
      <c r="C218" s="41">
        <v>0</v>
      </c>
      <c r="D218" s="41">
        <v>0</v>
      </c>
      <c r="E218" s="41">
        <v>0</v>
      </c>
      <c r="F218" s="41">
        <v>1</v>
      </c>
      <c r="G218" s="41">
        <f t="shared" si="30"/>
        <v>1</v>
      </c>
      <c r="H218" s="41">
        <f t="shared" si="31"/>
        <v>1</v>
      </c>
      <c r="I218" s="41">
        <f t="shared" si="32"/>
        <v>1</v>
      </c>
      <c r="J218" s="79"/>
      <c r="K218" s="79"/>
      <c r="L218" s="79"/>
    </row>
    <row r="219" spans="1:12" ht="15" customHeight="1" x14ac:dyDescent="0.2">
      <c r="B219" s="101" t="s">
        <v>210</v>
      </c>
      <c r="C219" s="60">
        <v>244</v>
      </c>
      <c r="D219" s="60">
        <v>2</v>
      </c>
      <c r="E219" s="56">
        <v>178</v>
      </c>
      <c r="F219" s="56">
        <v>314</v>
      </c>
      <c r="G219" s="60">
        <f t="shared" si="30"/>
        <v>70</v>
      </c>
      <c r="H219" s="60">
        <f t="shared" si="31"/>
        <v>312</v>
      </c>
      <c r="I219" s="56">
        <f t="shared" si="32"/>
        <v>136</v>
      </c>
      <c r="J219" s="120">
        <f t="shared" si="35"/>
        <v>0.28688524590163933</v>
      </c>
      <c r="K219" s="120">
        <f t="shared" ref="K219:K235" si="36">F219/D219-1</f>
        <v>156</v>
      </c>
      <c r="L219" s="74">
        <f t="shared" si="29"/>
        <v>0.76404494382022481</v>
      </c>
    </row>
    <row r="220" spans="1:12" ht="15" customHeight="1" x14ac:dyDescent="0.2">
      <c r="B220" s="102" t="s">
        <v>63</v>
      </c>
      <c r="C220" s="41">
        <v>34</v>
      </c>
      <c r="D220" s="41">
        <v>1</v>
      </c>
      <c r="E220" s="41">
        <v>38</v>
      </c>
      <c r="F220" s="41">
        <v>31</v>
      </c>
      <c r="G220" s="41">
        <f t="shared" si="30"/>
        <v>-3</v>
      </c>
      <c r="H220" s="41">
        <f t="shared" si="31"/>
        <v>30</v>
      </c>
      <c r="I220" s="41">
        <f t="shared" si="32"/>
        <v>-7</v>
      </c>
      <c r="J220" s="79">
        <f t="shared" si="35"/>
        <v>-8.8235294117647078E-2</v>
      </c>
      <c r="K220" s="79">
        <f t="shared" si="36"/>
        <v>30</v>
      </c>
      <c r="L220" s="79">
        <f t="shared" si="29"/>
        <v>-0.18421052631578949</v>
      </c>
    </row>
    <row r="221" spans="1:12" ht="15" customHeight="1" x14ac:dyDescent="0.2">
      <c r="B221" s="102" t="s">
        <v>110</v>
      </c>
      <c r="C221" s="41">
        <v>63</v>
      </c>
      <c r="D221" s="41">
        <v>0</v>
      </c>
      <c r="E221" s="41">
        <v>47</v>
      </c>
      <c r="F221" s="41">
        <v>77</v>
      </c>
      <c r="G221" s="41">
        <f t="shared" si="30"/>
        <v>14</v>
      </c>
      <c r="H221" s="41">
        <f t="shared" si="31"/>
        <v>77</v>
      </c>
      <c r="I221" s="41">
        <f t="shared" si="32"/>
        <v>30</v>
      </c>
      <c r="J221" s="79">
        <f t="shared" si="35"/>
        <v>0.22222222222222232</v>
      </c>
      <c r="K221" s="79"/>
      <c r="L221" s="79">
        <f t="shared" si="29"/>
        <v>0.63829787234042556</v>
      </c>
    </row>
    <row r="222" spans="1:12" ht="15" customHeight="1" x14ac:dyDescent="0.2">
      <c r="B222" s="102" t="s">
        <v>139</v>
      </c>
      <c r="C222" s="41">
        <v>96</v>
      </c>
      <c r="D222" s="41">
        <v>0</v>
      </c>
      <c r="E222" s="41">
        <v>69</v>
      </c>
      <c r="F222" s="41">
        <v>163</v>
      </c>
      <c r="G222" s="41">
        <f t="shared" si="30"/>
        <v>67</v>
      </c>
      <c r="H222" s="41">
        <f t="shared" si="31"/>
        <v>163</v>
      </c>
      <c r="I222" s="41">
        <f t="shared" si="32"/>
        <v>94</v>
      </c>
      <c r="J222" s="79">
        <f t="shared" si="35"/>
        <v>0.69791666666666674</v>
      </c>
      <c r="K222" s="79"/>
      <c r="L222" s="79">
        <f t="shared" si="29"/>
        <v>1.36231884057971</v>
      </c>
    </row>
    <row r="223" spans="1:12" ht="12" x14ac:dyDescent="0.2">
      <c r="B223" s="102" t="s">
        <v>146</v>
      </c>
      <c r="C223" s="41">
        <v>51</v>
      </c>
      <c r="D223" s="41">
        <v>1</v>
      </c>
      <c r="E223" s="41">
        <v>24</v>
      </c>
      <c r="F223" s="41">
        <v>43</v>
      </c>
      <c r="G223" s="41">
        <f t="shared" si="30"/>
        <v>-8</v>
      </c>
      <c r="H223" s="41">
        <f t="shared" si="31"/>
        <v>42</v>
      </c>
      <c r="I223" s="41">
        <f t="shared" si="32"/>
        <v>19</v>
      </c>
      <c r="J223" s="79">
        <f t="shared" si="35"/>
        <v>-0.15686274509803921</v>
      </c>
      <c r="K223" s="79">
        <f t="shared" si="36"/>
        <v>42</v>
      </c>
      <c r="L223" s="79">
        <f t="shared" si="29"/>
        <v>0.79166666666666674</v>
      </c>
    </row>
    <row r="224" spans="1:12" x14ac:dyDescent="0.2">
      <c r="B224" s="101" t="s">
        <v>211</v>
      </c>
      <c r="C224" s="60">
        <v>20</v>
      </c>
      <c r="D224" s="60">
        <v>0</v>
      </c>
      <c r="E224" s="56">
        <v>3</v>
      </c>
      <c r="F224" s="56">
        <v>18</v>
      </c>
      <c r="G224" s="60">
        <f t="shared" si="30"/>
        <v>-2</v>
      </c>
      <c r="H224" s="60">
        <f t="shared" si="31"/>
        <v>18</v>
      </c>
      <c r="I224" s="56">
        <f t="shared" si="32"/>
        <v>15</v>
      </c>
      <c r="J224" s="120">
        <f t="shared" si="35"/>
        <v>-9.9999999999999978E-2</v>
      </c>
      <c r="K224" s="120"/>
      <c r="L224" s="74">
        <f t="shared" si="29"/>
        <v>5</v>
      </c>
    </row>
    <row r="225" spans="1:12" ht="12" x14ac:dyDescent="0.2">
      <c r="B225" s="106" t="s">
        <v>156</v>
      </c>
      <c r="C225" s="41">
        <v>0</v>
      </c>
      <c r="D225" s="41">
        <v>0</v>
      </c>
      <c r="E225" s="41">
        <v>0</v>
      </c>
      <c r="F225" s="41">
        <v>0</v>
      </c>
      <c r="G225" s="41">
        <f t="shared" si="30"/>
        <v>0</v>
      </c>
      <c r="H225" s="41">
        <f t="shared" si="31"/>
        <v>0</v>
      </c>
      <c r="I225" s="41">
        <f t="shared" si="32"/>
        <v>0</v>
      </c>
      <c r="J225" s="79"/>
      <c r="K225" s="79"/>
      <c r="L225" s="79"/>
    </row>
    <row r="226" spans="1:12" ht="13.5" customHeight="1" x14ac:dyDescent="0.2">
      <c r="B226" s="106" t="s">
        <v>172</v>
      </c>
      <c r="C226" s="41">
        <v>4</v>
      </c>
      <c r="D226" s="41">
        <v>0</v>
      </c>
      <c r="E226" s="41">
        <v>1</v>
      </c>
      <c r="F226" s="41">
        <v>2</v>
      </c>
      <c r="G226" s="41">
        <f t="shared" si="30"/>
        <v>-2</v>
      </c>
      <c r="H226" s="41">
        <f t="shared" si="31"/>
        <v>2</v>
      </c>
      <c r="I226" s="41">
        <f t="shared" si="32"/>
        <v>1</v>
      </c>
      <c r="J226" s="79">
        <f t="shared" si="35"/>
        <v>-0.5</v>
      </c>
      <c r="K226" s="79"/>
      <c r="L226" s="79">
        <f t="shared" si="29"/>
        <v>1</v>
      </c>
    </row>
    <row r="227" spans="1:12" ht="15.75" customHeight="1" x14ac:dyDescent="0.2">
      <c r="B227" s="106" t="s">
        <v>95</v>
      </c>
      <c r="C227" s="41">
        <v>9</v>
      </c>
      <c r="D227" s="41">
        <v>0</v>
      </c>
      <c r="E227" s="41">
        <v>2</v>
      </c>
      <c r="F227" s="41">
        <v>8</v>
      </c>
      <c r="G227" s="41">
        <f t="shared" si="30"/>
        <v>-1</v>
      </c>
      <c r="H227" s="41">
        <f t="shared" si="31"/>
        <v>8</v>
      </c>
      <c r="I227" s="41">
        <f t="shared" si="32"/>
        <v>6</v>
      </c>
      <c r="J227" s="79">
        <f t="shared" si="35"/>
        <v>-0.11111111111111116</v>
      </c>
      <c r="K227" s="79"/>
      <c r="L227" s="79">
        <f t="shared" si="29"/>
        <v>3</v>
      </c>
    </row>
    <row r="228" spans="1:12" ht="15" customHeight="1" x14ac:dyDescent="0.2">
      <c r="B228" s="106" t="s">
        <v>100</v>
      </c>
      <c r="C228" s="41">
        <v>3</v>
      </c>
      <c r="D228" s="41">
        <v>0</v>
      </c>
      <c r="E228" s="41">
        <v>0</v>
      </c>
      <c r="F228" s="41">
        <v>2</v>
      </c>
      <c r="G228" s="41">
        <f t="shared" si="30"/>
        <v>-1</v>
      </c>
      <c r="H228" s="41">
        <f t="shared" si="31"/>
        <v>2</v>
      </c>
      <c r="I228" s="41">
        <f t="shared" si="32"/>
        <v>2</v>
      </c>
      <c r="J228" s="79">
        <f t="shared" si="35"/>
        <v>-0.33333333333333337</v>
      </c>
      <c r="K228" s="79"/>
      <c r="L228" s="79"/>
    </row>
    <row r="229" spans="1:12" ht="15.75" customHeight="1" x14ac:dyDescent="0.2">
      <c r="B229" s="106" t="s">
        <v>194</v>
      </c>
      <c r="C229" s="41">
        <v>0</v>
      </c>
      <c r="D229" s="41">
        <v>0</v>
      </c>
      <c r="E229" s="41">
        <v>0</v>
      </c>
      <c r="F229" s="41">
        <v>0</v>
      </c>
      <c r="G229" s="41">
        <f t="shared" si="30"/>
        <v>0</v>
      </c>
      <c r="H229" s="41">
        <f t="shared" si="31"/>
        <v>0</v>
      </c>
      <c r="I229" s="41">
        <f t="shared" si="32"/>
        <v>0</v>
      </c>
      <c r="J229" s="79"/>
      <c r="K229" s="79"/>
      <c r="L229" s="79"/>
    </row>
    <row r="230" spans="1:12" s="21" customFormat="1" ht="15.75" customHeight="1" x14ac:dyDescent="0.2">
      <c r="B230" s="106" t="s">
        <v>196</v>
      </c>
      <c r="C230" s="41">
        <v>4</v>
      </c>
      <c r="D230" s="41">
        <v>0</v>
      </c>
      <c r="E230" s="41">
        <v>0</v>
      </c>
      <c r="F230" s="41">
        <v>6</v>
      </c>
      <c r="G230" s="41">
        <f t="shared" si="30"/>
        <v>2</v>
      </c>
      <c r="H230" s="41">
        <f t="shared" si="31"/>
        <v>6</v>
      </c>
      <c r="I230" s="41">
        <f t="shared" si="32"/>
        <v>6</v>
      </c>
      <c r="J230" s="79">
        <f t="shared" si="35"/>
        <v>0.5</v>
      </c>
      <c r="K230" s="79"/>
      <c r="L230" s="79"/>
    </row>
    <row r="231" spans="1:12" s="9" customFormat="1" ht="12" x14ac:dyDescent="0.2">
      <c r="B231" s="102" t="s">
        <v>243</v>
      </c>
      <c r="C231" s="41">
        <v>0</v>
      </c>
      <c r="D231" s="41">
        <v>0</v>
      </c>
      <c r="E231" s="41">
        <v>0</v>
      </c>
      <c r="F231" s="41">
        <v>0</v>
      </c>
      <c r="G231" s="41">
        <f t="shared" si="30"/>
        <v>0</v>
      </c>
      <c r="H231" s="41">
        <f t="shared" si="31"/>
        <v>0</v>
      </c>
      <c r="I231" s="41">
        <f t="shared" si="32"/>
        <v>0</v>
      </c>
      <c r="J231" s="79"/>
      <c r="K231" s="79"/>
      <c r="L231" s="79"/>
    </row>
    <row r="232" spans="1:12" x14ac:dyDescent="0.2">
      <c r="B232" s="107" t="s">
        <v>140</v>
      </c>
      <c r="C232" s="57">
        <v>37027</v>
      </c>
      <c r="D232" s="57">
        <v>2302</v>
      </c>
      <c r="E232" s="57">
        <v>11038</v>
      </c>
      <c r="F232" s="57">
        <v>22496</v>
      </c>
      <c r="G232" s="57">
        <f t="shared" si="30"/>
        <v>-14531</v>
      </c>
      <c r="H232" s="57">
        <f t="shared" si="31"/>
        <v>20194</v>
      </c>
      <c r="I232" s="57">
        <f t="shared" si="32"/>
        <v>11458</v>
      </c>
      <c r="J232" s="62">
        <f t="shared" si="35"/>
        <v>-0.39244335214843218</v>
      </c>
      <c r="K232" s="62">
        <f t="shared" si="36"/>
        <v>8.7723718505647259</v>
      </c>
      <c r="L232" s="62">
        <f t="shared" si="29"/>
        <v>1.0380503714441023</v>
      </c>
    </row>
    <row r="233" spans="1:12" ht="12" x14ac:dyDescent="0.2">
      <c r="B233" s="102" t="s">
        <v>276</v>
      </c>
      <c r="C233" s="41">
        <v>9</v>
      </c>
      <c r="D233" s="41">
        <v>0</v>
      </c>
      <c r="E233" s="41">
        <v>5</v>
      </c>
      <c r="F233" s="41">
        <v>9</v>
      </c>
      <c r="G233" s="41">
        <f t="shared" si="30"/>
        <v>0</v>
      </c>
      <c r="H233" s="41">
        <f t="shared" si="31"/>
        <v>9</v>
      </c>
      <c r="I233" s="41">
        <f t="shared" si="32"/>
        <v>4</v>
      </c>
      <c r="J233" s="79">
        <f t="shared" si="35"/>
        <v>0</v>
      </c>
      <c r="K233" s="79"/>
      <c r="L233" s="79">
        <f t="shared" si="29"/>
        <v>0.8</v>
      </c>
    </row>
    <row r="234" spans="1:12" s="21" customFormat="1" ht="12" x14ac:dyDescent="0.2">
      <c r="B234" s="106" t="s">
        <v>282</v>
      </c>
      <c r="C234" s="41">
        <v>36445</v>
      </c>
      <c r="D234" s="41">
        <v>2299</v>
      </c>
      <c r="E234" s="41">
        <v>10863</v>
      </c>
      <c r="F234" s="41">
        <v>22143</v>
      </c>
      <c r="G234" s="41">
        <f t="shared" si="30"/>
        <v>-14302</v>
      </c>
      <c r="H234" s="41">
        <f t="shared" si="31"/>
        <v>19844</v>
      </c>
      <c r="I234" s="41">
        <f t="shared" si="32"/>
        <v>11280</v>
      </c>
      <c r="J234" s="79">
        <f t="shared" si="35"/>
        <v>-0.39242694471120865</v>
      </c>
      <c r="K234" s="79">
        <f t="shared" si="36"/>
        <v>8.6315789473684212</v>
      </c>
      <c r="L234" s="79">
        <f t="shared" si="29"/>
        <v>1.0383871858602598</v>
      </c>
    </row>
    <row r="235" spans="1:12" ht="15" customHeight="1" thickBot="1" x14ac:dyDescent="0.25">
      <c r="B235" s="111" t="s">
        <v>140</v>
      </c>
      <c r="C235" s="112">
        <v>573</v>
      </c>
      <c r="D235" s="112">
        <v>3</v>
      </c>
      <c r="E235" s="112">
        <v>170</v>
      </c>
      <c r="F235" s="112">
        <v>344</v>
      </c>
      <c r="G235" s="112">
        <f t="shared" si="30"/>
        <v>-229</v>
      </c>
      <c r="H235" s="112">
        <f t="shared" si="31"/>
        <v>341</v>
      </c>
      <c r="I235" s="112">
        <f t="shared" si="32"/>
        <v>174</v>
      </c>
      <c r="J235" s="115">
        <f t="shared" si="35"/>
        <v>-0.3996509598603839</v>
      </c>
      <c r="K235" s="115">
        <f t="shared" si="36"/>
        <v>113.66666666666667</v>
      </c>
      <c r="L235" s="115">
        <f t="shared" si="29"/>
        <v>1.0235294117647058</v>
      </c>
    </row>
    <row r="236" spans="1:12" ht="15" customHeight="1" x14ac:dyDescent="0.2">
      <c r="I236" s="95"/>
    </row>
    <row r="237" spans="1:12" s="21" customFormat="1" ht="15" customHeight="1" x14ac:dyDescent="0.2">
      <c r="I237" s="95"/>
      <c r="J237" s="94"/>
      <c r="K237" s="75"/>
      <c r="L237" s="75"/>
    </row>
    <row r="239" spans="1:12" s="21" customFormat="1" ht="15" customHeight="1" x14ac:dyDescent="0.2">
      <c r="B239" s="157" t="s">
        <v>212</v>
      </c>
      <c r="C239" s="158"/>
      <c r="D239" s="158"/>
      <c r="E239" s="158"/>
      <c r="F239" s="158"/>
      <c r="G239" s="158"/>
      <c r="H239" s="158"/>
      <c r="I239" s="158"/>
      <c r="J239" s="94"/>
      <c r="K239" s="75"/>
      <c r="L239" s="75"/>
    </row>
    <row r="240" spans="1:12" ht="19.5" customHeight="1" x14ac:dyDescent="0.2">
      <c r="A240" s="21"/>
      <c r="B240" s="21"/>
      <c r="C240" s="21"/>
      <c r="D240" s="21"/>
      <c r="E240" s="21"/>
    </row>
    <row r="241" spans="1:9" ht="15" customHeight="1" x14ac:dyDescent="0.2">
      <c r="A241" s="21"/>
      <c r="B241" s="21"/>
      <c r="C241" s="21"/>
      <c r="D241" s="21"/>
      <c r="E241" s="21"/>
    </row>
    <row r="250" spans="1:9" ht="15" customHeight="1" x14ac:dyDescent="0.2">
      <c r="I250" s="97"/>
    </row>
    <row r="251" spans="1:9" ht="15" customHeight="1" x14ac:dyDescent="0.2">
      <c r="I251" s="97"/>
    </row>
    <row r="252" spans="1:9" ht="15" customHeight="1" x14ac:dyDescent="0.2">
      <c r="I252" s="97"/>
    </row>
    <row r="253" spans="1:9" ht="15" customHeight="1" x14ac:dyDescent="0.2">
      <c r="I253" s="97"/>
    </row>
    <row r="254" spans="1:9" ht="15" customHeight="1" x14ac:dyDescent="0.2">
      <c r="I254" s="97"/>
    </row>
    <row r="255" spans="1:9" ht="15" customHeight="1" x14ac:dyDescent="0.2">
      <c r="I255" s="97"/>
    </row>
    <row r="256" spans="1:9" ht="15" customHeight="1" x14ac:dyDescent="0.2">
      <c r="I256" s="97"/>
    </row>
  </sheetData>
  <mergeCells count="1">
    <mergeCell ref="B239:I239"/>
  </mergeCells>
  <pageMargins left="0.75" right="0.75" top="1" bottom="1" header="0.5" footer="0.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activeCell="B2" sqref="B2:M2"/>
    </sheetView>
  </sheetViews>
  <sheetFormatPr defaultRowHeight="15" customHeight="1" x14ac:dyDescent="0.2"/>
  <cols>
    <col min="1" max="1" width="4.42578125" style="6" customWidth="1"/>
    <col min="2" max="2" width="6.7109375" style="6" customWidth="1"/>
    <col min="3" max="3" width="31" style="6" customWidth="1"/>
    <col min="4" max="10" width="13.7109375" style="6" customWidth="1"/>
    <col min="11" max="11" width="14.42578125" style="6" customWidth="1"/>
    <col min="12" max="13" width="14.85546875" style="6" customWidth="1"/>
    <col min="14" max="16384" width="9.140625" style="6"/>
  </cols>
  <sheetData>
    <row r="1" spans="1:13" ht="15" customHeight="1" thickBot="1" x14ac:dyDescent="0.25"/>
    <row r="2" spans="1:13" ht="21.75" customHeight="1" thickBot="1" x14ac:dyDescent="0.25">
      <c r="B2" s="160" t="s">
        <v>270</v>
      </c>
      <c r="C2" s="161"/>
      <c r="D2" s="161"/>
      <c r="E2" s="161"/>
      <c r="F2" s="161"/>
      <c r="G2" s="161"/>
      <c r="H2" s="161"/>
      <c r="I2" s="161"/>
      <c r="J2" s="161"/>
      <c r="K2" s="161"/>
      <c r="L2" s="161"/>
      <c r="M2" s="162"/>
    </row>
    <row r="3" spans="1:13" ht="15" customHeight="1" thickBot="1" x14ac:dyDescent="0.25">
      <c r="B3" s="7"/>
      <c r="C3" s="7"/>
      <c r="D3" s="7"/>
      <c r="E3" s="7"/>
      <c r="F3" s="7"/>
      <c r="G3" s="7"/>
      <c r="H3" s="7"/>
      <c r="I3" s="7"/>
      <c r="J3" s="7"/>
    </row>
    <row r="4" spans="1:13" ht="38.25" customHeight="1" thickBot="1" x14ac:dyDescent="0.25">
      <c r="A4" s="7"/>
      <c r="B4" s="44"/>
      <c r="C4" s="45" t="s">
        <v>0</v>
      </c>
      <c r="D4" s="46" t="s">
        <v>299</v>
      </c>
      <c r="E4" s="46" t="s">
        <v>300</v>
      </c>
      <c r="F4" s="46" t="s">
        <v>301</v>
      </c>
      <c r="G4" s="46" t="s">
        <v>302</v>
      </c>
      <c r="H4" s="46" t="s">
        <v>293</v>
      </c>
      <c r="I4" s="46" t="s">
        <v>294</v>
      </c>
      <c r="J4" s="46" t="s">
        <v>295</v>
      </c>
      <c r="K4" s="46" t="s">
        <v>296</v>
      </c>
      <c r="L4" s="46" t="s">
        <v>297</v>
      </c>
      <c r="M4" s="91" t="s">
        <v>298</v>
      </c>
    </row>
    <row r="5" spans="1:13" ht="15" customHeight="1" x14ac:dyDescent="0.2">
      <c r="A5"/>
      <c r="B5" s="40">
        <v>1</v>
      </c>
      <c r="C5" s="76" t="s">
        <v>16</v>
      </c>
      <c r="D5" s="18">
        <v>152155</v>
      </c>
      <c r="E5" s="18">
        <v>3457</v>
      </c>
      <c r="F5" s="80">
        <v>14967</v>
      </c>
      <c r="G5" s="18">
        <v>90239</v>
      </c>
      <c r="H5" s="18">
        <f>G5-D5</f>
        <v>-61916</v>
      </c>
      <c r="I5" s="18">
        <f>G5-E5</f>
        <v>86782</v>
      </c>
      <c r="J5" s="18">
        <f>G5-F5</f>
        <v>75272</v>
      </c>
      <c r="K5" s="35">
        <f>G5/D5-1</f>
        <v>-0.40692714665965624</v>
      </c>
      <c r="L5" s="35">
        <f>G5/E5-1</f>
        <v>25.103268730112816</v>
      </c>
      <c r="M5" s="81">
        <f>G5/F5-1</f>
        <v>5.0291975679828953</v>
      </c>
    </row>
    <row r="6" spans="1:13" s="146" customFormat="1" ht="15" customHeight="1" x14ac:dyDescent="0.2">
      <c r="A6" s="142"/>
      <c r="B6" s="153">
        <v>2</v>
      </c>
      <c r="C6" s="76" t="s">
        <v>55</v>
      </c>
      <c r="D6" s="149">
        <v>131814</v>
      </c>
      <c r="E6" s="149">
        <v>15828</v>
      </c>
      <c r="F6" s="149">
        <v>29606</v>
      </c>
      <c r="G6" s="149">
        <v>62192</v>
      </c>
      <c r="H6" s="149">
        <f t="shared" ref="H6:H19" si="0">G6-D6</f>
        <v>-69622</v>
      </c>
      <c r="I6" s="149">
        <f t="shared" ref="I6:I19" si="1">G6-E6</f>
        <v>46364</v>
      </c>
      <c r="J6" s="149">
        <f t="shared" ref="J6:J19" si="2">G6-F6</f>
        <v>32586</v>
      </c>
      <c r="K6" s="154">
        <f t="shared" ref="K6:K19" si="3">G6/D6-1</f>
        <v>-0.52818365272277601</v>
      </c>
      <c r="L6" s="154">
        <f t="shared" ref="L6:L19" si="4">G6/E6-1</f>
        <v>2.9292393227192317</v>
      </c>
      <c r="M6" s="155">
        <f t="shared" ref="M6:M19" si="5">G6/F6-1</f>
        <v>1.1006552725798824</v>
      </c>
    </row>
    <row r="7" spans="1:13" s="146" customFormat="1" ht="15" customHeight="1" x14ac:dyDescent="0.2">
      <c r="A7" s="142"/>
      <c r="B7" s="153">
        <v>3</v>
      </c>
      <c r="C7" s="76" t="s">
        <v>3</v>
      </c>
      <c r="D7" s="149">
        <v>105582</v>
      </c>
      <c r="E7" s="149">
        <v>7909</v>
      </c>
      <c r="F7" s="149">
        <v>13342</v>
      </c>
      <c r="G7" s="149">
        <v>61974</v>
      </c>
      <c r="H7" s="149">
        <f t="shared" si="0"/>
        <v>-43608</v>
      </c>
      <c r="I7" s="149">
        <f t="shared" si="1"/>
        <v>54065</v>
      </c>
      <c r="J7" s="149">
        <f t="shared" si="2"/>
        <v>48632</v>
      </c>
      <c r="K7" s="154">
        <f t="shared" si="3"/>
        <v>-0.41302494743422169</v>
      </c>
      <c r="L7" s="154">
        <f t="shared" si="4"/>
        <v>6.8358831710709316</v>
      </c>
      <c r="M7" s="155">
        <f t="shared" si="5"/>
        <v>3.6450307300254838</v>
      </c>
    </row>
    <row r="8" spans="1:13" s="146" customFormat="1" ht="12.75" x14ac:dyDescent="0.2">
      <c r="A8" s="142"/>
      <c r="B8" s="153">
        <v>4</v>
      </c>
      <c r="C8" s="76" t="s">
        <v>282</v>
      </c>
      <c r="D8" s="149">
        <v>36445</v>
      </c>
      <c r="E8" s="149">
        <v>2299</v>
      </c>
      <c r="F8" s="149">
        <v>10863</v>
      </c>
      <c r="G8" s="149">
        <v>22143</v>
      </c>
      <c r="H8" s="149">
        <f t="shared" si="0"/>
        <v>-14302</v>
      </c>
      <c r="I8" s="149">
        <f t="shared" si="1"/>
        <v>19844</v>
      </c>
      <c r="J8" s="149">
        <f t="shared" si="2"/>
        <v>11280</v>
      </c>
      <c r="K8" s="154">
        <f t="shared" si="3"/>
        <v>-0.39242694471120865</v>
      </c>
      <c r="L8" s="154">
        <f t="shared" si="4"/>
        <v>8.6315789473684212</v>
      </c>
      <c r="M8" s="155">
        <f t="shared" si="5"/>
        <v>1.0383871858602598</v>
      </c>
    </row>
    <row r="9" spans="1:13" s="146" customFormat="1" ht="15" customHeight="1" x14ac:dyDescent="0.2">
      <c r="A9" s="142"/>
      <c r="B9" s="153">
        <v>5</v>
      </c>
      <c r="C9" s="76" t="s">
        <v>54</v>
      </c>
      <c r="D9" s="149">
        <v>20703</v>
      </c>
      <c r="E9" s="149">
        <v>46</v>
      </c>
      <c r="F9" s="149">
        <v>15837</v>
      </c>
      <c r="G9" s="149">
        <v>20555</v>
      </c>
      <c r="H9" s="149">
        <f t="shared" si="0"/>
        <v>-148</v>
      </c>
      <c r="I9" s="149">
        <f t="shared" si="1"/>
        <v>20509</v>
      </c>
      <c r="J9" s="149">
        <f t="shared" si="2"/>
        <v>4718</v>
      </c>
      <c r="K9" s="154">
        <f t="shared" si="3"/>
        <v>-7.1487224073806255E-3</v>
      </c>
      <c r="L9" s="154">
        <f t="shared" si="4"/>
        <v>445.8478260869565</v>
      </c>
      <c r="M9" s="155">
        <f t="shared" si="5"/>
        <v>0.29790995769400763</v>
      </c>
    </row>
    <row r="10" spans="1:13" s="146" customFormat="1" ht="15" customHeight="1" x14ac:dyDescent="0.2">
      <c r="A10" s="142"/>
      <c r="B10" s="153">
        <v>6</v>
      </c>
      <c r="C10" s="76" t="s">
        <v>20</v>
      </c>
      <c r="D10" s="149">
        <v>20311</v>
      </c>
      <c r="E10" s="149">
        <v>1088</v>
      </c>
      <c r="F10" s="149">
        <v>15493</v>
      </c>
      <c r="G10" s="149">
        <v>15273</v>
      </c>
      <c r="H10" s="149">
        <f t="shared" si="0"/>
        <v>-5038</v>
      </c>
      <c r="I10" s="149">
        <f t="shared" si="1"/>
        <v>14185</v>
      </c>
      <c r="J10" s="149">
        <f t="shared" si="2"/>
        <v>-220</v>
      </c>
      <c r="K10" s="154">
        <f t="shared" si="3"/>
        <v>-0.24804293240116193</v>
      </c>
      <c r="L10" s="154">
        <f t="shared" si="4"/>
        <v>13.037683823529411</v>
      </c>
      <c r="M10" s="155">
        <f t="shared" si="5"/>
        <v>-1.4199961272832851E-2</v>
      </c>
    </row>
    <row r="11" spans="1:13" s="146" customFormat="1" ht="12.75" x14ac:dyDescent="0.2">
      <c r="A11" s="142"/>
      <c r="B11" s="153">
        <v>7</v>
      </c>
      <c r="C11" s="76" t="s">
        <v>10</v>
      </c>
      <c r="D11" s="149">
        <v>9542</v>
      </c>
      <c r="E11" s="149">
        <v>497</v>
      </c>
      <c r="F11" s="149">
        <v>7328</v>
      </c>
      <c r="G11" s="149">
        <v>14368</v>
      </c>
      <c r="H11" s="149">
        <f t="shared" si="0"/>
        <v>4826</v>
      </c>
      <c r="I11" s="149">
        <f t="shared" si="1"/>
        <v>13871</v>
      </c>
      <c r="J11" s="149">
        <f t="shared" si="2"/>
        <v>7040</v>
      </c>
      <c r="K11" s="154">
        <f t="shared" si="3"/>
        <v>0.5057639907776148</v>
      </c>
      <c r="L11" s="154">
        <f t="shared" si="4"/>
        <v>27.909456740442657</v>
      </c>
      <c r="M11" s="155">
        <f>G11/F11-1</f>
        <v>0.9606986899563319</v>
      </c>
    </row>
    <row r="12" spans="1:13" s="146" customFormat="1" ht="15" customHeight="1" x14ac:dyDescent="0.2">
      <c r="A12" s="142"/>
      <c r="B12" s="153">
        <v>8</v>
      </c>
      <c r="C12" s="76" t="s">
        <v>4</v>
      </c>
      <c r="D12" s="149">
        <v>124780</v>
      </c>
      <c r="E12" s="149">
        <v>3590</v>
      </c>
      <c r="F12" s="149">
        <v>6900</v>
      </c>
      <c r="G12" s="149">
        <v>13067</v>
      </c>
      <c r="H12" s="149">
        <f t="shared" si="0"/>
        <v>-111713</v>
      </c>
      <c r="I12" s="149">
        <f t="shared" si="1"/>
        <v>9477</v>
      </c>
      <c r="J12" s="149">
        <f t="shared" si="2"/>
        <v>6167</v>
      </c>
      <c r="K12" s="154">
        <f t="shared" si="3"/>
        <v>-0.89527969225837478</v>
      </c>
      <c r="L12" s="154">
        <f t="shared" si="4"/>
        <v>2.63983286908078</v>
      </c>
      <c r="M12" s="155">
        <f t="shared" si="5"/>
        <v>0.89376811594202898</v>
      </c>
    </row>
    <row r="13" spans="1:13" ht="12.75" x14ac:dyDescent="0.2">
      <c r="A13"/>
      <c r="B13" s="14">
        <v>9</v>
      </c>
      <c r="C13" s="76" t="s">
        <v>5</v>
      </c>
      <c r="D13" s="18">
        <v>6641</v>
      </c>
      <c r="E13" s="18">
        <v>791</v>
      </c>
      <c r="F13" s="18">
        <v>3809</v>
      </c>
      <c r="G13" s="18">
        <v>12284</v>
      </c>
      <c r="H13" s="18">
        <f t="shared" si="0"/>
        <v>5643</v>
      </c>
      <c r="I13" s="18">
        <f t="shared" si="1"/>
        <v>11493</v>
      </c>
      <c r="J13" s="18">
        <f t="shared" si="2"/>
        <v>8475</v>
      </c>
      <c r="K13" s="35">
        <f t="shared" si="3"/>
        <v>0.84972142749585911</v>
      </c>
      <c r="L13" s="35">
        <f t="shared" si="4"/>
        <v>14.529709228824274</v>
      </c>
      <c r="M13" s="81">
        <f t="shared" si="5"/>
        <v>2.2249934365975323</v>
      </c>
    </row>
    <row r="14" spans="1:13" ht="15" customHeight="1" x14ac:dyDescent="0.2">
      <c r="A14"/>
      <c r="B14" s="14">
        <v>10</v>
      </c>
      <c r="C14" s="76" t="s">
        <v>129</v>
      </c>
      <c r="D14" s="18">
        <v>10697</v>
      </c>
      <c r="E14" s="18">
        <v>0</v>
      </c>
      <c r="F14" s="18">
        <v>6046</v>
      </c>
      <c r="G14" s="18">
        <v>10372</v>
      </c>
      <c r="H14" s="18">
        <f t="shared" si="0"/>
        <v>-325</v>
      </c>
      <c r="I14" s="18">
        <f t="shared" si="1"/>
        <v>10372</v>
      </c>
      <c r="J14" s="18">
        <f t="shared" si="2"/>
        <v>4326</v>
      </c>
      <c r="K14" s="35">
        <f>G14/D14-1</f>
        <v>-3.0382350191642482E-2</v>
      </c>
      <c r="L14" s="35"/>
      <c r="M14" s="81">
        <f t="shared" si="5"/>
        <v>0.71551438967912673</v>
      </c>
    </row>
    <row r="15" spans="1:13" ht="12.75" x14ac:dyDescent="0.2">
      <c r="A15"/>
      <c r="B15" s="14">
        <v>11</v>
      </c>
      <c r="C15" s="76" t="s">
        <v>93</v>
      </c>
      <c r="D15" s="18">
        <v>13230</v>
      </c>
      <c r="E15" s="18">
        <v>37</v>
      </c>
      <c r="F15" s="18">
        <v>1352</v>
      </c>
      <c r="G15" s="18">
        <v>9454</v>
      </c>
      <c r="H15" s="18">
        <f t="shared" si="0"/>
        <v>-3776</v>
      </c>
      <c r="I15" s="18">
        <f t="shared" si="1"/>
        <v>9417</v>
      </c>
      <c r="J15" s="18">
        <f t="shared" si="2"/>
        <v>8102</v>
      </c>
      <c r="K15" s="35">
        <f t="shared" si="3"/>
        <v>-0.28541194255479974</v>
      </c>
      <c r="L15" s="35">
        <f t="shared" si="4"/>
        <v>254.51351351351352</v>
      </c>
      <c r="M15" s="81">
        <f t="shared" si="5"/>
        <v>5.9926035502958577</v>
      </c>
    </row>
    <row r="16" spans="1:13" ht="12.75" x14ac:dyDescent="0.2">
      <c r="A16"/>
      <c r="B16" s="14">
        <v>12</v>
      </c>
      <c r="C16" s="76" t="s">
        <v>21</v>
      </c>
      <c r="D16" s="18">
        <v>1486</v>
      </c>
      <c r="E16" s="18">
        <v>984</v>
      </c>
      <c r="F16" s="18">
        <v>2772</v>
      </c>
      <c r="G16" s="18">
        <v>5697</v>
      </c>
      <c r="H16" s="18">
        <f t="shared" si="0"/>
        <v>4211</v>
      </c>
      <c r="I16" s="18">
        <f t="shared" si="1"/>
        <v>4713</v>
      </c>
      <c r="J16" s="18">
        <f t="shared" si="2"/>
        <v>2925</v>
      </c>
      <c r="K16" s="35">
        <f t="shared" si="3"/>
        <v>2.8337819650067293</v>
      </c>
      <c r="L16" s="35">
        <f t="shared" si="4"/>
        <v>4.7896341463414638</v>
      </c>
      <c r="M16" s="81">
        <f t="shared" si="5"/>
        <v>1.0551948051948052</v>
      </c>
    </row>
    <row r="17" spans="1:13" ht="15" customHeight="1" x14ac:dyDescent="0.2">
      <c r="A17"/>
      <c r="B17" s="14">
        <v>13</v>
      </c>
      <c r="C17" s="76" t="s">
        <v>47</v>
      </c>
      <c r="D17" s="18">
        <v>12179</v>
      </c>
      <c r="E17" s="18">
        <v>65</v>
      </c>
      <c r="F17" s="18">
        <v>1633</v>
      </c>
      <c r="G17" s="18">
        <v>5557</v>
      </c>
      <c r="H17" s="18">
        <f t="shared" si="0"/>
        <v>-6622</v>
      </c>
      <c r="I17" s="18">
        <f t="shared" si="1"/>
        <v>5492</v>
      </c>
      <c r="J17" s="18">
        <f t="shared" si="2"/>
        <v>3924</v>
      </c>
      <c r="K17" s="35">
        <f t="shared" si="3"/>
        <v>-0.54372280154364061</v>
      </c>
      <c r="L17" s="35">
        <f t="shared" si="4"/>
        <v>84.492307692307691</v>
      </c>
      <c r="M17" s="81">
        <f t="shared" si="5"/>
        <v>2.4029393753827311</v>
      </c>
    </row>
    <row r="18" spans="1:13" ht="15" customHeight="1" x14ac:dyDescent="0.2">
      <c r="A18"/>
      <c r="B18" s="14">
        <v>14</v>
      </c>
      <c r="C18" s="76" t="s">
        <v>14</v>
      </c>
      <c r="D18" s="18">
        <v>9905</v>
      </c>
      <c r="E18" s="18">
        <v>34</v>
      </c>
      <c r="F18" s="18">
        <v>1793</v>
      </c>
      <c r="G18" s="18">
        <v>3907</v>
      </c>
      <c r="H18" s="18">
        <f t="shared" si="0"/>
        <v>-5998</v>
      </c>
      <c r="I18" s="18">
        <f t="shared" si="1"/>
        <v>3873</v>
      </c>
      <c r="J18" s="18">
        <f t="shared" si="2"/>
        <v>2114</v>
      </c>
      <c r="K18" s="35">
        <f t="shared" si="3"/>
        <v>-0.60555275113578999</v>
      </c>
      <c r="L18" s="35">
        <f t="shared" si="4"/>
        <v>113.91176470588235</v>
      </c>
      <c r="M18" s="81">
        <f t="shared" si="5"/>
        <v>1.1790295593976574</v>
      </c>
    </row>
    <row r="19" spans="1:13" ht="15" customHeight="1" thickBot="1" x14ac:dyDescent="0.25">
      <c r="A19"/>
      <c r="B19" s="15">
        <v>15</v>
      </c>
      <c r="C19" s="77" t="s">
        <v>303</v>
      </c>
      <c r="D19" s="20">
        <v>4861</v>
      </c>
      <c r="E19" s="20">
        <v>51</v>
      </c>
      <c r="F19" s="20">
        <v>1709</v>
      </c>
      <c r="G19" s="20">
        <v>3195</v>
      </c>
      <c r="H19" s="20">
        <f t="shared" si="0"/>
        <v>-1666</v>
      </c>
      <c r="I19" s="20">
        <f t="shared" si="1"/>
        <v>3144</v>
      </c>
      <c r="J19" s="20">
        <f t="shared" si="2"/>
        <v>1486</v>
      </c>
      <c r="K19" s="82">
        <f t="shared" si="3"/>
        <v>-0.3427278337790578</v>
      </c>
      <c r="L19" s="82">
        <f t="shared" si="4"/>
        <v>61.647058823529413</v>
      </c>
      <c r="M19" s="83">
        <f t="shared" si="5"/>
        <v>0.86951433586892923</v>
      </c>
    </row>
    <row r="20" spans="1:13" ht="15" customHeight="1" x14ac:dyDescent="0.2">
      <c r="A20"/>
      <c r="B20" s="43"/>
    </row>
    <row r="21" spans="1:13" ht="15" customHeight="1" x14ac:dyDescent="0.2">
      <c r="A21"/>
      <c r="B21" s="43"/>
    </row>
    <row r="23" spans="1:13" ht="15" customHeight="1" x14ac:dyDescent="0.2">
      <c r="B23" s="8" t="s">
        <v>212</v>
      </c>
    </row>
    <row r="24" spans="1:13" ht="15" customHeight="1" x14ac:dyDescent="0.2">
      <c r="B24" s="159"/>
      <c r="C24" s="159"/>
      <c r="D24" s="159"/>
      <c r="E24" s="159"/>
      <c r="F24" s="159"/>
      <c r="G24" s="159"/>
      <c r="H24" s="124"/>
      <c r="I24" s="124"/>
      <c r="J24" s="124"/>
    </row>
  </sheetData>
  <sortState ref="C26:D42">
    <sortCondition descending="1" ref="D26"/>
  </sortState>
  <mergeCells count="2">
    <mergeCell ref="B24:G24"/>
    <mergeCell ref="B2:M2"/>
  </mergeCells>
  <pageMargins left="0.75" right="0.75" top="1" bottom="1" header="0.5" footer="0.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1"/>
  <sheetViews>
    <sheetView workbookViewId="0">
      <selection activeCell="B2" sqref="B2:M2"/>
    </sheetView>
  </sheetViews>
  <sheetFormatPr defaultRowHeight="12.75" x14ac:dyDescent="0.2"/>
  <cols>
    <col min="1" max="1" width="3.85546875" customWidth="1"/>
    <col min="2" max="2" width="33.5703125" customWidth="1"/>
    <col min="3" max="5" width="13" customWidth="1"/>
    <col min="6" max="6" width="13" style="142" customWidth="1"/>
    <col min="7" max="7" width="13.28515625" style="142" customWidth="1"/>
    <col min="8" max="8" width="14.28515625" style="142" customWidth="1"/>
    <col min="9" max="9" width="12.42578125" style="142" customWidth="1"/>
    <col min="10" max="12" width="14.5703125" style="142" customWidth="1"/>
    <col min="13" max="13" width="12.7109375" customWidth="1"/>
    <col min="14" max="14" width="9.140625" style="147"/>
  </cols>
  <sheetData>
    <row r="1" spans="2:14" ht="24" customHeight="1" thickBot="1" x14ac:dyDescent="0.25"/>
    <row r="2" spans="2:14" ht="23.25" customHeight="1" thickBot="1" x14ac:dyDescent="0.25">
      <c r="B2" s="160" t="s">
        <v>272</v>
      </c>
      <c r="C2" s="161"/>
      <c r="D2" s="161"/>
      <c r="E2" s="161"/>
      <c r="F2" s="161"/>
      <c r="G2" s="161"/>
      <c r="H2" s="161"/>
      <c r="I2" s="161"/>
      <c r="J2" s="161"/>
      <c r="K2" s="161"/>
      <c r="L2" s="161"/>
      <c r="M2" s="162"/>
    </row>
    <row r="3" spans="2:14" ht="13.5" thickBot="1" x14ac:dyDescent="0.25"/>
    <row r="4" spans="2:14" ht="36.75" customHeight="1" x14ac:dyDescent="0.2">
      <c r="B4" s="125" t="s">
        <v>228</v>
      </c>
      <c r="C4" s="126" t="s">
        <v>299</v>
      </c>
      <c r="D4" s="126" t="s">
        <v>300</v>
      </c>
      <c r="E4" s="126" t="s">
        <v>301</v>
      </c>
      <c r="F4" s="126" t="s">
        <v>302</v>
      </c>
      <c r="G4" s="126" t="s">
        <v>293</v>
      </c>
      <c r="H4" s="126" t="s">
        <v>294</v>
      </c>
      <c r="I4" s="126" t="s">
        <v>295</v>
      </c>
      <c r="J4" s="126" t="s">
        <v>296</v>
      </c>
      <c r="K4" s="126" t="s">
        <v>297</v>
      </c>
      <c r="L4" s="126" t="s">
        <v>298</v>
      </c>
      <c r="M4" s="127" t="s">
        <v>227</v>
      </c>
    </row>
    <row r="5" spans="2:14" ht="24" customHeight="1" x14ac:dyDescent="0.2">
      <c r="B5" s="128" t="s">
        <v>269</v>
      </c>
      <c r="C5" s="18">
        <v>873966</v>
      </c>
      <c r="D5" s="18">
        <v>39624</v>
      </c>
      <c r="E5" s="18">
        <v>156189</v>
      </c>
      <c r="F5" s="149">
        <v>445894</v>
      </c>
      <c r="G5" s="149">
        <f>F5-C5</f>
        <v>-428072</v>
      </c>
      <c r="H5" s="149">
        <f>F5-D5</f>
        <v>406270</v>
      </c>
      <c r="I5" s="149">
        <f>F5-E5</f>
        <v>289705</v>
      </c>
      <c r="J5" s="143">
        <f>F5/C5-1</f>
        <v>-0.48980395118345565</v>
      </c>
      <c r="K5" s="143">
        <f>F5/D5-1</f>
        <v>10.253129416515243</v>
      </c>
      <c r="L5" s="143">
        <f>F5/E5-1</f>
        <v>1.8548361280243806</v>
      </c>
      <c r="M5" s="81">
        <f>F5/F5</f>
        <v>1</v>
      </c>
      <c r="N5" s="148"/>
    </row>
    <row r="6" spans="2:14" ht="24" x14ac:dyDescent="0.2">
      <c r="B6" s="129" t="s">
        <v>270</v>
      </c>
      <c r="C6" s="18">
        <v>727634</v>
      </c>
      <c r="D6" s="18">
        <v>37915</v>
      </c>
      <c r="E6" s="18">
        <v>146664</v>
      </c>
      <c r="F6" s="149">
        <v>387781</v>
      </c>
      <c r="G6" s="149">
        <f t="shared" ref="G6:G9" si="0">F6-C6</f>
        <v>-339853</v>
      </c>
      <c r="H6" s="149">
        <f t="shared" ref="H6:H9" si="1">F6-D6</f>
        <v>349866</v>
      </c>
      <c r="I6" s="149">
        <f t="shared" ref="I6:I9" si="2">F6-E6</f>
        <v>241117</v>
      </c>
      <c r="J6" s="143">
        <f t="shared" ref="J6:J9" si="3">F6/C6-1</f>
        <v>-0.46706586003402806</v>
      </c>
      <c r="K6" s="143">
        <f t="shared" ref="K6:K9" si="4">F6/D6-1</f>
        <v>9.2276407754186991</v>
      </c>
      <c r="L6" s="143">
        <f t="shared" ref="L6:L9" si="5">F6/E6-1</f>
        <v>1.6440094365352098</v>
      </c>
      <c r="M6" s="81">
        <f>F6/F5</f>
        <v>0.86967081862505435</v>
      </c>
      <c r="N6" s="148"/>
    </row>
    <row r="7" spans="2:14" x14ac:dyDescent="0.2">
      <c r="B7" s="130" t="s">
        <v>247</v>
      </c>
      <c r="C7" s="18">
        <v>471979</v>
      </c>
      <c r="D7" s="18">
        <v>28911</v>
      </c>
      <c r="E7" s="18">
        <v>133465</v>
      </c>
      <c r="F7" s="149">
        <v>302602</v>
      </c>
      <c r="G7" s="149">
        <f t="shared" si="0"/>
        <v>-169377</v>
      </c>
      <c r="H7" s="149">
        <f t="shared" si="1"/>
        <v>273691</v>
      </c>
      <c r="I7" s="149">
        <f t="shared" si="2"/>
        <v>169137</v>
      </c>
      <c r="J7" s="143">
        <f>F7/C7-1</f>
        <v>-0.3588655427466052</v>
      </c>
      <c r="K7" s="143">
        <f t="shared" si="4"/>
        <v>9.4666735844488255</v>
      </c>
      <c r="L7" s="143">
        <f t="shared" si="5"/>
        <v>1.2672760648859254</v>
      </c>
      <c r="M7" s="81">
        <f>F7/F6</f>
        <v>0.78034251291321644</v>
      </c>
      <c r="N7" s="148"/>
    </row>
    <row r="8" spans="2:14" x14ac:dyDescent="0.2">
      <c r="B8" s="130" t="s">
        <v>229</v>
      </c>
      <c r="C8" s="18">
        <v>255655</v>
      </c>
      <c r="D8" s="18">
        <v>9004</v>
      </c>
      <c r="E8" s="18">
        <v>13199</v>
      </c>
      <c r="F8" s="149">
        <v>85179</v>
      </c>
      <c r="G8" s="149">
        <f t="shared" si="0"/>
        <v>-170476</v>
      </c>
      <c r="H8" s="149">
        <f t="shared" si="1"/>
        <v>76175</v>
      </c>
      <c r="I8" s="149">
        <f t="shared" si="2"/>
        <v>71980</v>
      </c>
      <c r="J8" s="143">
        <f t="shared" si="3"/>
        <v>-0.66682051984119228</v>
      </c>
      <c r="K8" s="143">
        <f t="shared" si="4"/>
        <v>8.4601288316303869</v>
      </c>
      <c r="L8" s="143">
        <f t="shared" si="5"/>
        <v>5.4534434426850522</v>
      </c>
      <c r="M8" s="81">
        <f>F8/F6</f>
        <v>0.21965748708678351</v>
      </c>
      <c r="N8" s="148"/>
    </row>
    <row r="9" spans="2:14" ht="15.75" customHeight="1" thickBot="1" x14ac:dyDescent="0.25">
      <c r="B9" s="131" t="s">
        <v>248</v>
      </c>
      <c r="C9" s="20">
        <f>C5-C6</f>
        <v>146332</v>
      </c>
      <c r="D9" s="20">
        <f t="shared" ref="D9" si="6">D5-D6</f>
        <v>1709</v>
      </c>
      <c r="E9" s="20">
        <f>E5-E6</f>
        <v>9525</v>
      </c>
      <c r="F9" s="150">
        <f>F5-F6</f>
        <v>58113</v>
      </c>
      <c r="G9" s="150">
        <f t="shared" si="0"/>
        <v>-88219</v>
      </c>
      <c r="H9" s="150">
        <f t="shared" si="1"/>
        <v>56404</v>
      </c>
      <c r="I9" s="150">
        <f t="shared" si="2"/>
        <v>48588</v>
      </c>
      <c r="J9" s="144">
        <f t="shared" si="3"/>
        <v>-0.60286881885028565</v>
      </c>
      <c r="K9" s="144">
        <f t="shared" si="4"/>
        <v>33.004095962551197</v>
      </c>
      <c r="L9" s="144">
        <f t="shared" si="5"/>
        <v>5.101102362204724</v>
      </c>
      <c r="M9" s="83">
        <f>F9/F5</f>
        <v>0.13032918137494562</v>
      </c>
      <c r="N9" s="148"/>
    </row>
    <row r="10" spans="2:14" x14ac:dyDescent="0.2">
      <c r="G10" s="151"/>
      <c r="H10" s="151"/>
      <c r="I10" s="151"/>
    </row>
    <row r="11" spans="2:14" x14ac:dyDescent="0.2">
      <c r="G11" s="151"/>
      <c r="H11" s="151"/>
      <c r="I11" s="151"/>
    </row>
    <row r="12" spans="2:14" ht="12" customHeight="1" x14ac:dyDescent="0.2"/>
    <row r="13" spans="2:14" x14ac:dyDescent="0.2">
      <c r="B13" s="8" t="s">
        <v>212</v>
      </c>
      <c r="C13" s="6"/>
      <c r="D13" s="6"/>
      <c r="E13" s="6"/>
      <c r="F13" s="146"/>
      <c r="G13" s="146"/>
      <c r="H13" s="146"/>
      <c r="I13" s="146"/>
      <c r="J13" s="145"/>
    </row>
    <row r="14" spans="2:14" x14ac:dyDescent="0.2">
      <c r="F14" s="152"/>
      <c r="J14" s="146"/>
    </row>
    <row r="15" spans="2:14" x14ac:dyDescent="0.2">
      <c r="F15" s="152"/>
    </row>
    <row r="16" spans="2:14" x14ac:dyDescent="0.2">
      <c r="D16" s="156"/>
      <c r="F16" s="152"/>
    </row>
    <row r="17" spans="6:6" x14ac:dyDescent="0.2">
      <c r="F17" s="152"/>
    </row>
    <row r="18" spans="6:6" x14ac:dyDescent="0.2">
      <c r="F18" s="152"/>
    </row>
    <row r="19" spans="6:6" x14ac:dyDescent="0.2">
      <c r="F19" s="152"/>
    </row>
    <row r="20" spans="6:6" x14ac:dyDescent="0.2">
      <c r="F20" s="152"/>
    </row>
    <row r="21" spans="6:6" x14ac:dyDescent="0.2">
      <c r="F21" s="152"/>
    </row>
  </sheetData>
  <mergeCells count="1">
    <mergeCell ref="B2:M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workbookViewId="0">
      <selection activeCell="B2" sqref="B2:M2"/>
    </sheetView>
  </sheetViews>
  <sheetFormatPr defaultRowHeight="15" customHeight="1" x14ac:dyDescent="0.2"/>
  <cols>
    <col min="1" max="1" width="4" customWidth="1"/>
    <col min="2" max="2" width="29.85546875" customWidth="1"/>
    <col min="3" max="6" width="14.28515625" customWidth="1"/>
    <col min="7" max="9" width="12.140625" customWidth="1"/>
    <col min="10" max="10" width="12.140625" style="135" customWidth="1"/>
    <col min="11" max="13" width="12.140625" customWidth="1"/>
  </cols>
  <sheetData>
    <row r="1" spans="1:13" ht="23.25" customHeight="1" thickBot="1" x14ac:dyDescent="0.25"/>
    <row r="2" spans="1:13" ht="22.5" customHeight="1" thickBot="1" x14ac:dyDescent="0.25">
      <c r="B2" s="160" t="s">
        <v>270</v>
      </c>
      <c r="C2" s="161"/>
      <c r="D2" s="161"/>
      <c r="E2" s="161"/>
      <c r="F2" s="161"/>
      <c r="G2" s="161"/>
      <c r="H2" s="161"/>
      <c r="I2" s="161"/>
      <c r="J2" s="161"/>
      <c r="K2" s="161"/>
      <c r="L2" s="161"/>
      <c r="M2" s="162"/>
    </row>
    <row r="3" spans="1:13" ht="15" customHeight="1" thickBot="1" x14ac:dyDescent="0.25">
      <c r="B3" s="2"/>
      <c r="C3" s="2"/>
      <c r="D3" s="2"/>
      <c r="E3" s="2"/>
      <c r="F3" s="2"/>
      <c r="G3" s="2"/>
      <c r="H3" s="2"/>
      <c r="I3" s="2"/>
    </row>
    <row r="4" spans="1:13" ht="34.5" customHeight="1" x14ac:dyDescent="0.2">
      <c r="A4" s="2"/>
      <c r="B4" s="90" t="s">
        <v>213</v>
      </c>
      <c r="C4" s="126" t="s">
        <v>299</v>
      </c>
      <c r="D4" s="126" t="s">
        <v>300</v>
      </c>
      <c r="E4" s="126" t="s">
        <v>301</v>
      </c>
      <c r="F4" s="126" t="s">
        <v>302</v>
      </c>
      <c r="G4" s="126" t="s">
        <v>293</v>
      </c>
      <c r="H4" s="126" t="s">
        <v>294</v>
      </c>
      <c r="I4" s="126" t="s">
        <v>295</v>
      </c>
      <c r="J4" s="136" t="s">
        <v>296</v>
      </c>
      <c r="K4" s="126" t="s">
        <v>297</v>
      </c>
      <c r="L4" s="126" t="s">
        <v>298</v>
      </c>
      <c r="M4" s="127" t="s">
        <v>227</v>
      </c>
    </row>
    <row r="5" spans="1:13" ht="19.5" customHeight="1" x14ac:dyDescent="0.2">
      <c r="A5" s="2"/>
      <c r="B5" s="49" t="s">
        <v>223</v>
      </c>
      <c r="C5" s="50">
        <f>'2022 ივნისი'!C4</f>
        <v>727634</v>
      </c>
      <c r="D5" s="50">
        <f>'2022 ივნისი'!D4</f>
        <v>37915</v>
      </c>
      <c r="E5" s="50">
        <f>'2022 ივნისი'!E4</f>
        <v>146664</v>
      </c>
      <c r="F5" s="50">
        <f>'2022 ივნისი'!F4</f>
        <v>387781</v>
      </c>
      <c r="G5" s="132">
        <f>F5-C5</f>
        <v>-339853</v>
      </c>
      <c r="H5" s="132">
        <f>F5-D5</f>
        <v>349866</v>
      </c>
      <c r="I5" s="87">
        <f>F5-E5</f>
        <v>241117</v>
      </c>
      <c r="J5" s="51">
        <f>F5/C5-1</f>
        <v>-0.46706586003402806</v>
      </c>
      <c r="K5" s="51">
        <f>F5/D5-1</f>
        <v>9.2276407754186991</v>
      </c>
      <c r="L5" s="51">
        <f>F5/E5-1</f>
        <v>1.6440094365352098</v>
      </c>
      <c r="M5" s="84">
        <f>F5/F5</f>
        <v>1</v>
      </c>
    </row>
    <row r="6" spans="1:13" ht="15" customHeight="1" x14ac:dyDescent="0.2">
      <c r="A6" s="2"/>
      <c r="B6" s="36" t="s">
        <v>1</v>
      </c>
      <c r="C6" s="26">
        <f>'2022 ივნისი'!C6</f>
        <v>630417</v>
      </c>
      <c r="D6" s="26">
        <f>'2022 ივნისი'!D6</f>
        <v>35368</v>
      </c>
      <c r="E6" s="26">
        <f>'2022 ივნისი'!E6</f>
        <v>120619</v>
      </c>
      <c r="F6" s="26">
        <f>'2022 ივნისი'!F6</f>
        <v>325145</v>
      </c>
      <c r="G6" s="133">
        <f>F6-C6</f>
        <v>-305272</v>
      </c>
      <c r="H6" s="133">
        <f>F6-D6</f>
        <v>289777</v>
      </c>
      <c r="I6" s="88">
        <f>F6-E6</f>
        <v>204526</v>
      </c>
      <c r="J6" s="30">
        <f>F6/C6-1</f>
        <v>-0.48423821058125016</v>
      </c>
      <c r="K6" s="30">
        <f>F6/D6-1</f>
        <v>8.1931972404433377</v>
      </c>
      <c r="L6" s="30">
        <f>F6/E6-1</f>
        <v>1.6956366741558129</v>
      </c>
      <c r="M6" s="85">
        <f>F6/F5</f>
        <v>0.8384758407451629</v>
      </c>
    </row>
    <row r="7" spans="1:13" ht="15" customHeight="1" x14ac:dyDescent="0.2">
      <c r="A7" s="2"/>
      <c r="B7" s="36" t="s">
        <v>56</v>
      </c>
      <c r="C7" s="26">
        <f>'2022 ივნისი'!C66</f>
        <v>6434</v>
      </c>
      <c r="D7" s="26">
        <f>'2022 ივნისი'!D66</f>
        <v>75</v>
      </c>
      <c r="E7" s="26">
        <f>'2022 ივნისი'!E66</f>
        <v>1932</v>
      </c>
      <c r="F7" s="26">
        <f>'2022 ივნისი'!F66</f>
        <v>4020</v>
      </c>
      <c r="G7" s="133">
        <f t="shared" ref="G7:G10" si="0">F7-C7</f>
        <v>-2414</v>
      </c>
      <c r="H7" s="133">
        <f t="shared" ref="H7:H10" si="1">F7-D7</f>
        <v>3945</v>
      </c>
      <c r="I7" s="88">
        <f t="shared" ref="I7:I10" si="2">F7-E7</f>
        <v>2088</v>
      </c>
      <c r="J7" s="30">
        <f t="shared" ref="J7:J10" si="3">F7/C7-1</f>
        <v>-0.37519428038545233</v>
      </c>
      <c r="K7" s="30">
        <f t="shared" ref="K7:K10" si="4">F7/D7-1</f>
        <v>52.6</v>
      </c>
      <c r="L7" s="30">
        <f t="shared" ref="L7:L10" si="5">F7/E7-1</f>
        <v>1.0807453416149069</v>
      </c>
      <c r="M7" s="85">
        <f>F7/F5</f>
        <v>1.0366676036216318E-2</v>
      </c>
    </row>
    <row r="8" spans="1:13" ht="24" x14ac:dyDescent="0.2">
      <c r="A8" s="2"/>
      <c r="B8" s="37" t="s">
        <v>201</v>
      </c>
      <c r="C8" s="26">
        <f>'2022 ივნისი'!C114</f>
        <v>34857</v>
      </c>
      <c r="D8" s="26">
        <f>'2022 ივნისი'!D114</f>
        <v>154</v>
      </c>
      <c r="E8" s="26">
        <f>'2022 ივნისი'!E114</f>
        <v>3929</v>
      </c>
      <c r="F8" s="26">
        <f>'2022 ივნისი'!F114</f>
        <v>18007</v>
      </c>
      <c r="G8" s="133">
        <f t="shared" si="0"/>
        <v>-16850</v>
      </c>
      <c r="H8" s="133">
        <f t="shared" si="1"/>
        <v>17853</v>
      </c>
      <c r="I8" s="88">
        <f t="shared" si="2"/>
        <v>14078</v>
      </c>
      <c r="J8" s="30">
        <f t="shared" si="3"/>
        <v>-0.48340362050664143</v>
      </c>
      <c r="K8" s="30">
        <f t="shared" si="4"/>
        <v>115.92857142857143</v>
      </c>
      <c r="L8" s="30">
        <f t="shared" si="5"/>
        <v>3.5831000254517686</v>
      </c>
      <c r="M8" s="85">
        <f>F8/F5</f>
        <v>4.64360038269023E-2</v>
      </c>
    </row>
    <row r="9" spans="1:13" ht="15" customHeight="1" x14ac:dyDescent="0.2">
      <c r="A9" s="2"/>
      <c r="B9" s="36" t="s">
        <v>207</v>
      </c>
      <c r="C9" s="26">
        <f>'2022 ივნისი'!C175</f>
        <v>828</v>
      </c>
      <c r="D9" s="26">
        <f>'2022 ივნისი'!D175</f>
        <v>3</v>
      </c>
      <c r="E9" s="26">
        <f>'2022 ივნისი'!E175</f>
        <v>393</v>
      </c>
      <c r="F9" s="26">
        <f>'2022 ივნისი'!F175</f>
        <v>762</v>
      </c>
      <c r="G9" s="133">
        <f t="shared" si="0"/>
        <v>-66</v>
      </c>
      <c r="H9" s="133">
        <f t="shared" si="1"/>
        <v>759</v>
      </c>
      <c r="I9" s="88">
        <f t="shared" si="2"/>
        <v>369</v>
      </c>
      <c r="J9" s="30">
        <f t="shared" si="3"/>
        <v>-7.9710144927536253E-2</v>
      </c>
      <c r="K9" s="30">
        <f t="shared" si="4"/>
        <v>253</v>
      </c>
      <c r="L9" s="30">
        <f t="shared" si="5"/>
        <v>0.93893129770992356</v>
      </c>
      <c r="M9" s="85">
        <f>F9/F5</f>
        <v>1.9650266516410037E-3</v>
      </c>
    </row>
    <row r="10" spans="1:13" ht="15" customHeight="1" thickBot="1" x14ac:dyDescent="0.25">
      <c r="A10" s="2"/>
      <c r="B10" s="38" t="s">
        <v>206</v>
      </c>
      <c r="C10" s="27">
        <f>'2022 ივნისი'!C160</f>
        <v>18071</v>
      </c>
      <c r="D10" s="27">
        <f>'2022 ივნისი'!D160</f>
        <v>13</v>
      </c>
      <c r="E10" s="27">
        <f>'2022 ივნისი'!E160</f>
        <v>8753</v>
      </c>
      <c r="F10" s="27">
        <f>'2022 ივნისი'!F160</f>
        <v>17351</v>
      </c>
      <c r="G10" s="134">
        <f t="shared" si="0"/>
        <v>-720</v>
      </c>
      <c r="H10" s="134">
        <f t="shared" si="1"/>
        <v>17338</v>
      </c>
      <c r="I10" s="89">
        <f t="shared" si="2"/>
        <v>8598</v>
      </c>
      <c r="J10" s="31">
        <f t="shared" si="3"/>
        <v>-3.9842842122738142E-2</v>
      </c>
      <c r="K10" s="31">
        <f t="shared" si="4"/>
        <v>1333.6923076923076</v>
      </c>
      <c r="L10" s="31">
        <f t="shared" si="5"/>
        <v>0.98229178567348341</v>
      </c>
      <c r="M10" s="86">
        <f>F10/F5</f>
        <v>4.4744327339400335E-2</v>
      </c>
    </row>
    <row r="11" spans="1:13" ht="15" customHeight="1" x14ac:dyDescent="0.2">
      <c r="B11" s="2"/>
      <c r="C11" s="2"/>
      <c r="E11" s="2"/>
      <c r="F11" s="2"/>
      <c r="G11" s="2"/>
      <c r="H11" s="2"/>
      <c r="I11" s="2"/>
    </row>
    <row r="14" spans="1:13" ht="15" customHeight="1" x14ac:dyDescent="0.2">
      <c r="B14" s="1" t="s">
        <v>212</v>
      </c>
    </row>
    <row r="15" spans="1:13" ht="15" customHeight="1" x14ac:dyDescent="0.2">
      <c r="B15" s="163"/>
      <c r="C15" s="163"/>
      <c r="D15" s="163"/>
      <c r="E15" s="163"/>
      <c r="F15" s="163"/>
      <c r="G15" s="163"/>
      <c r="H15" s="163"/>
      <c r="I15" s="163"/>
      <c r="J15" s="163"/>
    </row>
    <row r="21" spans="4:9" ht="15" customHeight="1" x14ac:dyDescent="0.2">
      <c r="D21" s="3"/>
      <c r="E21" s="4"/>
      <c r="F21" s="4"/>
      <c r="G21" s="4"/>
      <c r="H21" s="4"/>
      <c r="I21" s="4"/>
    </row>
  </sheetData>
  <mergeCells count="2">
    <mergeCell ref="B15:J15"/>
    <mergeCell ref="B2:M2"/>
  </mergeCells>
  <pageMargins left="0.75" right="0.75" top="1" bottom="1" header="0.5" footer="0.5"/>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workbookViewId="0">
      <selection activeCell="B2" sqref="B2:L2"/>
    </sheetView>
  </sheetViews>
  <sheetFormatPr defaultRowHeight="15" customHeight="1" x14ac:dyDescent="0.2"/>
  <cols>
    <col min="1" max="1" width="5.140625" customWidth="1"/>
    <col min="2" max="2" width="29.85546875" customWidth="1"/>
    <col min="3" max="12" width="14" customWidth="1"/>
  </cols>
  <sheetData>
    <row r="1" spans="1:13" ht="23.25" customHeight="1" thickBot="1" x14ac:dyDescent="0.25"/>
    <row r="2" spans="1:13" ht="22.5" customHeight="1" thickBot="1" x14ac:dyDescent="0.25">
      <c r="B2" s="160" t="s">
        <v>270</v>
      </c>
      <c r="C2" s="161"/>
      <c r="D2" s="161"/>
      <c r="E2" s="161"/>
      <c r="F2" s="161"/>
      <c r="G2" s="161"/>
      <c r="H2" s="161"/>
      <c r="I2" s="161"/>
      <c r="J2" s="161"/>
      <c r="K2" s="161"/>
      <c r="L2" s="161"/>
    </row>
    <row r="3" spans="1:13" ht="15" customHeight="1" thickBot="1" x14ac:dyDescent="0.25">
      <c r="B3" s="2"/>
      <c r="C3" s="2"/>
      <c r="D3" s="2"/>
      <c r="E3" s="2"/>
      <c r="F3" s="2"/>
      <c r="G3" s="2"/>
      <c r="H3" s="2"/>
      <c r="I3" s="2"/>
    </row>
    <row r="4" spans="1:13" ht="34.5" customHeight="1" x14ac:dyDescent="0.2">
      <c r="A4" s="2"/>
      <c r="B4" s="90" t="s">
        <v>283</v>
      </c>
      <c r="C4" s="126" t="s">
        <v>299</v>
      </c>
      <c r="D4" s="126" t="s">
        <v>300</v>
      </c>
      <c r="E4" s="126" t="s">
        <v>301</v>
      </c>
      <c r="F4" s="126" t="s">
        <v>302</v>
      </c>
      <c r="G4" s="126" t="s">
        <v>293</v>
      </c>
      <c r="H4" s="126" t="s">
        <v>294</v>
      </c>
      <c r="I4" s="126" t="s">
        <v>295</v>
      </c>
      <c r="J4" s="126" t="s">
        <v>296</v>
      </c>
      <c r="K4" s="126" t="s">
        <v>297</v>
      </c>
      <c r="L4" s="127" t="s">
        <v>298</v>
      </c>
    </row>
    <row r="5" spans="1:13" ht="19.5" customHeight="1" x14ac:dyDescent="0.2">
      <c r="A5" s="2"/>
      <c r="B5" s="49" t="s">
        <v>223</v>
      </c>
      <c r="C5" s="50">
        <f>SUM(C6:C33)</f>
        <v>51562</v>
      </c>
      <c r="D5" s="50">
        <f>SUM(D6:D33)</f>
        <v>714</v>
      </c>
      <c r="E5" s="50">
        <f>SUM(E6:E33)</f>
        <v>9151</v>
      </c>
      <c r="F5" s="50">
        <f t="shared" ref="F5" si="0">SUM(F6:F33)</f>
        <v>25315</v>
      </c>
      <c r="G5" s="132">
        <f>F5-C5</f>
        <v>-26247</v>
      </c>
      <c r="H5" s="132">
        <f>F5-D5</f>
        <v>24601</v>
      </c>
      <c r="I5" s="87">
        <f>F5-E5</f>
        <v>16164</v>
      </c>
      <c r="J5" s="51">
        <f>F5/C5-1</f>
        <v>-0.50903766339552381</v>
      </c>
      <c r="K5" s="51">
        <f>F5/D5-1</f>
        <v>34.455182072829132</v>
      </c>
      <c r="L5" s="84">
        <f>F5/E5-1</f>
        <v>1.7663643317670199</v>
      </c>
    </row>
    <row r="6" spans="1:13" ht="15" customHeight="1" x14ac:dyDescent="0.2">
      <c r="B6" s="33" t="s">
        <v>61</v>
      </c>
      <c r="C6" s="17">
        <v>1537</v>
      </c>
      <c r="D6" s="17">
        <v>16</v>
      </c>
      <c r="E6" s="17">
        <v>147</v>
      </c>
      <c r="F6" s="17">
        <v>477</v>
      </c>
      <c r="G6" s="133">
        <f t="shared" ref="G6" si="1">F6-C6</f>
        <v>-1060</v>
      </c>
      <c r="H6" s="133">
        <f t="shared" ref="H6" si="2">F6-D6</f>
        <v>461</v>
      </c>
      <c r="I6" s="88">
        <f t="shared" ref="I6" si="3">F6-E6</f>
        <v>330</v>
      </c>
      <c r="J6" s="30">
        <f t="shared" ref="J6" si="4">F6/C6-1</f>
        <v>-0.68965517241379315</v>
      </c>
      <c r="K6" s="30">
        <f t="shared" ref="K6" si="5">F6/D6-1</f>
        <v>28.8125</v>
      </c>
      <c r="L6" s="85">
        <f t="shared" ref="L6" si="6">F6/E6-1</f>
        <v>2.2448979591836733</v>
      </c>
      <c r="M6" s="156"/>
    </row>
    <row r="7" spans="1:13" ht="15" customHeight="1" x14ac:dyDescent="0.2">
      <c r="B7" s="33" t="s">
        <v>45</v>
      </c>
      <c r="C7" s="17">
        <v>883</v>
      </c>
      <c r="D7" s="17">
        <v>6</v>
      </c>
      <c r="E7" s="17">
        <v>145</v>
      </c>
      <c r="F7" s="17">
        <v>556</v>
      </c>
      <c r="G7" s="133">
        <f t="shared" ref="G7:G33" si="7">F7-C7</f>
        <v>-327</v>
      </c>
      <c r="H7" s="133">
        <f t="shared" ref="H7:H33" si="8">F7-D7</f>
        <v>550</v>
      </c>
      <c r="I7" s="88">
        <f t="shared" ref="I7:I33" si="9">F7-E7</f>
        <v>411</v>
      </c>
      <c r="J7" s="30">
        <f t="shared" ref="J7:J33" si="10">F7/C7-1</f>
        <v>-0.37032842582106451</v>
      </c>
      <c r="K7" s="30">
        <f t="shared" ref="K7:K31" si="11">F7/D7-1</f>
        <v>91.666666666666671</v>
      </c>
      <c r="L7" s="85">
        <f t="shared" ref="L7:L33" si="12">F7/E7-1</f>
        <v>2.8344827586206898</v>
      </c>
    </row>
    <row r="8" spans="1:13" ht="15" customHeight="1" x14ac:dyDescent="0.2">
      <c r="B8" s="33" t="s">
        <v>6</v>
      </c>
      <c r="C8" s="17">
        <v>1078</v>
      </c>
      <c r="D8" s="17">
        <v>299</v>
      </c>
      <c r="E8" s="17">
        <v>336</v>
      </c>
      <c r="F8" s="17">
        <v>696</v>
      </c>
      <c r="G8" s="133">
        <f t="shared" si="7"/>
        <v>-382</v>
      </c>
      <c r="H8" s="133">
        <f t="shared" si="8"/>
        <v>397</v>
      </c>
      <c r="I8" s="88">
        <f t="shared" si="9"/>
        <v>360</v>
      </c>
      <c r="J8" s="30">
        <f t="shared" si="10"/>
        <v>-0.35435992578849718</v>
      </c>
      <c r="K8" s="30">
        <f t="shared" si="11"/>
        <v>1.3277591973244145</v>
      </c>
      <c r="L8" s="85">
        <f t="shared" si="12"/>
        <v>1.0714285714285716</v>
      </c>
    </row>
    <row r="9" spans="1:13" ht="15" customHeight="1" x14ac:dyDescent="0.2">
      <c r="B9" s="33" t="s">
        <v>29</v>
      </c>
      <c r="C9" s="17">
        <v>4256</v>
      </c>
      <c r="D9" s="17">
        <v>31</v>
      </c>
      <c r="E9" s="17">
        <v>591</v>
      </c>
      <c r="F9" s="17">
        <v>2008</v>
      </c>
      <c r="G9" s="133">
        <f t="shared" si="7"/>
        <v>-2248</v>
      </c>
      <c r="H9" s="133">
        <f t="shared" si="8"/>
        <v>1977</v>
      </c>
      <c r="I9" s="88">
        <f t="shared" si="9"/>
        <v>1417</v>
      </c>
      <c r="J9" s="30">
        <f t="shared" si="10"/>
        <v>-0.52819548872180455</v>
      </c>
      <c r="K9" s="30">
        <f t="shared" si="11"/>
        <v>63.774193548387103</v>
      </c>
      <c r="L9" s="85">
        <f t="shared" si="12"/>
        <v>2.3976311336717426</v>
      </c>
    </row>
    <row r="10" spans="1:13" ht="15" customHeight="1" x14ac:dyDescent="0.2">
      <c r="B10" s="33" t="s">
        <v>47</v>
      </c>
      <c r="C10" s="17">
        <v>12179</v>
      </c>
      <c r="D10" s="17">
        <v>65</v>
      </c>
      <c r="E10" s="17">
        <v>1633</v>
      </c>
      <c r="F10" s="17">
        <v>5557</v>
      </c>
      <c r="G10" s="133">
        <f t="shared" si="7"/>
        <v>-6622</v>
      </c>
      <c r="H10" s="133">
        <f t="shared" si="8"/>
        <v>5492</v>
      </c>
      <c r="I10" s="88">
        <f t="shared" si="9"/>
        <v>3924</v>
      </c>
      <c r="J10" s="30">
        <f t="shared" si="10"/>
        <v>-0.54372280154364061</v>
      </c>
      <c r="K10" s="30">
        <f t="shared" si="11"/>
        <v>84.492307692307691</v>
      </c>
      <c r="L10" s="85">
        <f t="shared" si="12"/>
        <v>2.4029393753827311</v>
      </c>
    </row>
    <row r="11" spans="1:13" ht="15" customHeight="1" x14ac:dyDescent="0.2">
      <c r="B11" s="33" t="s">
        <v>23</v>
      </c>
      <c r="C11" s="17">
        <v>413</v>
      </c>
      <c r="D11" s="17">
        <v>1</v>
      </c>
      <c r="E11" s="17">
        <v>52</v>
      </c>
      <c r="F11" s="17">
        <v>213</v>
      </c>
      <c r="G11" s="133">
        <f t="shared" si="7"/>
        <v>-200</v>
      </c>
      <c r="H11" s="133">
        <f t="shared" si="8"/>
        <v>212</v>
      </c>
      <c r="I11" s="88">
        <f t="shared" si="9"/>
        <v>161</v>
      </c>
      <c r="J11" s="30">
        <f t="shared" si="10"/>
        <v>-0.4842615012106537</v>
      </c>
      <c r="K11" s="30">
        <f t="shared" si="11"/>
        <v>212</v>
      </c>
      <c r="L11" s="85">
        <f t="shared" si="12"/>
        <v>3.0961538461538458</v>
      </c>
    </row>
    <row r="12" spans="1:13" ht="15" customHeight="1" x14ac:dyDescent="0.2">
      <c r="B12" s="33" t="s">
        <v>43</v>
      </c>
      <c r="C12" s="17">
        <v>1174</v>
      </c>
      <c r="D12" s="17">
        <v>5</v>
      </c>
      <c r="E12" s="17">
        <v>210</v>
      </c>
      <c r="F12" s="17">
        <v>513</v>
      </c>
      <c r="G12" s="133">
        <f t="shared" si="7"/>
        <v>-661</v>
      </c>
      <c r="H12" s="133">
        <f t="shared" si="8"/>
        <v>508</v>
      </c>
      <c r="I12" s="88">
        <f t="shared" si="9"/>
        <v>303</v>
      </c>
      <c r="J12" s="30">
        <f t="shared" si="10"/>
        <v>-0.5630323679727427</v>
      </c>
      <c r="K12" s="30">
        <f t="shared" si="11"/>
        <v>101.6</v>
      </c>
      <c r="L12" s="85">
        <f t="shared" si="12"/>
        <v>1.4428571428571431</v>
      </c>
    </row>
    <row r="13" spans="1:13" ht="15" customHeight="1" x14ac:dyDescent="0.2">
      <c r="B13" s="33" t="s">
        <v>8</v>
      </c>
      <c r="C13" s="17">
        <v>724</v>
      </c>
      <c r="D13" s="17">
        <v>6</v>
      </c>
      <c r="E13" s="17">
        <v>227</v>
      </c>
      <c r="F13" s="17">
        <v>622</v>
      </c>
      <c r="G13" s="133">
        <f t="shared" si="7"/>
        <v>-102</v>
      </c>
      <c r="H13" s="133">
        <f t="shared" si="8"/>
        <v>616</v>
      </c>
      <c r="I13" s="88">
        <f t="shared" si="9"/>
        <v>395</v>
      </c>
      <c r="J13" s="30">
        <f t="shared" si="10"/>
        <v>-0.14088397790055252</v>
      </c>
      <c r="K13" s="30">
        <f t="shared" si="11"/>
        <v>102.66666666666667</v>
      </c>
      <c r="L13" s="85">
        <f t="shared" si="12"/>
        <v>1.7400881057268722</v>
      </c>
    </row>
    <row r="14" spans="1:13" ht="15" customHeight="1" x14ac:dyDescent="0.2">
      <c r="B14" s="33" t="s">
        <v>26</v>
      </c>
      <c r="C14" s="17">
        <v>402</v>
      </c>
      <c r="D14" s="17">
        <v>1</v>
      </c>
      <c r="E14" s="17">
        <v>45</v>
      </c>
      <c r="F14" s="17">
        <v>288</v>
      </c>
      <c r="G14" s="133">
        <f t="shared" si="7"/>
        <v>-114</v>
      </c>
      <c r="H14" s="133">
        <f t="shared" si="8"/>
        <v>287</v>
      </c>
      <c r="I14" s="88">
        <f t="shared" si="9"/>
        <v>243</v>
      </c>
      <c r="J14" s="30">
        <f t="shared" si="10"/>
        <v>-0.28358208955223885</v>
      </c>
      <c r="K14" s="30">
        <f t="shared" si="11"/>
        <v>287</v>
      </c>
      <c r="L14" s="85">
        <f t="shared" si="12"/>
        <v>5.4</v>
      </c>
    </row>
    <row r="15" spans="1:13" ht="15" customHeight="1" x14ac:dyDescent="0.2">
      <c r="B15" s="33" t="s">
        <v>36</v>
      </c>
      <c r="C15" s="17">
        <v>1973</v>
      </c>
      <c r="D15" s="17">
        <v>13</v>
      </c>
      <c r="E15" s="17">
        <v>255</v>
      </c>
      <c r="F15" s="17">
        <v>723</v>
      </c>
      <c r="G15" s="133">
        <f t="shared" si="7"/>
        <v>-1250</v>
      </c>
      <c r="H15" s="133">
        <f t="shared" si="8"/>
        <v>710</v>
      </c>
      <c r="I15" s="88">
        <f t="shared" si="9"/>
        <v>468</v>
      </c>
      <c r="J15" s="30">
        <f t="shared" si="10"/>
        <v>-0.63355296502787639</v>
      </c>
      <c r="K15" s="30">
        <f t="shared" si="11"/>
        <v>54.615384615384613</v>
      </c>
      <c r="L15" s="85">
        <f t="shared" si="12"/>
        <v>1.835294117647059</v>
      </c>
    </row>
    <row r="16" spans="1:13" ht="15" customHeight="1" x14ac:dyDescent="0.2">
      <c r="B16" s="33" t="s">
        <v>53</v>
      </c>
      <c r="C16" s="17">
        <v>165</v>
      </c>
      <c r="D16" s="17">
        <v>2</v>
      </c>
      <c r="E16" s="17">
        <v>47</v>
      </c>
      <c r="F16" s="17">
        <v>123</v>
      </c>
      <c r="G16" s="133">
        <f t="shared" si="7"/>
        <v>-42</v>
      </c>
      <c r="H16" s="133">
        <f t="shared" si="8"/>
        <v>121</v>
      </c>
      <c r="I16" s="88">
        <f t="shared" si="9"/>
        <v>76</v>
      </c>
      <c r="J16" s="30">
        <f t="shared" si="10"/>
        <v>-0.25454545454545452</v>
      </c>
      <c r="K16" s="30">
        <f t="shared" si="11"/>
        <v>60.5</v>
      </c>
      <c r="L16" s="85">
        <f t="shared" si="12"/>
        <v>1.6170212765957448</v>
      </c>
    </row>
    <row r="17" spans="2:12" ht="15" customHeight="1" x14ac:dyDescent="0.2">
      <c r="B17" s="33" t="s">
        <v>12</v>
      </c>
      <c r="C17" s="17">
        <v>1993</v>
      </c>
      <c r="D17" s="17">
        <v>35</v>
      </c>
      <c r="E17" s="17">
        <v>608</v>
      </c>
      <c r="F17" s="17">
        <v>1530</v>
      </c>
      <c r="G17" s="133">
        <f t="shared" si="7"/>
        <v>-463</v>
      </c>
      <c r="H17" s="133">
        <f t="shared" si="8"/>
        <v>1495</v>
      </c>
      <c r="I17" s="88">
        <f t="shared" si="9"/>
        <v>922</v>
      </c>
      <c r="J17" s="30">
        <f t="shared" si="10"/>
        <v>-0.23231309583542403</v>
      </c>
      <c r="K17" s="30">
        <f t="shared" si="11"/>
        <v>42.714285714285715</v>
      </c>
      <c r="L17" s="85">
        <f t="shared" si="12"/>
        <v>1.5164473684210527</v>
      </c>
    </row>
    <row r="18" spans="2:12" ht="15" customHeight="1" x14ac:dyDescent="0.2">
      <c r="B18" s="33" t="s">
        <v>275</v>
      </c>
      <c r="C18" s="17">
        <v>1974</v>
      </c>
      <c r="D18" s="17">
        <v>13</v>
      </c>
      <c r="E18" s="17">
        <v>752</v>
      </c>
      <c r="F18" s="17">
        <v>1349</v>
      </c>
      <c r="G18" s="133">
        <f t="shared" si="7"/>
        <v>-625</v>
      </c>
      <c r="H18" s="133">
        <f t="shared" si="8"/>
        <v>1336</v>
      </c>
      <c r="I18" s="88">
        <f t="shared" si="9"/>
        <v>597</v>
      </c>
      <c r="J18" s="30">
        <f t="shared" si="10"/>
        <v>-0.31661600810536983</v>
      </c>
      <c r="K18" s="30">
        <f t="shared" si="11"/>
        <v>102.76923076923077</v>
      </c>
      <c r="L18" s="85">
        <f t="shared" si="12"/>
        <v>0.7938829787234043</v>
      </c>
    </row>
    <row r="19" spans="2:12" ht="15" customHeight="1" x14ac:dyDescent="0.2">
      <c r="B19" s="33" t="s">
        <v>49</v>
      </c>
      <c r="C19" s="17">
        <v>38</v>
      </c>
      <c r="D19" s="17">
        <v>0</v>
      </c>
      <c r="E19" s="17">
        <v>8</v>
      </c>
      <c r="F19" s="17">
        <v>20</v>
      </c>
      <c r="G19" s="133">
        <f t="shared" si="7"/>
        <v>-18</v>
      </c>
      <c r="H19" s="133">
        <f t="shared" si="8"/>
        <v>20</v>
      </c>
      <c r="I19" s="88">
        <f t="shared" si="9"/>
        <v>12</v>
      </c>
      <c r="J19" s="30">
        <f t="shared" si="10"/>
        <v>-0.47368421052631582</v>
      </c>
      <c r="K19" s="30"/>
      <c r="L19" s="85">
        <f t="shared" si="12"/>
        <v>1.5</v>
      </c>
    </row>
    <row r="20" spans="2:12" ht="15" customHeight="1" x14ac:dyDescent="0.2">
      <c r="B20" s="33" t="s">
        <v>38</v>
      </c>
      <c r="C20" s="17">
        <v>41</v>
      </c>
      <c r="D20" s="17">
        <v>0</v>
      </c>
      <c r="E20" s="17">
        <v>7</v>
      </c>
      <c r="F20" s="17">
        <v>25</v>
      </c>
      <c r="G20" s="133">
        <f t="shared" si="7"/>
        <v>-16</v>
      </c>
      <c r="H20" s="133">
        <f t="shared" si="8"/>
        <v>25</v>
      </c>
      <c r="I20" s="88">
        <f t="shared" si="9"/>
        <v>18</v>
      </c>
      <c r="J20" s="30">
        <f t="shared" si="10"/>
        <v>-0.3902439024390244</v>
      </c>
      <c r="K20" s="30"/>
      <c r="L20" s="85">
        <f t="shared" si="12"/>
        <v>2.5714285714285716</v>
      </c>
    </row>
    <row r="21" spans="2:12" ht="15" customHeight="1" x14ac:dyDescent="0.2">
      <c r="B21" s="33" t="s">
        <v>50</v>
      </c>
      <c r="C21" s="17">
        <v>2399</v>
      </c>
      <c r="D21" s="17">
        <v>20</v>
      </c>
      <c r="E21" s="17">
        <v>316</v>
      </c>
      <c r="F21" s="17">
        <v>1060</v>
      </c>
      <c r="G21" s="133">
        <f t="shared" si="7"/>
        <v>-1339</v>
      </c>
      <c r="H21" s="133">
        <f t="shared" si="8"/>
        <v>1040</v>
      </c>
      <c r="I21" s="88">
        <f t="shared" si="9"/>
        <v>744</v>
      </c>
      <c r="J21" s="30">
        <f t="shared" si="10"/>
        <v>-0.55814922884535223</v>
      </c>
      <c r="K21" s="30">
        <f t="shared" si="11"/>
        <v>52</v>
      </c>
      <c r="L21" s="85">
        <f t="shared" si="12"/>
        <v>2.3544303797468356</v>
      </c>
    </row>
    <row r="22" spans="2:12" ht="15" customHeight="1" x14ac:dyDescent="0.2">
      <c r="B22" s="33" t="s">
        <v>14</v>
      </c>
      <c r="C22" s="17">
        <v>9905</v>
      </c>
      <c r="D22" s="17">
        <v>34</v>
      </c>
      <c r="E22" s="17">
        <v>1793</v>
      </c>
      <c r="F22" s="17">
        <v>3907</v>
      </c>
      <c r="G22" s="133">
        <f t="shared" si="7"/>
        <v>-5998</v>
      </c>
      <c r="H22" s="133">
        <f t="shared" si="8"/>
        <v>3873</v>
      </c>
      <c r="I22" s="88">
        <f t="shared" si="9"/>
        <v>2114</v>
      </c>
      <c r="J22" s="30">
        <f t="shared" si="10"/>
        <v>-0.60555275113578999</v>
      </c>
      <c r="K22" s="30">
        <f t="shared" si="11"/>
        <v>113.91176470588235</v>
      </c>
      <c r="L22" s="85">
        <f t="shared" si="12"/>
        <v>1.1790295593976574</v>
      </c>
    </row>
    <row r="23" spans="2:12" ht="15" customHeight="1" x14ac:dyDescent="0.2">
      <c r="B23" s="33" t="s">
        <v>40</v>
      </c>
      <c r="C23" s="17">
        <v>386</v>
      </c>
      <c r="D23" s="17">
        <v>20</v>
      </c>
      <c r="E23" s="17">
        <v>52</v>
      </c>
      <c r="F23" s="17">
        <v>180</v>
      </c>
      <c r="G23" s="133">
        <f t="shared" si="7"/>
        <v>-206</v>
      </c>
      <c r="H23" s="133">
        <f t="shared" si="8"/>
        <v>160</v>
      </c>
      <c r="I23" s="88">
        <f t="shared" si="9"/>
        <v>128</v>
      </c>
      <c r="J23" s="30">
        <f t="shared" si="10"/>
        <v>-0.53367875647668395</v>
      </c>
      <c r="K23" s="30">
        <f t="shared" si="11"/>
        <v>8</v>
      </c>
      <c r="L23" s="85">
        <f t="shared" si="12"/>
        <v>2.4615384615384617</v>
      </c>
    </row>
    <row r="24" spans="2:12" ht="15" customHeight="1" x14ac:dyDescent="0.2">
      <c r="B24" s="33" t="s">
        <v>15</v>
      </c>
      <c r="C24" s="17">
        <v>711</v>
      </c>
      <c r="D24" s="17">
        <v>14</v>
      </c>
      <c r="E24" s="17">
        <v>259</v>
      </c>
      <c r="F24" s="17">
        <v>424</v>
      </c>
      <c r="G24" s="133">
        <f t="shared" si="7"/>
        <v>-287</v>
      </c>
      <c r="H24" s="133">
        <f t="shared" si="8"/>
        <v>410</v>
      </c>
      <c r="I24" s="88">
        <f t="shared" si="9"/>
        <v>165</v>
      </c>
      <c r="J24" s="30">
        <f t="shared" si="10"/>
        <v>-0.40365682137834036</v>
      </c>
      <c r="K24" s="30">
        <f t="shared" si="11"/>
        <v>29.285714285714285</v>
      </c>
      <c r="L24" s="85">
        <f t="shared" si="12"/>
        <v>0.63706563706563712</v>
      </c>
    </row>
    <row r="25" spans="2:12" ht="15" customHeight="1" x14ac:dyDescent="0.2">
      <c r="B25" s="33" t="s">
        <v>34</v>
      </c>
      <c r="C25" s="17">
        <v>1333</v>
      </c>
      <c r="D25" s="17">
        <v>18</v>
      </c>
      <c r="E25" s="17">
        <v>218</v>
      </c>
      <c r="F25" s="17">
        <v>961</v>
      </c>
      <c r="G25" s="133">
        <f t="shared" si="7"/>
        <v>-372</v>
      </c>
      <c r="H25" s="133">
        <f t="shared" si="8"/>
        <v>943</v>
      </c>
      <c r="I25" s="88">
        <f t="shared" si="9"/>
        <v>743</v>
      </c>
      <c r="J25" s="30">
        <f t="shared" si="10"/>
        <v>-0.27906976744186052</v>
      </c>
      <c r="K25" s="30">
        <f t="shared" si="11"/>
        <v>52.388888888888886</v>
      </c>
      <c r="L25" s="85">
        <f t="shared" si="12"/>
        <v>3.4082568807339451</v>
      </c>
    </row>
    <row r="26" spans="2:12" ht="15" customHeight="1" x14ac:dyDescent="0.2">
      <c r="B26" s="33" t="s">
        <v>46</v>
      </c>
      <c r="C26" s="17">
        <v>2530</v>
      </c>
      <c r="D26" s="17">
        <v>11</v>
      </c>
      <c r="E26" s="17">
        <v>619</v>
      </c>
      <c r="F26" s="17">
        <v>1550</v>
      </c>
      <c r="G26" s="133">
        <f t="shared" si="7"/>
        <v>-980</v>
      </c>
      <c r="H26" s="133">
        <f t="shared" si="8"/>
        <v>1539</v>
      </c>
      <c r="I26" s="88">
        <f t="shared" si="9"/>
        <v>931</v>
      </c>
      <c r="J26" s="30">
        <f t="shared" si="10"/>
        <v>-0.38735177865612647</v>
      </c>
      <c r="K26" s="30">
        <f t="shared" si="11"/>
        <v>139.90909090909091</v>
      </c>
      <c r="L26" s="85">
        <f t="shared" si="12"/>
        <v>1.5040387722132471</v>
      </c>
    </row>
    <row r="27" spans="2:12" ht="15" customHeight="1" x14ac:dyDescent="0.2">
      <c r="B27" s="33" t="s">
        <v>17</v>
      </c>
      <c r="C27" s="17">
        <v>840</v>
      </c>
      <c r="D27" s="17">
        <v>2</v>
      </c>
      <c r="E27" s="17">
        <v>73</v>
      </c>
      <c r="F27" s="17">
        <v>356</v>
      </c>
      <c r="G27" s="133">
        <f t="shared" si="7"/>
        <v>-484</v>
      </c>
      <c r="H27" s="133">
        <f t="shared" si="8"/>
        <v>354</v>
      </c>
      <c r="I27" s="88">
        <f t="shared" si="9"/>
        <v>283</v>
      </c>
      <c r="J27" s="30">
        <f t="shared" si="10"/>
        <v>-0.57619047619047614</v>
      </c>
      <c r="K27" s="30">
        <f t="shared" si="11"/>
        <v>177</v>
      </c>
      <c r="L27" s="85">
        <f t="shared" si="12"/>
        <v>3.8767123287671232</v>
      </c>
    </row>
    <row r="28" spans="2:12" ht="15" customHeight="1" x14ac:dyDescent="0.2">
      <c r="B28" s="33" t="s">
        <v>42</v>
      </c>
      <c r="C28" s="17">
        <v>397</v>
      </c>
      <c r="D28" s="17">
        <v>3</v>
      </c>
      <c r="E28" s="17">
        <v>44</v>
      </c>
      <c r="F28" s="17">
        <v>128</v>
      </c>
      <c r="G28" s="133">
        <f t="shared" si="7"/>
        <v>-269</v>
      </c>
      <c r="H28" s="133">
        <f t="shared" si="8"/>
        <v>125</v>
      </c>
      <c r="I28" s="88">
        <f t="shared" si="9"/>
        <v>84</v>
      </c>
      <c r="J28" s="30">
        <f t="shared" si="10"/>
        <v>-0.67758186397984888</v>
      </c>
      <c r="K28" s="30">
        <f t="shared" si="11"/>
        <v>41.666666666666664</v>
      </c>
      <c r="L28" s="85">
        <f t="shared" si="12"/>
        <v>1.9090909090909092</v>
      </c>
    </row>
    <row r="29" spans="2:12" ht="15" customHeight="1" x14ac:dyDescent="0.2">
      <c r="B29" s="33" t="s">
        <v>9</v>
      </c>
      <c r="C29" s="17">
        <v>814</v>
      </c>
      <c r="D29" s="17">
        <v>6</v>
      </c>
      <c r="E29" s="17">
        <v>197</v>
      </c>
      <c r="F29" s="17">
        <v>475</v>
      </c>
      <c r="G29" s="133">
        <f t="shared" si="7"/>
        <v>-339</v>
      </c>
      <c r="H29" s="133">
        <f t="shared" si="8"/>
        <v>469</v>
      </c>
      <c r="I29" s="88">
        <f t="shared" si="9"/>
        <v>278</v>
      </c>
      <c r="J29" s="30">
        <f t="shared" si="10"/>
        <v>-0.41646191646191644</v>
      </c>
      <c r="K29" s="30">
        <f t="shared" si="11"/>
        <v>78.166666666666671</v>
      </c>
      <c r="L29" s="85">
        <f t="shared" si="12"/>
        <v>1.4111675126903553</v>
      </c>
    </row>
    <row r="30" spans="2:12" ht="15" customHeight="1" x14ac:dyDescent="0.2">
      <c r="B30" s="33" t="s">
        <v>24</v>
      </c>
      <c r="C30" s="17">
        <v>466</v>
      </c>
      <c r="D30" s="17">
        <v>8</v>
      </c>
      <c r="E30" s="17">
        <v>39</v>
      </c>
      <c r="F30" s="17">
        <v>156</v>
      </c>
      <c r="G30" s="133">
        <f t="shared" si="7"/>
        <v>-310</v>
      </c>
      <c r="H30" s="133">
        <f t="shared" si="8"/>
        <v>148</v>
      </c>
      <c r="I30" s="88">
        <f t="shared" si="9"/>
        <v>117</v>
      </c>
      <c r="J30" s="30">
        <f t="shared" si="10"/>
        <v>-0.66523605150214593</v>
      </c>
      <c r="K30" s="30">
        <f t="shared" si="11"/>
        <v>18.5</v>
      </c>
      <c r="L30" s="85">
        <f t="shared" si="12"/>
        <v>3</v>
      </c>
    </row>
    <row r="31" spans="2:12" ht="15" customHeight="1" x14ac:dyDescent="0.2">
      <c r="B31" s="33" t="s">
        <v>28</v>
      </c>
      <c r="C31" s="17">
        <v>815</v>
      </c>
      <c r="D31" s="17">
        <v>7</v>
      </c>
      <c r="E31" s="17">
        <v>122</v>
      </c>
      <c r="F31" s="17">
        <v>370</v>
      </c>
      <c r="G31" s="133">
        <f>F31-C31</f>
        <v>-445</v>
      </c>
      <c r="H31" s="133">
        <f t="shared" si="8"/>
        <v>363</v>
      </c>
      <c r="I31" s="88">
        <f>F31-E31</f>
        <v>248</v>
      </c>
      <c r="J31" s="30">
        <f>F31/C31-1</f>
        <v>-0.54601226993865026</v>
      </c>
      <c r="K31" s="30">
        <f t="shared" si="11"/>
        <v>51.857142857142854</v>
      </c>
      <c r="L31" s="85">
        <f>F31/E31-1</f>
        <v>2.0327868852459017</v>
      </c>
    </row>
    <row r="32" spans="2:12" ht="15" customHeight="1" x14ac:dyDescent="0.2">
      <c r="B32" s="33" t="s">
        <v>7</v>
      </c>
      <c r="C32" s="17">
        <v>1933</v>
      </c>
      <c r="D32" s="17">
        <v>76</v>
      </c>
      <c r="E32" s="17">
        <v>312</v>
      </c>
      <c r="F32" s="17">
        <v>932</v>
      </c>
      <c r="G32" s="133">
        <f t="shared" si="7"/>
        <v>-1001</v>
      </c>
      <c r="H32" s="133">
        <f t="shared" si="8"/>
        <v>856</v>
      </c>
      <c r="I32" s="88">
        <f t="shared" si="9"/>
        <v>620</v>
      </c>
      <c r="J32" s="30">
        <f t="shared" si="10"/>
        <v>-0.51784790481117438</v>
      </c>
      <c r="K32" s="30">
        <f>F32/D32-1</f>
        <v>11.263157894736842</v>
      </c>
      <c r="L32" s="85">
        <f t="shared" si="12"/>
        <v>1.9871794871794872</v>
      </c>
    </row>
    <row r="33" spans="2:12" ht="15" customHeight="1" thickBot="1" x14ac:dyDescent="0.25">
      <c r="B33" s="34" t="s">
        <v>33</v>
      </c>
      <c r="C33" s="19">
        <v>203</v>
      </c>
      <c r="D33" s="19">
        <v>2</v>
      </c>
      <c r="E33" s="19">
        <v>44</v>
      </c>
      <c r="F33" s="19">
        <v>116</v>
      </c>
      <c r="G33" s="134">
        <f t="shared" si="7"/>
        <v>-87</v>
      </c>
      <c r="H33" s="134">
        <f t="shared" si="8"/>
        <v>114</v>
      </c>
      <c r="I33" s="89">
        <f t="shared" si="9"/>
        <v>72</v>
      </c>
      <c r="J33" s="31">
        <f t="shared" si="10"/>
        <v>-0.4285714285714286</v>
      </c>
      <c r="K33" s="31">
        <f>F33/D33-1</f>
        <v>57</v>
      </c>
      <c r="L33" s="86">
        <f t="shared" si="12"/>
        <v>1.6363636363636362</v>
      </c>
    </row>
    <row r="37" spans="2:12" ht="15" customHeight="1" x14ac:dyDescent="0.2">
      <c r="B37" s="39" t="s">
        <v>212</v>
      </c>
    </row>
  </sheetData>
  <mergeCells count="1">
    <mergeCell ref="B2:L2"/>
  </mergeCells>
  <pageMargins left="0.75" right="0.75" top="1" bottom="1" header="0.5" footer="0.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workbookViewId="0">
      <selection activeCell="B2" sqref="B2:M2"/>
    </sheetView>
  </sheetViews>
  <sheetFormatPr defaultRowHeight="12.75" x14ac:dyDescent="0.2"/>
  <cols>
    <col min="1" max="1" width="5.140625" customWidth="1"/>
    <col min="2" max="2" width="27.5703125" customWidth="1"/>
    <col min="3" max="13" width="13" customWidth="1"/>
  </cols>
  <sheetData>
    <row r="1" spans="1:13" ht="18" customHeight="1" thickBot="1" x14ac:dyDescent="0.25"/>
    <row r="2" spans="1:13" ht="22.5" customHeight="1" thickBot="1" x14ac:dyDescent="0.3">
      <c r="A2" s="25"/>
      <c r="B2" s="165" t="s">
        <v>270</v>
      </c>
      <c r="C2" s="166"/>
      <c r="D2" s="166"/>
      <c r="E2" s="166"/>
      <c r="F2" s="166"/>
      <c r="G2" s="166"/>
      <c r="H2" s="166"/>
      <c r="I2" s="166"/>
      <c r="J2" s="166"/>
      <c r="K2" s="166"/>
      <c r="L2" s="166"/>
      <c r="M2" s="167"/>
    </row>
    <row r="3" spans="1:13" ht="13.5" thickBot="1" x14ac:dyDescent="0.25"/>
    <row r="4" spans="1:13" ht="32.25" customHeight="1" x14ac:dyDescent="0.2">
      <c r="B4" s="48" t="s">
        <v>217</v>
      </c>
      <c r="C4" s="126" t="s">
        <v>299</v>
      </c>
      <c r="D4" s="126" t="s">
        <v>300</v>
      </c>
      <c r="E4" s="126" t="s">
        <v>301</v>
      </c>
      <c r="F4" s="126" t="s">
        <v>302</v>
      </c>
      <c r="G4" s="126" t="s">
        <v>293</v>
      </c>
      <c r="H4" s="126" t="s">
        <v>294</v>
      </c>
      <c r="I4" s="126" t="s">
        <v>295</v>
      </c>
      <c r="J4" s="126" t="s">
        <v>296</v>
      </c>
      <c r="K4" s="126" t="s">
        <v>297</v>
      </c>
      <c r="L4" s="127" t="s">
        <v>298</v>
      </c>
      <c r="M4" s="47" t="s">
        <v>226</v>
      </c>
    </row>
    <row r="5" spans="1:13" ht="17.25" customHeight="1" x14ac:dyDescent="0.2">
      <c r="B5" s="22" t="s">
        <v>219</v>
      </c>
      <c r="C5" s="17">
        <v>519474</v>
      </c>
      <c r="D5" s="17">
        <v>36121</v>
      </c>
      <c r="E5" s="17">
        <v>68493</v>
      </c>
      <c r="F5" s="17">
        <v>252656</v>
      </c>
      <c r="G5" s="133">
        <f t="shared" ref="G5" si="0">F5-C5</f>
        <v>-266818</v>
      </c>
      <c r="H5" s="133">
        <f t="shared" ref="H5" si="1">F5-D5</f>
        <v>216535</v>
      </c>
      <c r="I5" s="88">
        <f t="shared" ref="I5" si="2">F5-E5</f>
        <v>184163</v>
      </c>
      <c r="J5" s="30">
        <f t="shared" ref="J5" si="3">F5/C5-1</f>
        <v>-0.5136310960702557</v>
      </c>
      <c r="K5" s="30">
        <f t="shared" ref="K5" si="4">F5/D5-1</f>
        <v>5.9947122172697327</v>
      </c>
      <c r="L5" s="30">
        <f t="shared" ref="L5" si="5">F5/E5-1</f>
        <v>2.6887857153285739</v>
      </c>
      <c r="M5" s="32">
        <f>F5/'2022 ივნისი'!F4</f>
        <v>0.65154301010106219</v>
      </c>
    </row>
    <row r="6" spans="1:13" ht="16.5" customHeight="1" x14ac:dyDescent="0.2">
      <c r="B6" s="23" t="s">
        <v>218</v>
      </c>
      <c r="C6" s="17">
        <v>199266</v>
      </c>
      <c r="D6" s="17">
        <v>1160</v>
      </c>
      <c r="E6" s="17">
        <v>76946</v>
      </c>
      <c r="F6" s="17">
        <v>131534</v>
      </c>
      <c r="G6" s="133">
        <f t="shared" ref="G6:G8" si="6">F6-C6</f>
        <v>-67732</v>
      </c>
      <c r="H6" s="133">
        <f t="shared" ref="H6:H8" si="7">F6-D6</f>
        <v>130374</v>
      </c>
      <c r="I6" s="88">
        <f t="shared" ref="I6:I8" si="8">F6-E6</f>
        <v>54588</v>
      </c>
      <c r="J6" s="30">
        <f t="shared" ref="J6:J8" si="9">F6/C6-1</f>
        <v>-0.33990746037959307</v>
      </c>
      <c r="K6" s="30">
        <f t="shared" ref="K6:K8" si="10">F6/D6-1</f>
        <v>112.39137931034483</v>
      </c>
      <c r="L6" s="30">
        <f>F6/E6-1</f>
        <v>0.70943258908845164</v>
      </c>
      <c r="M6" s="32">
        <f>F6/'2022 ივნისი'!F4</f>
        <v>0.33919660839494459</v>
      </c>
    </row>
    <row r="7" spans="1:13" x14ac:dyDescent="0.2">
      <c r="B7" s="23" t="s">
        <v>220</v>
      </c>
      <c r="C7" s="17">
        <v>5529</v>
      </c>
      <c r="D7" s="17">
        <v>182</v>
      </c>
      <c r="E7" s="17">
        <v>670</v>
      </c>
      <c r="F7" s="17">
        <v>2122</v>
      </c>
      <c r="G7" s="133">
        <f t="shared" si="6"/>
        <v>-3407</v>
      </c>
      <c r="H7" s="133">
        <f t="shared" si="7"/>
        <v>1940</v>
      </c>
      <c r="I7" s="88">
        <f t="shared" si="8"/>
        <v>1452</v>
      </c>
      <c r="J7" s="30">
        <f t="shared" si="9"/>
        <v>-0.61620546210888039</v>
      </c>
      <c r="K7" s="30">
        <f t="shared" si="10"/>
        <v>10.659340659340659</v>
      </c>
      <c r="L7" s="30">
        <f t="shared" ref="L7:L8" si="11">F7/E7-1</f>
        <v>2.1671641791044776</v>
      </c>
      <c r="M7" s="32">
        <f>F7/'2022 ივნისი'!F4</f>
        <v>5.4721608330475192E-3</v>
      </c>
    </row>
    <row r="8" spans="1:13" ht="17.25" customHeight="1" thickBot="1" x14ac:dyDescent="0.25">
      <c r="B8" s="24" t="s">
        <v>221</v>
      </c>
      <c r="C8" s="19">
        <v>3365</v>
      </c>
      <c r="D8" s="19">
        <v>452</v>
      </c>
      <c r="E8" s="19">
        <v>555</v>
      </c>
      <c r="F8" s="19">
        <v>1469</v>
      </c>
      <c r="G8" s="134">
        <f t="shared" si="6"/>
        <v>-1896</v>
      </c>
      <c r="H8" s="134">
        <f t="shared" si="7"/>
        <v>1017</v>
      </c>
      <c r="I8" s="89">
        <f t="shared" si="8"/>
        <v>914</v>
      </c>
      <c r="J8" s="31">
        <f t="shared" si="9"/>
        <v>-0.56344725111441307</v>
      </c>
      <c r="K8" s="31">
        <f t="shared" si="10"/>
        <v>2.25</v>
      </c>
      <c r="L8" s="31">
        <f t="shared" si="11"/>
        <v>1.6468468468468469</v>
      </c>
      <c r="M8" s="92">
        <f>-F8/'2022 ივნისი'!F4</f>
        <v>-3.788220670945714E-3</v>
      </c>
    </row>
    <row r="12" spans="1:13" x14ac:dyDescent="0.2">
      <c r="B12" s="39" t="s">
        <v>212</v>
      </c>
    </row>
    <row r="13" spans="1:13" x14ac:dyDescent="0.2">
      <c r="B13" s="164"/>
      <c r="C13" s="164"/>
      <c r="D13" s="164"/>
      <c r="E13" s="164"/>
      <c r="F13" s="164"/>
      <c r="G13" s="164"/>
      <c r="H13" s="164"/>
      <c r="I13" s="164"/>
      <c r="J13" s="164"/>
      <c r="K13" s="164"/>
      <c r="L13" s="164"/>
      <c r="M13" s="164"/>
    </row>
  </sheetData>
  <mergeCells count="2">
    <mergeCell ref="B13:M13"/>
    <mergeCell ref="B2:M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0"/>
  <sheetViews>
    <sheetView workbookViewId="0">
      <selection activeCell="B2" sqref="B2:M2"/>
    </sheetView>
  </sheetViews>
  <sheetFormatPr defaultRowHeight="12.75" x14ac:dyDescent="0.2"/>
  <cols>
    <col min="1" max="1" width="4.28515625" customWidth="1"/>
    <col min="2" max="2" width="27.7109375" customWidth="1"/>
    <col min="3" max="13" width="14" customWidth="1"/>
  </cols>
  <sheetData>
    <row r="1" spans="2:13" ht="21.75" customHeight="1" thickBot="1" x14ac:dyDescent="0.25"/>
    <row r="2" spans="2:13" ht="22.5" customHeight="1" thickBot="1" x14ac:dyDescent="0.25">
      <c r="B2" s="165" t="s">
        <v>270</v>
      </c>
      <c r="C2" s="166"/>
      <c r="D2" s="166"/>
      <c r="E2" s="166"/>
      <c r="F2" s="166"/>
      <c r="G2" s="166"/>
      <c r="H2" s="166"/>
      <c r="I2" s="166"/>
      <c r="J2" s="166"/>
      <c r="K2" s="166"/>
      <c r="L2" s="166"/>
      <c r="M2" s="167"/>
    </row>
    <row r="3" spans="2:13" ht="13.5" thickBot="1" x14ac:dyDescent="0.25"/>
    <row r="4" spans="2:13" ht="36.75" customHeight="1" x14ac:dyDescent="0.2">
      <c r="B4" s="123" t="s">
        <v>222</v>
      </c>
      <c r="C4" s="126" t="s">
        <v>299</v>
      </c>
      <c r="D4" s="126" t="s">
        <v>300</v>
      </c>
      <c r="E4" s="126" t="s">
        <v>301</v>
      </c>
      <c r="F4" s="126" t="s">
        <v>302</v>
      </c>
      <c r="G4" s="126" t="s">
        <v>293</v>
      </c>
      <c r="H4" s="126" t="s">
        <v>294</v>
      </c>
      <c r="I4" s="126" t="s">
        <v>295</v>
      </c>
      <c r="J4" s="126" t="s">
        <v>296</v>
      </c>
      <c r="K4" s="126" t="s">
        <v>297</v>
      </c>
      <c r="L4" s="127" t="s">
        <v>298</v>
      </c>
      <c r="M4" s="47" t="s">
        <v>226</v>
      </c>
    </row>
    <row r="5" spans="2:13" x14ac:dyDescent="0.2">
      <c r="B5" s="33" t="s">
        <v>249</v>
      </c>
      <c r="C5" s="17">
        <v>136284</v>
      </c>
      <c r="D5" s="17">
        <v>1160</v>
      </c>
      <c r="E5" s="17">
        <v>46358</v>
      </c>
      <c r="F5" s="17">
        <v>82959</v>
      </c>
      <c r="G5" s="133">
        <f t="shared" ref="G5" si="0">F5-C5</f>
        <v>-53325</v>
      </c>
      <c r="H5" s="133">
        <f t="shared" ref="H5" si="1">F5-D5</f>
        <v>81799</v>
      </c>
      <c r="I5" s="88">
        <f t="shared" ref="I5" si="2">F5-E5</f>
        <v>36601</v>
      </c>
      <c r="J5" s="30">
        <f t="shared" ref="J5" si="3">F5/C5-1</f>
        <v>-0.39127850664788233</v>
      </c>
      <c r="K5" s="30">
        <f t="shared" ref="K5" si="4">F5/D5-1</f>
        <v>70.516379310344831</v>
      </c>
      <c r="L5" s="30">
        <f t="shared" ref="L5" si="5">F5/E5-1</f>
        <v>0.7895293153285301</v>
      </c>
      <c r="M5" s="28">
        <f>F5/'2022 ივნისი'!F$4</f>
        <v>0.21393260629066407</v>
      </c>
    </row>
    <row r="6" spans="2:13" x14ac:dyDescent="0.2">
      <c r="B6" s="33" t="s">
        <v>235</v>
      </c>
      <c r="C6" s="16">
        <v>150635</v>
      </c>
      <c r="D6" s="16">
        <v>8637</v>
      </c>
      <c r="E6" s="17">
        <v>19699</v>
      </c>
      <c r="F6" s="17">
        <v>76436</v>
      </c>
      <c r="G6" s="133">
        <f t="shared" ref="G6:G25" si="6">F6-C6</f>
        <v>-74199</v>
      </c>
      <c r="H6" s="133">
        <f t="shared" ref="H6:H25" si="7">F6-D6</f>
        <v>67799</v>
      </c>
      <c r="I6" s="88">
        <f t="shared" ref="I6:I25" si="8">F6-E6</f>
        <v>56737</v>
      </c>
      <c r="J6" s="30">
        <f t="shared" ref="J6:J25" si="9">F6/C6-1</f>
        <v>-0.49257476682046009</v>
      </c>
      <c r="K6" s="30">
        <f t="shared" ref="K6:K8" si="10">F6/D6-1</f>
        <v>7.8498321176334382</v>
      </c>
      <c r="L6" s="30">
        <f t="shared" ref="L6:L8" si="11">F6/E6-1</f>
        <v>2.8801969643129093</v>
      </c>
      <c r="M6" s="28">
        <f>F6/'2022 ივნისი'!F$4</f>
        <v>0.19711125609557972</v>
      </c>
    </row>
    <row r="7" spans="2:13" x14ac:dyDescent="0.2">
      <c r="B7" s="33" t="s">
        <v>237</v>
      </c>
      <c r="C7" s="16">
        <v>106464</v>
      </c>
      <c r="D7" s="16">
        <v>8593</v>
      </c>
      <c r="E7" s="17">
        <v>18758</v>
      </c>
      <c r="F7" s="17">
        <v>69733</v>
      </c>
      <c r="G7" s="133">
        <f t="shared" si="6"/>
        <v>-36731</v>
      </c>
      <c r="H7" s="133">
        <f t="shared" si="7"/>
        <v>61140</v>
      </c>
      <c r="I7" s="88">
        <f t="shared" si="8"/>
        <v>50975</v>
      </c>
      <c r="J7" s="30">
        <f t="shared" si="9"/>
        <v>-0.34500864141869547</v>
      </c>
      <c r="K7" s="30">
        <f t="shared" si="10"/>
        <v>7.11509368090306</v>
      </c>
      <c r="L7" s="30">
        <f t="shared" si="11"/>
        <v>2.7175071969293101</v>
      </c>
      <c r="M7" s="28">
        <f>F7/'2022 ივნისი'!F$4</f>
        <v>0.1798257263764857</v>
      </c>
    </row>
    <row r="8" spans="2:13" x14ac:dyDescent="0.2">
      <c r="B8" s="33" t="s">
        <v>277</v>
      </c>
      <c r="C8" s="16">
        <v>102078</v>
      </c>
      <c r="D8" s="16">
        <v>5813</v>
      </c>
      <c r="E8" s="17">
        <v>9827</v>
      </c>
      <c r="F8" s="17">
        <v>62796</v>
      </c>
      <c r="G8" s="133">
        <f t="shared" si="6"/>
        <v>-39282</v>
      </c>
      <c r="H8" s="133">
        <f t="shared" si="7"/>
        <v>56983</v>
      </c>
      <c r="I8" s="88">
        <f t="shared" si="8"/>
        <v>52969</v>
      </c>
      <c r="J8" s="30">
        <f t="shared" si="9"/>
        <v>-0.3848233703638394</v>
      </c>
      <c r="K8" s="30">
        <f t="shared" si="10"/>
        <v>9.8026836401169799</v>
      </c>
      <c r="L8" s="30">
        <f t="shared" si="11"/>
        <v>5.3901495878701535</v>
      </c>
      <c r="M8" s="28">
        <f>F8/'2022 ივნისი'!F$4</f>
        <v>0.16193676327617909</v>
      </c>
    </row>
    <row r="9" spans="2:13" x14ac:dyDescent="0.2">
      <c r="B9" s="33" t="s">
        <v>250</v>
      </c>
      <c r="C9" s="16">
        <v>44384</v>
      </c>
      <c r="D9" s="16">
        <v>0</v>
      </c>
      <c r="E9" s="17">
        <v>25201</v>
      </c>
      <c r="F9" s="17">
        <v>27578</v>
      </c>
      <c r="G9" s="133">
        <f t="shared" si="6"/>
        <v>-16806</v>
      </c>
      <c r="H9" s="133">
        <f t="shared" si="7"/>
        <v>27578</v>
      </c>
      <c r="I9" s="88">
        <f t="shared" si="8"/>
        <v>2377</v>
      </c>
      <c r="J9" s="30">
        <f t="shared" si="9"/>
        <v>-0.37864996395097328</v>
      </c>
      <c r="K9" s="30"/>
      <c r="L9" s="30">
        <f t="shared" ref="L9:L22" si="12">F9/E9-1</f>
        <v>9.4321653902622815E-2</v>
      </c>
      <c r="M9" s="28">
        <f>F9/'2022 ივნისი'!F$4</f>
        <v>7.1117460628550649E-2</v>
      </c>
    </row>
    <row r="10" spans="2:13" x14ac:dyDescent="0.2">
      <c r="B10" s="33" t="s">
        <v>251</v>
      </c>
      <c r="C10" s="16">
        <v>18598</v>
      </c>
      <c r="D10" s="16">
        <v>0</v>
      </c>
      <c r="E10" s="17">
        <v>5387</v>
      </c>
      <c r="F10" s="17">
        <v>20997</v>
      </c>
      <c r="G10" s="133">
        <f t="shared" si="6"/>
        <v>2399</v>
      </c>
      <c r="H10" s="133">
        <f t="shared" si="7"/>
        <v>20997</v>
      </c>
      <c r="I10" s="88">
        <f t="shared" si="8"/>
        <v>15610</v>
      </c>
      <c r="J10" s="30">
        <f t="shared" si="9"/>
        <v>0.12899236477040543</v>
      </c>
      <c r="K10" s="30"/>
      <c r="L10" s="30">
        <f t="shared" si="12"/>
        <v>2.8977167254501577</v>
      </c>
      <c r="M10" s="28">
        <f>F10/'2022 ივნისი'!F$4</f>
        <v>5.4146541475729858E-2</v>
      </c>
    </row>
    <row r="11" spans="2:13" x14ac:dyDescent="0.2">
      <c r="B11" s="33" t="s">
        <v>279</v>
      </c>
      <c r="C11" s="16">
        <v>9456</v>
      </c>
      <c r="D11" s="16">
        <v>2013</v>
      </c>
      <c r="E11" s="17">
        <v>1853</v>
      </c>
      <c r="F11" s="17">
        <v>13693</v>
      </c>
      <c r="G11" s="133">
        <f t="shared" si="6"/>
        <v>4237</v>
      </c>
      <c r="H11" s="133">
        <f t="shared" si="7"/>
        <v>11680</v>
      </c>
      <c r="I11" s="88">
        <f t="shared" si="8"/>
        <v>11840</v>
      </c>
      <c r="J11" s="30">
        <f t="shared" si="9"/>
        <v>0.448075296108291</v>
      </c>
      <c r="K11" s="30">
        <f t="shared" ref="K11:K22" si="13">F11/D11-1</f>
        <v>5.8022851465474412</v>
      </c>
      <c r="L11" s="30">
        <f t="shared" si="12"/>
        <v>6.3896384241770106</v>
      </c>
      <c r="M11" s="28">
        <f>F11/'2022 ივნისი'!F$4</f>
        <v>3.531116790147016E-2</v>
      </c>
    </row>
    <row r="12" spans="2:13" x14ac:dyDescent="0.2">
      <c r="B12" s="33" t="s">
        <v>236</v>
      </c>
      <c r="C12" s="16">
        <v>100154</v>
      </c>
      <c r="D12" s="16">
        <v>8049</v>
      </c>
      <c r="E12" s="17">
        <v>9901</v>
      </c>
      <c r="F12" s="17">
        <v>13470</v>
      </c>
      <c r="G12" s="133">
        <f t="shared" si="6"/>
        <v>-86684</v>
      </c>
      <c r="H12" s="133">
        <f t="shared" si="7"/>
        <v>5421</v>
      </c>
      <c r="I12" s="88">
        <f t="shared" si="8"/>
        <v>3569</v>
      </c>
      <c r="J12" s="30">
        <f t="shared" si="9"/>
        <v>-0.86550711903668354</v>
      </c>
      <c r="K12" s="30">
        <f t="shared" si="13"/>
        <v>0.67349981364144607</v>
      </c>
      <c r="L12" s="30">
        <f t="shared" si="12"/>
        <v>0.36046863953136055</v>
      </c>
      <c r="M12" s="28">
        <f>F12/'2022 ივნისი'!F$4</f>
        <v>3.4736101046724824E-2</v>
      </c>
    </row>
    <row r="13" spans="2:13" x14ac:dyDescent="0.2">
      <c r="B13" s="33" t="s">
        <v>238</v>
      </c>
      <c r="C13" s="16">
        <v>10549</v>
      </c>
      <c r="D13" s="16">
        <v>300</v>
      </c>
      <c r="E13" s="17">
        <v>1636</v>
      </c>
      <c r="F13" s="17">
        <v>7297</v>
      </c>
      <c r="G13" s="133">
        <f t="shared" si="6"/>
        <v>-3252</v>
      </c>
      <c r="H13" s="133">
        <f t="shared" si="7"/>
        <v>6997</v>
      </c>
      <c r="I13" s="88">
        <f t="shared" si="8"/>
        <v>5661</v>
      </c>
      <c r="J13" s="30">
        <f t="shared" si="9"/>
        <v>-0.30827566593989952</v>
      </c>
      <c r="K13" s="30">
        <f t="shared" si="13"/>
        <v>23.323333333333334</v>
      </c>
      <c r="L13" s="30">
        <f t="shared" si="12"/>
        <v>3.4602689486552567</v>
      </c>
      <c r="M13" s="28">
        <f>F13/'2022 ივნისი'!F$4</f>
        <v>1.8817322148325988E-2</v>
      </c>
    </row>
    <row r="14" spans="2:13" x14ac:dyDescent="0.2">
      <c r="B14" s="33" t="s">
        <v>278</v>
      </c>
      <c r="C14" s="16">
        <v>20156</v>
      </c>
      <c r="D14" s="16">
        <v>457</v>
      </c>
      <c r="E14" s="17">
        <v>524</v>
      </c>
      <c r="F14" s="17">
        <v>4794</v>
      </c>
      <c r="G14" s="133">
        <f t="shared" si="6"/>
        <v>-15362</v>
      </c>
      <c r="H14" s="133">
        <f t="shared" si="7"/>
        <v>4337</v>
      </c>
      <c r="I14" s="88">
        <f t="shared" si="8"/>
        <v>4270</v>
      </c>
      <c r="J14" s="30">
        <f t="shared" si="9"/>
        <v>-0.76215518952173045</v>
      </c>
      <c r="K14" s="30">
        <f t="shared" si="13"/>
        <v>9.4901531728665205</v>
      </c>
      <c r="L14" s="30">
        <f t="shared" si="12"/>
        <v>8.1488549618320612</v>
      </c>
      <c r="M14" s="28">
        <f>F14/'2022 ივნისი'!F$4</f>
        <v>1.2362647989457968E-2</v>
      </c>
    </row>
    <row r="15" spans="2:13" x14ac:dyDescent="0.2">
      <c r="B15" s="33" t="s">
        <v>281</v>
      </c>
      <c r="C15" s="16">
        <v>4700</v>
      </c>
      <c r="D15" s="16">
        <v>0</v>
      </c>
      <c r="E15" s="17">
        <v>1332</v>
      </c>
      <c r="F15" s="17">
        <v>3945</v>
      </c>
      <c r="G15" s="133">
        <f t="shared" si="6"/>
        <v>-755</v>
      </c>
      <c r="H15" s="133">
        <f t="shared" si="7"/>
        <v>3945</v>
      </c>
      <c r="I15" s="88">
        <f t="shared" si="8"/>
        <v>2613</v>
      </c>
      <c r="J15" s="30">
        <f t="shared" si="9"/>
        <v>-0.16063829787234041</v>
      </c>
      <c r="K15" s="30"/>
      <c r="L15" s="30">
        <f t="shared" si="12"/>
        <v>1.9617117117117115</v>
      </c>
      <c r="M15" s="28">
        <f>F15/'2022 ივნისი'!F$4</f>
        <v>1.0173267901212282E-2</v>
      </c>
    </row>
    <row r="16" spans="2:13" x14ac:dyDescent="0.2">
      <c r="B16" s="33" t="s">
        <v>255</v>
      </c>
      <c r="C16" s="16">
        <v>1884</v>
      </c>
      <c r="D16" s="16">
        <v>18</v>
      </c>
      <c r="E16" s="17">
        <v>474</v>
      </c>
      <c r="F16" s="17">
        <v>1914</v>
      </c>
      <c r="G16" s="133">
        <f t="shared" si="6"/>
        <v>30</v>
      </c>
      <c r="H16" s="133">
        <f t="shared" si="7"/>
        <v>1896</v>
      </c>
      <c r="I16" s="88">
        <f t="shared" si="8"/>
        <v>1440</v>
      </c>
      <c r="J16" s="30">
        <f t="shared" si="9"/>
        <v>1.5923566878980999E-2</v>
      </c>
      <c r="K16" s="30">
        <f t="shared" si="13"/>
        <v>105.33333333333333</v>
      </c>
      <c r="L16" s="30">
        <f t="shared" si="12"/>
        <v>3.037974683544304</v>
      </c>
      <c r="M16" s="28">
        <f>F16/'2022 ივნისი'!F$4</f>
        <v>4.9357756053029934E-3</v>
      </c>
    </row>
    <row r="17" spans="2:13" x14ac:dyDescent="0.2">
      <c r="B17" s="33" t="s">
        <v>253</v>
      </c>
      <c r="C17" s="16">
        <v>1409</v>
      </c>
      <c r="D17" s="16">
        <v>129</v>
      </c>
      <c r="E17" s="17">
        <v>234</v>
      </c>
      <c r="F17" s="17">
        <v>770</v>
      </c>
      <c r="G17" s="133">
        <f t="shared" si="6"/>
        <v>-639</v>
      </c>
      <c r="H17" s="133">
        <f t="shared" si="7"/>
        <v>641</v>
      </c>
      <c r="I17" s="88">
        <f t="shared" si="8"/>
        <v>536</v>
      </c>
      <c r="J17" s="30">
        <f t="shared" si="9"/>
        <v>-0.45351312987934711</v>
      </c>
      <c r="K17" s="30">
        <f t="shared" si="13"/>
        <v>4.9689922480620154</v>
      </c>
      <c r="L17" s="30">
        <f t="shared" si="12"/>
        <v>2.2905982905982905</v>
      </c>
      <c r="M17" s="28">
        <f>F17/'2022 ივნისი'!F$4</f>
        <v>1.9856568527081009E-3</v>
      </c>
    </row>
    <row r="18" spans="2:13" x14ac:dyDescent="0.2">
      <c r="B18" s="33" t="s">
        <v>254</v>
      </c>
      <c r="C18" s="16">
        <v>1830</v>
      </c>
      <c r="D18" s="16">
        <v>323</v>
      </c>
      <c r="E18" s="17">
        <v>320</v>
      </c>
      <c r="F18" s="17">
        <v>564</v>
      </c>
      <c r="G18" s="133">
        <f t="shared" si="6"/>
        <v>-1266</v>
      </c>
      <c r="H18" s="133">
        <f t="shared" si="7"/>
        <v>241</v>
      </c>
      <c r="I18" s="88">
        <f t="shared" si="8"/>
        <v>244</v>
      </c>
      <c r="J18" s="30">
        <f t="shared" si="9"/>
        <v>-0.69180327868852465</v>
      </c>
      <c r="K18" s="30">
        <f t="shared" si="13"/>
        <v>0.74613003095975228</v>
      </c>
      <c r="L18" s="30">
        <f t="shared" si="12"/>
        <v>0.76249999999999996</v>
      </c>
      <c r="M18" s="28">
        <f>F18/'2022 ივნისი'!F$4</f>
        <v>1.454429175230349E-3</v>
      </c>
    </row>
    <row r="19" spans="2:13" x14ac:dyDescent="0.2">
      <c r="B19" s="33" t="s">
        <v>239</v>
      </c>
      <c r="C19" s="16">
        <v>10057</v>
      </c>
      <c r="D19" s="16">
        <v>2259</v>
      </c>
      <c r="E19" s="17">
        <v>4963</v>
      </c>
      <c r="F19" s="17">
        <v>487</v>
      </c>
      <c r="G19" s="133">
        <f t="shared" si="6"/>
        <v>-9570</v>
      </c>
      <c r="H19" s="133">
        <f t="shared" si="7"/>
        <v>-1772</v>
      </c>
      <c r="I19" s="88">
        <f t="shared" si="8"/>
        <v>-4476</v>
      </c>
      <c r="J19" s="30">
        <f t="shared" si="9"/>
        <v>-0.95157601670478276</v>
      </c>
      <c r="K19" s="30">
        <f t="shared" si="13"/>
        <v>-0.78441788401947765</v>
      </c>
      <c r="L19" s="30">
        <f t="shared" si="12"/>
        <v>-0.90187386661293578</v>
      </c>
      <c r="M19" s="28">
        <f>F19/'2022 ივნისი'!F$4</f>
        <v>1.2558634899595389E-3</v>
      </c>
    </row>
    <row r="20" spans="2:13" x14ac:dyDescent="0.2">
      <c r="B20" s="33" t="s">
        <v>256</v>
      </c>
      <c r="C20" s="16">
        <v>126</v>
      </c>
      <c r="D20" s="16">
        <v>0</v>
      </c>
      <c r="E20" s="17">
        <v>1</v>
      </c>
      <c r="F20" s="17">
        <v>135</v>
      </c>
      <c r="G20" s="133">
        <f t="shared" si="6"/>
        <v>9</v>
      </c>
      <c r="H20" s="133">
        <f t="shared" si="7"/>
        <v>135</v>
      </c>
      <c r="I20" s="88">
        <f t="shared" si="8"/>
        <v>134</v>
      </c>
      <c r="J20" s="30">
        <f t="shared" si="9"/>
        <v>7.1428571428571397E-2</v>
      </c>
      <c r="K20" s="30"/>
      <c r="L20" s="30">
        <f t="shared" si="12"/>
        <v>134</v>
      </c>
      <c r="M20" s="28">
        <f>F20/'2022 ივნისი'!F$4</f>
        <v>3.481346430072644E-4</v>
      </c>
    </row>
    <row r="21" spans="2:13" x14ac:dyDescent="0.2">
      <c r="B21" s="33" t="s">
        <v>257</v>
      </c>
      <c r="C21" s="16">
        <v>28</v>
      </c>
      <c r="D21" s="16">
        <v>80</v>
      </c>
      <c r="E21" s="17">
        <v>94</v>
      </c>
      <c r="F21" s="17">
        <v>112</v>
      </c>
      <c r="G21" s="133">
        <f t="shared" si="6"/>
        <v>84</v>
      </c>
      <c r="H21" s="133">
        <f t="shared" si="7"/>
        <v>32</v>
      </c>
      <c r="I21" s="88">
        <f t="shared" si="8"/>
        <v>18</v>
      </c>
      <c r="J21" s="30">
        <f t="shared" si="9"/>
        <v>3</v>
      </c>
      <c r="K21" s="30">
        <f t="shared" si="13"/>
        <v>0.39999999999999991</v>
      </c>
      <c r="L21" s="30">
        <f t="shared" si="12"/>
        <v>0.1914893617021276</v>
      </c>
      <c r="M21" s="28">
        <f>F21/'2022 ივნისი'!F$4</f>
        <v>2.8882281493936013E-4</v>
      </c>
    </row>
    <row r="22" spans="2:13" x14ac:dyDescent="0.2">
      <c r="B22" s="33" t="s">
        <v>252</v>
      </c>
      <c r="C22" s="16">
        <v>3617</v>
      </c>
      <c r="D22" s="16">
        <v>84</v>
      </c>
      <c r="E22" s="17">
        <v>102</v>
      </c>
      <c r="F22" s="17">
        <v>96</v>
      </c>
      <c r="G22" s="133">
        <f t="shared" si="6"/>
        <v>-3521</v>
      </c>
      <c r="H22" s="133">
        <f t="shared" si="7"/>
        <v>12</v>
      </c>
      <c r="I22" s="88">
        <f t="shared" si="8"/>
        <v>-6</v>
      </c>
      <c r="J22" s="30">
        <f t="shared" si="9"/>
        <v>-0.97345866740392595</v>
      </c>
      <c r="K22" s="30">
        <f t="shared" si="13"/>
        <v>0.14285714285714279</v>
      </c>
      <c r="L22" s="30">
        <f t="shared" si="12"/>
        <v>-5.8823529411764719E-2</v>
      </c>
      <c r="M22" s="28">
        <f>F22/'2022 ივნისი'!F$4</f>
        <v>2.4756241280516581E-4</v>
      </c>
    </row>
    <row r="23" spans="2:13" x14ac:dyDescent="0.2">
      <c r="B23" s="33" t="s">
        <v>241</v>
      </c>
      <c r="C23" s="16">
        <v>13</v>
      </c>
      <c r="D23" s="16">
        <v>0</v>
      </c>
      <c r="E23" s="17">
        <v>0</v>
      </c>
      <c r="F23" s="17">
        <v>5</v>
      </c>
      <c r="G23" s="133">
        <f t="shared" si="6"/>
        <v>-8</v>
      </c>
      <c r="H23" s="133">
        <f t="shared" si="7"/>
        <v>5</v>
      </c>
      <c r="I23" s="88">
        <f t="shared" si="8"/>
        <v>5</v>
      </c>
      <c r="J23" s="30">
        <f t="shared" si="9"/>
        <v>-0.61538461538461542</v>
      </c>
      <c r="K23" s="30"/>
      <c r="L23" s="30"/>
      <c r="M23" s="28">
        <f>F23/'2022 ივნისი'!F$4</f>
        <v>1.2893875666935718E-5</v>
      </c>
    </row>
    <row r="24" spans="2:13" x14ac:dyDescent="0.2">
      <c r="B24" s="33" t="s">
        <v>280</v>
      </c>
      <c r="C24" s="16">
        <v>5179</v>
      </c>
      <c r="D24" s="16">
        <v>0</v>
      </c>
      <c r="E24" s="17">
        <v>0</v>
      </c>
      <c r="F24" s="17">
        <v>0</v>
      </c>
      <c r="G24" s="133">
        <f t="shared" si="6"/>
        <v>-5179</v>
      </c>
      <c r="H24" s="133">
        <f t="shared" si="7"/>
        <v>0</v>
      </c>
      <c r="I24" s="88">
        <f t="shared" si="8"/>
        <v>0</v>
      </c>
      <c r="J24" s="30">
        <f t="shared" si="9"/>
        <v>-1</v>
      </c>
      <c r="K24" s="30"/>
      <c r="L24" s="30"/>
      <c r="M24" s="28">
        <f>F24/'2022 ივნისი'!F$4</f>
        <v>0</v>
      </c>
    </row>
    <row r="25" spans="2:13" ht="13.5" thickBot="1" x14ac:dyDescent="0.25">
      <c r="B25" s="34" t="s">
        <v>240</v>
      </c>
      <c r="C25" s="78">
        <v>33</v>
      </c>
      <c r="D25" s="78">
        <v>0</v>
      </c>
      <c r="E25" s="19">
        <v>0</v>
      </c>
      <c r="F25" s="19">
        <v>0</v>
      </c>
      <c r="G25" s="134">
        <f t="shared" si="6"/>
        <v>-33</v>
      </c>
      <c r="H25" s="134">
        <f t="shared" si="7"/>
        <v>0</v>
      </c>
      <c r="I25" s="89">
        <f t="shared" si="8"/>
        <v>0</v>
      </c>
      <c r="J25" s="31">
        <f t="shared" si="9"/>
        <v>-1</v>
      </c>
      <c r="K25" s="31"/>
      <c r="L25" s="31"/>
      <c r="M25" s="29">
        <f>F25/'2022 ივნისი'!F$4</f>
        <v>0</v>
      </c>
    </row>
    <row r="26" spans="2:13" x14ac:dyDescent="0.2">
      <c r="B26" s="42"/>
      <c r="C26" s="42"/>
      <c r="D26" s="42"/>
    </row>
    <row r="27" spans="2:13" x14ac:dyDescent="0.2">
      <c r="B27" s="42"/>
      <c r="C27" s="42"/>
      <c r="D27" s="42"/>
    </row>
    <row r="29" spans="2:13" x14ac:dyDescent="0.2">
      <c r="B29" s="39" t="s">
        <v>212</v>
      </c>
    </row>
    <row r="30" spans="2:13" x14ac:dyDescent="0.2">
      <c r="B30" s="164"/>
      <c r="C30" s="164"/>
      <c r="D30" s="164"/>
      <c r="E30" s="164"/>
      <c r="F30" s="164"/>
      <c r="G30" s="164"/>
      <c r="H30" s="164"/>
      <c r="I30" s="164"/>
      <c r="J30" s="164"/>
      <c r="K30" s="164"/>
      <c r="L30" s="164"/>
      <c r="M30" s="164"/>
    </row>
  </sheetData>
  <mergeCells count="2">
    <mergeCell ref="B30:M30"/>
    <mergeCell ref="B2:M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4"/>
  <sheetViews>
    <sheetView workbookViewId="0">
      <selection activeCell="B2" sqref="B2:N2"/>
    </sheetView>
  </sheetViews>
  <sheetFormatPr defaultRowHeight="12.75" x14ac:dyDescent="0.2"/>
  <cols>
    <col min="1" max="1" width="2.85546875" customWidth="1"/>
    <col min="2" max="2" width="17" customWidth="1"/>
    <col min="3" max="3" width="13.5703125" customWidth="1"/>
    <col min="4" max="14" width="13.140625" customWidth="1"/>
  </cols>
  <sheetData>
    <row r="1" spans="2:14" ht="21.75" customHeight="1" thickBot="1" x14ac:dyDescent="0.25"/>
    <row r="2" spans="2:14" ht="24.75" customHeight="1" thickBot="1" x14ac:dyDescent="0.25">
      <c r="B2" s="165" t="s">
        <v>270</v>
      </c>
      <c r="C2" s="166"/>
      <c r="D2" s="166"/>
      <c r="E2" s="166"/>
      <c r="F2" s="166"/>
      <c r="G2" s="166"/>
      <c r="H2" s="166"/>
      <c r="I2" s="166"/>
      <c r="J2" s="166"/>
      <c r="K2" s="166"/>
      <c r="L2" s="166"/>
      <c r="M2" s="166"/>
      <c r="N2" s="167"/>
    </row>
    <row r="3" spans="2:14" ht="13.5" thickBot="1" x14ac:dyDescent="0.25"/>
    <row r="4" spans="2:14" ht="33" customHeight="1" thickBot="1" x14ac:dyDescent="0.25">
      <c r="B4" s="168" t="s">
        <v>284</v>
      </c>
      <c r="C4" s="169"/>
      <c r="D4" s="126" t="s">
        <v>299</v>
      </c>
      <c r="E4" s="126" t="s">
        <v>300</v>
      </c>
      <c r="F4" s="126" t="s">
        <v>301</v>
      </c>
      <c r="G4" s="126" t="s">
        <v>302</v>
      </c>
      <c r="H4" s="126" t="s">
        <v>293</v>
      </c>
      <c r="I4" s="126" t="s">
        <v>294</v>
      </c>
      <c r="J4" s="126" t="s">
        <v>295</v>
      </c>
      <c r="K4" s="126" t="s">
        <v>296</v>
      </c>
      <c r="L4" s="126" t="s">
        <v>297</v>
      </c>
      <c r="M4" s="127" t="s">
        <v>298</v>
      </c>
      <c r="N4" s="47" t="s">
        <v>226</v>
      </c>
    </row>
    <row r="5" spans="2:14" x14ac:dyDescent="0.2">
      <c r="B5" s="170" t="s">
        <v>285</v>
      </c>
      <c r="C5" s="93" t="s">
        <v>286</v>
      </c>
      <c r="D5" s="16">
        <v>180673</v>
      </c>
      <c r="E5" s="16">
        <v>3818</v>
      </c>
      <c r="F5" s="17">
        <v>30531</v>
      </c>
      <c r="G5" s="17">
        <v>88065</v>
      </c>
      <c r="H5" s="133">
        <f t="shared" ref="H5" si="0">G5-D5</f>
        <v>-92608</v>
      </c>
      <c r="I5" s="133">
        <f t="shared" ref="I5" si="1">G5-E5</f>
        <v>84247</v>
      </c>
      <c r="J5" s="88">
        <f t="shared" ref="J5" si="2">G5-F5</f>
        <v>57534</v>
      </c>
      <c r="K5" s="30">
        <f t="shared" ref="K5" si="3">G5/D5-1</f>
        <v>-0.51257243749757853</v>
      </c>
      <c r="L5" s="30">
        <f t="shared" ref="L5" si="4">G5/E5-1</f>
        <v>22.065741225772655</v>
      </c>
      <c r="M5" s="30">
        <f t="shared" ref="M5" si="5">G5/F5-1</f>
        <v>1.8844453178736367</v>
      </c>
      <c r="N5" s="28">
        <f>G5/'2022 ივნისი'!F$4</f>
        <v>0.22709983212173881</v>
      </c>
    </row>
    <row r="6" spans="2:14" x14ac:dyDescent="0.2">
      <c r="B6" s="171"/>
      <c r="C6" s="17" t="s">
        <v>287</v>
      </c>
      <c r="D6" s="16">
        <v>345850</v>
      </c>
      <c r="E6" s="16">
        <v>22140</v>
      </c>
      <c r="F6" s="17">
        <v>76196</v>
      </c>
      <c r="G6" s="17">
        <v>190237</v>
      </c>
      <c r="H6" s="133">
        <f t="shared" ref="H6:H10" si="6">G6-D6</f>
        <v>-155613</v>
      </c>
      <c r="I6" s="133">
        <f t="shared" ref="I6:I10" si="7">G6-E6</f>
        <v>168097</v>
      </c>
      <c r="J6" s="88">
        <f t="shared" ref="J6:J10" si="8">G6-F6</f>
        <v>114041</v>
      </c>
      <c r="K6" s="30">
        <f t="shared" ref="K6:K10" si="9">G6/D6-1</f>
        <v>-0.44994361717507592</v>
      </c>
      <c r="L6" s="30">
        <f t="shared" ref="L6:L10" si="10">G6/E6-1</f>
        <v>7.5924570912375788</v>
      </c>
      <c r="M6" s="30">
        <f t="shared" ref="M6:M8" si="11">G6/F6-1</f>
        <v>1.4966796157278597</v>
      </c>
      <c r="N6" s="28">
        <f>G6/'2022 ივნისი'!F$4</f>
        <v>0.49057844505017006</v>
      </c>
    </row>
    <row r="7" spans="2:14" x14ac:dyDescent="0.2">
      <c r="B7" s="171"/>
      <c r="C7" s="17" t="s">
        <v>288</v>
      </c>
      <c r="D7" s="16">
        <v>183832</v>
      </c>
      <c r="E7" s="16">
        <v>11894</v>
      </c>
      <c r="F7" s="17">
        <v>37874</v>
      </c>
      <c r="G7" s="17">
        <v>100674</v>
      </c>
      <c r="H7" s="133">
        <f t="shared" si="6"/>
        <v>-83158</v>
      </c>
      <c r="I7" s="133">
        <f t="shared" si="7"/>
        <v>88780</v>
      </c>
      <c r="J7" s="88">
        <f t="shared" si="8"/>
        <v>62800</v>
      </c>
      <c r="K7" s="30">
        <f t="shared" si="9"/>
        <v>-0.45235867531224161</v>
      </c>
      <c r="L7" s="30">
        <f t="shared" si="10"/>
        <v>7.4642676979989915</v>
      </c>
      <c r="M7" s="30">
        <f t="shared" si="11"/>
        <v>1.6581295875798703</v>
      </c>
      <c r="N7" s="28">
        <f>G7/'2022 ივნისი'!F$4</f>
        <v>0.25961560777861731</v>
      </c>
    </row>
    <row r="8" spans="2:14" x14ac:dyDescent="0.2">
      <c r="B8" s="172"/>
      <c r="C8" s="17" t="s">
        <v>289</v>
      </c>
      <c r="D8" s="16">
        <v>17279</v>
      </c>
      <c r="E8" s="16">
        <v>63</v>
      </c>
      <c r="F8" s="17">
        <v>2063</v>
      </c>
      <c r="G8" s="17">
        <v>8805</v>
      </c>
      <c r="H8" s="133">
        <f t="shared" si="6"/>
        <v>-8474</v>
      </c>
      <c r="I8" s="133">
        <f t="shared" si="7"/>
        <v>8742</v>
      </c>
      <c r="J8" s="88">
        <f t="shared" si="8"/>
        <v>6742</v>
      </c>
      <c r="K8" s="30">
        <f t="shared" si="9"/>
        <v>-0.49042189941547543</v>
      </c>
      <c r="L8" s="30">
        <f t="shared" si="10"/>
        <v>138.76190476190476</v>
      </c>
      <c r="M8" s="30">
        <f t="shared" si="11"/>
        <v>3.2680562287930197</v>
      </c>
      <c r="N8" s="28">
        <f>G8/'2022 ივნისი'!F$4</f>
        <v>2.2706115049473802E-2</v>
      </c>
    </row>
    <row r="9" spans="2:14" x14ac:dyDescent="0.2">
      <c r="B9" s="173" t="s">
        <v>290</v>
      </c>
      <c r="C9" s="17" t="s">
        <v>291</v>
      </c>
      <c r="D9" s="16">
        <v>453555</v>
      </c>
      <c r="E9" s="16">
        <v>37086</v>
      </c>
      <c r="F9" s="17">
        <v>103483</v>
      </c>
      <c r="G9" s="17">
        <v>248891</v>
      </c>
      <c r="H9" s="133">
        <f t="shared" si="6"/>
        <v>-204664</v>
      </c>
      <c r="I9" s="133">
        <f t="shared" si="7"/>
        <v>211805</v>
      </c>
      <c r="J9" s="88">
        <f t="shared" si="8"/>
        <v>145408</v>
      </c>
      <c r="K9" s="30">
        <f t="shared" si="9"/>
        <v>-0.45124406080850177</v>
      </c>
      <c r="L9" s="30">
        <f t="shared" si="10"/>
        <v>5.7111848136763195</v>
      </c>
      <c r="M9" s="30">
        <f>G9/F9-1</f>
        <v>1.4051390083395341</v>
      </c>
      <c r="N9" s="28">
        <f>G9/'2022 ივნისი'!F$4</f>
        <v>0.64183392172385956</v>
      </c>
    </row>
    <row r="10" spans="2:14" ht="13.5" thickBot="1" x14ac:dyDescent="0.25">
      <c r="B10" s="174"/>
      <c r="C10" s="19" t="s">
        <v>292</v>
      </c>
      <c r="D10" s="78">
        <v>274079</v>
      </c>
      <c r="E10" s="78">
        <v>829</v>
      </c>
      <c r="F10" s="19">
        <v>43181</v>
      </c>
      <c r="G10" s="19">
        <v>138890</v>
      </c>
      <c r="H10" s="134">
        <f t="shared" si="6"/>
        <v>-135189</v>
      </c>
      <c r="I10" s="134">
        <f t="shared" si="7"/>
        <v>138061</v>
      </c>
      <c r="J10" s="89">
        <f t="shared" si="8"/>
        <v>95709</v>
      </c>
      <c r="K10" s="31">
        <f t="shared" si="9"/>
        <v>-0.49324829702385076</v>
      </c>
      <c r="L10" s="31">
        <f t="shared" si="10"/>
        <v>166.53920386007238</v>
      </c>
      <c r="M10" s="31">
        <f>G10/F10-1</f>
        <v>2.216460943470508</v>
      </c>
      <c r="N10" s="29">
        <f>G10/'2022 ივნისი'!F$4</f>
        <v>0.35816607827614039</v>
      </c>
    </row>
    <row r="14" spans="2:14" x14ac:dyDescent="0.2">
      <c r="B14" s="39" t="s">
        <v>212</v>
      </c>
    </row>
  </sheetData>
  <mergeCells count="4">
    <mergeCell ref="B4:C4"/>
    <mergeCell ref="B5:B8"/>
    <mergeCell ref="B9:B10"/>
    <mergeCell ref="B2:N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
  <sheetViews>
    <sheetView workbookViewId="0">
      <selection activeCell="B2" sqref="B2"/>
    </sheetView>
  </sheetViews>
  <sheetFormatPr defaultRowHeight="12.75" x14ac:dyDescent="0.2"/>
  <cols>
    <col min="2" max="2" width="35.85546875" customWidth="1"/>
    <col min="3" max="3" width="68.7109375" customWidth="1"/>
  </cols>
  <sheetData>
    <row r="2" spans="2:3" ht="29.25" customHeight="1" x14ac:dyDescent="0.2">
      <c r="B2" s="66" t="s">
        <v>259</v>
      </c>
      <c r="C2" s="66" t="s">
        <v>260</v>
      </c>
    </row>
    <row r="3" spans="2:3" ht="66" customHeight="1" x14ac:dyDescent="0.2">
      <c r="B3" s="67" t="s">
        <v>271</v>
      </c>
      <c r="C3" s="68" t="s">
        <v>266</v>
      </c>
    </row>
    <row r="4" spans="2:3" ht="74.25" customHeight="1" x14ac:dyDescent="0.2">
      <c r="B4" s="67" t="s">
        <v>274</v>
      </c>
      <c r="C4" s="68" t="s">
        <v>265</v>
      </c>
    </row>
    <row r="5" spans="2:3" ht="20.25" customHeight="1" x14ac:dyDescent="0.2">
      <c r="B5" s="69" t="s">
        <v>261</v>
      </c>
      <c r="C5" s="73" t="s">
        <v>264</v>
      </c>
    </row>
    <row r="6" spans="2:3" ht="24.75" customHeight="1" x14ac:dyDescent="0.2">
      <c r="B6" s="69" t="s">
        <v>262</v>
      </c>
      <c r="C6" s="70" t="s">
        <v>267</v>
      </c>
    </row>
    <row r="7" spans="2:3" ht="56.25" customHeight="1" x14ac:dyDescent="0.2">
      <c r="B7" s="71" t="s">
        <v>263</v>
      </c>
      <c r="C7" s="72" t="s">
        <v>273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2022 ივნისი</vt:lpstr>
      <vt:lpstr>ტოპ 15</vt:lpstr>
      <vt:lpstr>ვიზიტის ტიპები</vt:lpstr>
      <vt:lpstr>რეგიონები</vt:lpstr>
      <vt:lpstr>ევროკავშირის ქვეყნები</vt:lpstr>
      <vt:lpstr>საზღვრის ტიპი</vt:lpstr>
      <vt:lpstr>საზღვარი</vt:lpstr>
      <vt:lpstr>დემოგრაფია</vt:lpstr>
      <vt:lpstr>ტერმინები</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Windows User</cp:lastModifiedBy>
  <cp:lastPrinted>2016-06-01T07:21:40Z</cp:lastPrinted>
  <dcterms:created xsi:type="dcterms:W3CDTF">2012-06-01T06:45:51Z</dcterms:created>
  <dcterms:modified xsi:type="dcterms:W3CDTF">2022-07-06T08:21:41Z</dcterms:modified>
</cp:coreProperties>
</file>