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ownloads\"/>
    </mc:Choice>
  </mc:AlternateContent>
  <bookViews>
    <workbookView xWindow="0" yWindow="0" windowWidth="20490" windowHeight="7365" tabRatio="746"/>
  </bookViews>
  <sheets>
    <sheet name="2022 აპრილ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L176" i="1" l="1"/>
  <c r="L88" i="1"/>
  <c r="J88" i="1"/>
  <c r="L67" i="1"/>
  <c r="J67" i="1"/>
  <c r="J230" i="1" l="1"/>
  <c r="J228" i="1"/>
  <c r="L227" i="1"/>
  <c r="J227" i="1"/>
  <c r="J226" i="1"/>
  <c r="L218" i="1"/>
  <c r="J218" i="1"/>
  <c r="L217" i="1"/>
  <c r="J217" i="1"/>
  <c r="J216" i="1"/>
  <c r="J212" i="1"/>
  <c r="J211" i="1"/>
  <c r="J210" i="1"/>
  <c r="L209" i="1"/>
  <c r="J209" i="1"/>
  <c r="J207" i="1"/>
  <c r="L206" i="1"/>
  <c r="J206" i="1"/>
  <c r="J205" i="1"/>
  <c r="J204" i="1"/>
  <c r="J203" i="1"/>
  <c r="J201" i="1"/>
  <c r="L200" i="1"/>
  <c r="J200" i="1"/>
  <c r="J198" i="1"/>
  <c r="J195" i="1"/>
  <c r="L194" i="1"/>
  <c r="J194" i="1"/>
  <c r="L193" i="1"/>
  <c r="J193" i="1"/>
  <c r="L192" i="1"/>
  <c r="J192" i="1"/>
  <c r="J191" i="1"/>
  <c r="J190" i="1"/>
  <c r="J188" i="1"/>
  <c r="J187" i="1"/>
  <c r="L185" i="1"/>
  <c r="J185" i="1"/>
  <c r="L184" i="1"/>
  <c r="L183" i="1"/>
  <c r="J183" i="1"/>
  <c r="L182" i="1"/>
  <c r="J182" i="1"/>
  <c r="L181" i="1"/>
  <c r="J181" i="1"/>
  <c r="J180" i="1"/>
  <c r="J179" i="1"/>
  <c r="L178" i="1"/>
  <c r="J178" i="1"/>
  <c r="J177" i="1"/>
  <c r="L171" i="1"/>
  <c r="J171" i="1"/>
  <c r="L170" i="1"/>
  <c r="K170" i="1"/>
  <c r="J170" i="1"/>
  <c r="L169" i="1"/>
  <c r="J169" i="1"/>
  <c r="L159" i="1"/>
  <c r="J159" i="1"/>
  <c r="L158" i="1"/>
  <c r="J158" i="1"/>
  <c r="L157" i="1"/>
  <c r="K157" i="1"/>
  <c r="J157" i="1"/>
  <c r="L156" i="1"/>
  <c r="J156" i="1"/>
  <c r="L155" i="1"/>
  <c r="J155" i="1"/>
  <c r="J153" i="1"/>
  <c r="L152" i="1"/>
  <c r="J152" i="1"/>
  <c r="L151" i="1"/>
  <c r="J151" i="1"/>
  <c r="J150" i="1"/>
  <c r="L147" i="1"/>
  <c r="J147" i="1"/>
  <c r="L146" i="1"/>
  <c r="J146" i="1"/>
  <c r="J145" i="1"/>
  <c r="L144" i="1"/>
  <c r="K144" i="1"/>
  <c r="J144" i="1"/>
  <c r="L143" i="1"/>
  <c r="K143" i="1"/>
  <c r="J143" i="1"/>
  <c r="J142" i="1"/>
  <c r="J138" i="1"/>
  <c r="L136" i="1"/>
  <c r="L132" i="1"/>
  <c r="J132" i="1"/>
  <c r="J129" i="1"/>
  <c r="J127" i="1"/>
  <c r="L126" i="1"/>
  <c r="J126" i="1"/>
  <c r="L124" i="1"/>
  <c r="K124" i="1"/>
  <c r="J124" i="1"/>
  <c r="J122" i="1"/>
  <c r="L120" i="1"/>
  <c r="K120" i="1"/>
  <c r="J120" i="1"/>
  <c r="J119" i="1"/>
  <c r="J102" i="1"/>
  <c r="J103" i="1"/>
  <c r="L103" i="1"/>
  <c r="J104" i="1"/>
  <c r="J105" i="1"/>
  <c r="L105" i="1"/>
  <c r="J106" i="1"/>
  <c r="L106" i="1"/>
  <c r="J107" i="1"/>
  <c r="L107" i="1"/>
  <c r="J108" i="1"/>
  <c r="J109" i="1"/>
  <c r="L109" i="1"/>
  <c r="J112" i="1"/>
  <c r="L112" i="1"/>
  <c r="J113" i="1"/>
  <c r="L113" i="1"/>
  <c r="L95" i="1"/>
  <c r="L94" i="1"/>
  <c r="J94" i="1"/>
  <c r="L93" i="1"/>
  <c r="J93" i="1"/>
  <c r="J92" i="1"/>
  <c r="L91" i="1"/>
  <c r="J91" i="1"/>
  <c r="J89" i="1"/>
  <c r="J87" i="1"/>
  <c r="J86" i="1"/>
  <c r="J85" i="1"/>
  <c r="L83" i="1"/>
  <c r="J83" i="1"/>
  <c r="L79" i="1"/>
  <c r="J79" i="1"/>
  <c r="J77" i="1"/>
  <c r="J74" i="1"/>
  <c r="L73" i="1"/>
  <c r="J73" i="1"/>
  <c r="J71" i="1"/>
  <c r="J69" i="1"/>
  <c r="J56" i="1"/>
  <c r="J57" i="1"/>
  <c r="L57" i="1"/>
  <c r="J59" i="1"/>
  <c r="K59" i="1"/>
  <c r="L59" i="1"/>
  <c r="J60" i="1"/>
  <c r="K60" i="1"/>
  <c r="L60" i="1"/>
  <c r="J38" i="1"/>
  <c r="J39" i="1"/>
  <c r="K39" i="1"/>
  <c r="L39" i="1"/>
  <c r="J40" i="1"/>
  <c r="K40" i="1"/>
  <c r="L40" i="1"/>
  <c r="J41" i="1"/>
  <c r="J42" i="1"/>
  <c r="K42" i="1"/>
  <c r="L42" i="1"/>
  <c r="J43" i="1"/>
  <c r="L43" i="1"/>
  <c r="J44" i="1"/>
  <c r="L44" i="1"/>
  <c r="J45" i="1"/>
  <c r="L45" i="1"/>
  <c r="J46" i="1"/>
  <c r="K46" i="1"/>
  <c r="L46" i="1"/>
  <c r="J47" i="1"/>
  <c r="K47" i="1"/>
  <c r="L47" i="1"/>
  <c r="J48" i="1"/>
  <c r="J49" i="1"/>
  <c r="K49" i="1"/>
  <c r="L49" i="1"/>
  <c r="L10" i="11"/>
  <c r="L11" i="11"/>
  <c r="L12" i="11"/>
  <c r="L13" i="11"/>
  <c r="L14" i="11"/>
  <c r="L15" i="11"/>
  <c r="L16" i="11"/>
  <c r="L17" i="11"/>
  <c r="L18" i="11"/>
  <c r="L19" i="11"/>
  <c r="L20" i="11"/>
  <c r="L21" i="11"/>
  <c r="L22" i="11"/>
  <c r="M9" i="18"/>
  <c r="L148" i="1" l="1"/>
  <c r="J148" i="1"/>
  <c r="L118" i="1"/>
  <c r="J118" i="1"/>
  <c r="L101" i="1"/>
  <c r="J101" i="1"/>
  <c r="L99" i="1"/>
  <c r="J99" i="1"/>
  <c r="L32" i="1"/>
  <c r="L20" i="16" l="1"/>
  <c r="L223" i="1" l="1"/>
  <c r="K223" i="1"/>
  <c r="J223" i="1"/>
  <c r="L222" i="1"/>
  <c r="J222" i="1"/>
  <c r="L221" i="1"/>
  <c r="J221" i="1"/>
  <c r="L220" i="1"/>
  <c r="J220" i="1"/>
  <c r="L174" i="1"/>
  <c r="K174" i="1"/>
  <c r="J174" i="1"/>
  <c r="L173" i="1"/>
  <c r="K173" i="1"/>
  <c r="J173" i="1"/>
  <c r="L172" i="1"/>
  <c r="K172" i="1"/>
  <c r="J172" i="1"/>
  <c r="L168" i="1"/>
  <c r="J168" i="1"/>
  <c r="L167" i="1"/>
  <c r="K167" i="1"/>
  <c r="J167" i="1"/>
  <c r="L166" i="1"/>
  <c r="K166" i="1"/>
  <c r="J166" i="1"/>
  <c r="L165" i="1"/>
  <c r="J165" i="1"/>
  <c r="L164" i="1"/>
  <c r="K164" i="1"/>
  <c r="J164" i="1"/>
  <c r="L163" i="1"/>
  <c r="K163" i="1"/>
  <c r="J163" i="1"/>
  <c r="L162" i="1"/>
  <c r="J162" i="1"/>
  <c r="L161" i="1"/>
  <c r="J161" i="1"/>
  <c r="L141" i="1"/>
  <c r="K141" i="1"/>
  <c r="J141" i="1"/>
  <c r="L140" i="1"/>
  <c r="J140" i="1"/>
  <c r="L117" i="1"/>
  <c r="K117" i="1"/>
  <c r="J117" i="1"/>
  <c r="L116" i="1"/>
  <c r="K116" i="1"/>
  <c r="J116" i="1"/>
  <c r="L98" i="1"/>
  <c r="K98" i="1"/>
  <c r="J98" i="1"/>
  <c r="L97" i="1"/>
  <c r="K97" i="1"/>
  <c r="J97" i="1"/>
  <c r="L65" i="1"/>
  <c r="K65" i="1"/>
  <c r="J65" i="1"/>
  <c r="L64" i="1"/>
  <c r="K64" i="1"/>
  <c r="J64" i="1"/>
  <c r="L63" i="1"/>
  <c r="K63" i="1"/>
  <c r="J63" i="1"/>
  <c r="L61" i="1"/>
  <c r="J61" i="1"/>
  <c r="L55" i="1"/>
  <c r="K55" i="1"/>
  <c r="J55" i="1"/>
  <c r="L54" i="1"/>
  <c r="K54" i="1"/>
  <c r="J54" i="1"/>
  <c r="L53" i="1"/>
  <c r="K53" i="1"/>
  <c r="J53" i="1"/>
  <c r="L51" i="1"/>
  <c r="J51" i="1"/>
  <c r="L50" i="1"/>
  <c r="J50" i="1"/>
  <c r="L37" i="1"/>
  <c r="J37" i="1"/>
  <c r="L19" i="16" l="1"/>
  <c r="M10" i="18" l="1"/>
  <c r="H6" i="18"/>
  <c r="I6" i="18"/>
  <c r="J6" i="18"/>
  <c r="K6" i="18"/>
  <c r="L6" i="18"/>
  <c r="M6" i="18"/>
  <c r="H7" i="18"/>
  <c r="I7" i="18"/>
  <c r="J7" i="18"/>
  <c r="K7" i="18"/>
  <c r="L7" i="18"/>
  <c r="M7" i="18"/>
  <c r="H8" i="18"/>
  <c r="I8" i="18"/>
  <c r="J8" i="18"/>
  <c r="K8" i="18"/>
  <c r="L8" i="18"/>
  <c r="M8" i="18"/>
  <c r="H9" i="18"/>
  <c r="I9" i="18"/>
  <c r="J9" i="18"/>
  <c r="K9" i="18"/>
  <c r="L9" i="18"/>
  <c r="H10" i="18"/>
  <c r="I10" i="18"/>
  <c r="J10" i="18"/>
  <c r="K10" i="18"/>
  <c r="L10" i="18"/>
  <c r="M5" i="18"/>
  <c r="L5" i="18"/>
  <c r="K5" i="18"/>
  <c r="J5" i="18"/>
  <c r="I5" i="18"/>
  <c r="H5" i="18"/>
  <c r="D10" i="3" l="1"/>
  <c r="E10" i="3"/>
  <c r="F10" i="3"/>
  <c r="C10" i="3"/>
  <c r="D9" i="3"/>
  <c r="E9" i="3"/>
  <c r="F9" i="3"/>
  <c r="C9" i="3"/>
  <c r="D8" i="3"/>
  <c r="E8" i="3"/>
  <c r="F8" i="3"/>
  <c r="C8" i="3"/>
  <c r="D7" i="3"/>
  <c r="E7" i="3"/>
  <c r="F7" i="3"/>
  <c r="C7" i="3"/>
  <c r="D6" i="3"/>
  <c r="E6" i="3"/>
  <c r="F6" i="3"/>
  <c r="C6" i="3"/>
  <c r="L235" i="1" l="1"/>
  <c r="K235" i="1"/>
  <c r="L234" i="1"/>
  <c r="K234" i="1"/>
  <c r="L233" i="1"/>
  <c r="L232" i="1"/>
  <c r="K232" i="1"/>
  <c r="L224" i="1"/>
  <c r="L219" i="1"/>
  <c r="K219" i="1"/>
  <c r="L213" i="1"/>
  <c r="L196" i="1"/>
  <c r="L175" i="1"/>
  <c r="K175" i="1"/>
  <c r="L160" i="1"/>
  <c r="K160" i="1"/>
  <c r="L149" i="1"/>
  <c r="K149" i="1"/>
  <c r="L139" i="1"/>
  <c r="K139" i="1"/>
  <c r="L123" i="1"/>
  <c r="K123" i="1"/>
  <c r="L115" i="1"/>
  <c r="K115" i="1"/>
  <c r="L114" i="1"/>
  <c r="K114" i="1"/>
  <c r="L100" i="1"/>
  <c r="L96" i="1"/>
  <c r="K96" i="1"/>
  <c r="L66" i="1"/>
  <c r="K66" i="1"/>
  <c r="L62" i="1"/>
  <c r="K62" i="1"/>
  <c r="L52" i="1"/>
  <c r="K52" i="1"/>
  <c r="L6" i="1"/>
  <c r="L7" i="1"/>
  <c r="L8" i="1"/>
  <c r="L9" i="1"/>
  <c r="L10" i="1"/>
  <c r="L11" i="1"/>
  <c r="L12" i="1"/>
  <c r="L13" i="1"/>
  <c r="L14" i="1"/>
  <c r="L15" i="1"/>
  <c r="L16" i="1"/>
  <c r="L17" i="1"/>
  <c r="L18" i="1"/>
  <c r="L19" i="1"/>
  <c r="L20" i="1"/>
  <c r="L21" i="1"/>
  <c r="L22" i="1"/>
  <c r="L23" i="1"/>
  <c r="L24" i="1"/>
  <c r="L25" i="1"/>
  <c r="L26" i="1"/>
  <c r="L27" i="1"/>
  <c r="L28" i="1"/>
  <c r="L29" i="1"/>
  <c r="L30" i="1"/>
  <c r="L31" i="1"/>
  <c r="L33" i="1"/>
  <c r="L34" i="1"/>
  <c r="L35" i="1"/>
  <c r="L36" i="1"/>
  <c r="K6" i="1"/>
  <c r="K7" i="1"/>
  <c r="K8" i="1"/>
  <c r="K9" i="1"/>
  <c r="K10" i="1"/>
  <c r="K11" i="1"/>
  <c r="K12" i="1"/>
  <c r="K13" i="1"/>
  <c r="K14" i="1"/>
  <c r="K15" i="1"/>
  <c r="K16" i="1"/>
  <c r="K17" i="1"/>
  <c r="K18" i="1"/>
  <c r="K19" i="1"/>
  <c r="K20" i="1"/>
  <c r="K21" i="1"/>
  <c r="K22" i="1"/>
  <c r="K23" i="1"/>
  <c r="K24" i="1"/>
  <c r="K25" i="1"/>
  <c r="K26" i="1"/>
  <c r="K27" i="1"/>
  <c r="K28" i="1"/>
  <c r="K29" i="1"/>
  <c r="K31" i="1"/>
  <c r="K35" i="1"/>
  <c r="K36"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52" i="1"/>
  <c r="J62" i="1"/>
  <c r="J66" i="1"/>
  <c r="J96" i="1"/>
  <c r="J100" i="1"/>
  <c r="J114" i="1"/>
  <c r="J115" i="1"/>
  <c r="J123" i="1"/>
  <c r="J139" i="1"/>
  <c r="J149" i="1"/>
  <c r="J160" i="1"/>
  <c r="J175" i="1"/>
  <c r="J176" i="1"/>
  <c r="J196" i="1"/>
  <c r="J213" i="1"/>
  <c r="J219" i="1"/>
  <c r="J224" i="1"/>
  <c r="J232" i="1"/>
  <c r="J233" i="1"/>
  <c r="J234" i="1"/>
  <c r="J23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N6" i="18" l="1"/>
  <c r="N10" i="18"/>
  <c r="N7" i="18"/>
  <c r="N5" i="18"/>
  <c r="N8" i="18"/>
  <c r="N9" i="18"/>
  <c r="M7" i="11"/>
  <c r="M6" i="11"/>
  <c r="M8" i="11"/>
  <c r="M9" i="11"/>
  <c r="M10" i="11"/>
  <c r="M11" i="11"/>
  <c r="M12" i="11"/>
  <c r="M13" i="11"/>
  <c r="M14" i="11"/>
  <c r="M15" i="11"/>
  <c r="M16" i="11"/>
  <c r="M17" i="11"/>
  <c r="M18" i="11"/>
  <c r="M19" i="11"/>
  <c r="M20" i="11"/>
  <c r="M21" i="11"/>
  <c r="M22" i="11"/>
  <c r="M23" i="11"/>
  <c r="M24" i="11"/>
  <c r="M25" i="11"/>
  <c r="M5" i="11"/>
  <c r="M8" i="10"/>
  <c r="M7" i="10"/>
  <c r="M6" i="10"/>
  <c r="M5" i="10"/>
  <c r="M10" i="3"/>
  <c r="F5" i="3"/>
  <c r="M9" i="3" s="1"/>
  <c r="D5" i="3"/>
  <c r="E5" i="3"/>
  <c r="C5" i="3"/>
  <c r="L4" i="1"/>
  <c r="L2" i="1"/>
  <c r="K4" i="1"/>
  <c r="K2" i="1"/>
  <c r="J4" i="1"/>
  <c r="J2" i="1"/>
  <c r="I4" i="1"/>
  <c r="I2" i="1"/>
  <c r="H4" i="1"/>
  <c r="H2" i="1"/>
  <c r="G4" i="1"/>
  <c r="G2" i="1"/>
  <c r="K22" i="11"/>
  <c r="G6" i="11"/>
  <c r="H6" i="11"/>
  <c r="I6" i="11"/>
  <c r="J6" i="11"/>
  <c r="K6" i="11"/>
  <c r="L6" i="11"/>
  <c r="G7" i="11"/>
  <c r="H7" i="11"/>
  <c r="I7" i="11"/>
  <c r="J7" i="11"/>
  <c r="K7" i="11"/>
  <c r="L7" i="11"/>
  <c r="G8" i="11"/>
  <c r="H8" i="11"/>
  <c r="I8" i="11"/>
  <c r="J8" i="11"/>
  <c r="K8" i="11"/>
  <c r="L8" i="11"/>
  <c r="G9" i="11"/>
  <c r="H9" i="11"/>
  <c r="I9" i="11"/>
  <c r="J9" i="11"/>
  <c r="L9" i="11"/>
  <c r="G10" i="11"/>
  <c r="H10" i="11"/>
  <c r="I10" i="11"/>
  <c r="J10" i="11"/>
  <c r="K10" i="11"/>
  <c r="G11" i="11"/>
  <c r="H11" i="11"/>
  <c r="I11" i="11"/>
  <c r="J11" i="11"/>
  <c r="K11" i="11"/>
  <c r="G12" i="11"/>
  <c r="H12" i="11"/>
  <c r="I12" i="11"/>
  <c r="J12" i="11"/>
  <c r="K12" i="11"/>
  <c r="G13" i="11"/>
  <c r="H13" i="11"/>
  <c r="I13" i="11"/>
  <c r="J13" i="11"/>
  <c r="K13" i="11"/>
  <c r="G14" i="11"/>
  <c r="H14" i="11"/>
  <c r="I14" i="11"/>
  <c r="J14" i="11"/>
  <c r="G15" i="11"/>
  <c r="H15" i="11"/>
  <c r="I15" i="11"/>
  <c r="J15" i="11"/>
  <c r="K15" i="11"/>
  <c r="G16" i="11"/>
  <c r="H16" i="11"/>
  <c r="I16" i="11"/>
  <c r="J16" i="11"/>
  <c r="K16" i="11"/>
  <c r="G17" i="11"/>
  <c r="H17" i="11"/>
  <c r="I17" i="11"/>
  <c r="J17" i="11"/>
  <c r="K17" i="11"/>
  <c r="G18" i="11"/>
  <c r="H18" i="11"/>
  <c r="I18" i="11"/>
  <c r="J18" i="11"/>
  <c r="K18" i="11"/>
  <c r="G19" i="11"/>
  <c r="H19" i="11"/>
  <c r="I19" i="11"/>
  <c r="J19" i="11"/>
  <c r="K19" i="11"/>
  <c r="G20" i="11"/>
  <c r="H20" i="11"/>
  <c r="I20" i="11"/>
  <c r="J20" i="11"/>
  <c r="K20" i="11"/>
  <c r="G21" i="11"/>
  <c r="H21" i="11"/>
  <c r="I21" i="11"/>
  <c r="J21" i="11"/>
  <c r="K21" i="11"/>
  <c r="G22" i="11"/>
  <c r="H22" i="11"/>
  <c r="I22" i="11"/>
  <c r="J22" i="11"/>
  <c r="G23" i="11"/>
  <c r="H23" i="11"/>
  <c r="I23" i="11"/>
  <c r="J23" i="11"/>
  <c r="G24" i="11"/>
  <c r="H24" i="11"/>
  <c r="I24" i="11"/>
  <c r="J24" i="11"/>
  <c r="G25" i="11"/>
  <c r="H25" i="11"/>
  <c r="I25" i="11"/>
  <c r="J25" i="11"/>
  <c r="L5" i="11"/>
  <c r="K5" i="11"/>
  <c r="J5" i="11"/>
  <c r="I5" i="11"/>
  <c r="H5" i="11"/>
  <c r="G5" i="11"/>
  <c r="L6" i="10"/>
  <c r="G6" i="10"/>
  <c r="H6" i="10"/>
  <c r="I6" i="10"/>
  <c r="J6" i="10"/>
  <c r="K6" i="10"/>
  <c r="G7" i="10"/>
  <c r="H7" i="10"/>
  <c r="I7" i="10"/>
  <c r="J7" i="10"/>
  <c r="K7" i="10"/>
  <c r="L7" i="10"/>
  <c r="G8" i="10"/>
  <c r="H8" i="10"/>
  <c r="I8" i="10"/>
  <c r="J8" i="10"/>
  <c r="K8" i="10"/>
  <c r="L8" i="10"/>
  <c r="L5" i="10"/>
  <c r="K5" i="10"/>
  <c r="J5" i="10"/>
  <c r="I5" i="10"/>
  <c r="H5" i="10"/>
  <c r="G5" i="10"/>
  <c r="I31" i="16"/>
  <c r="G31" i="16"/>
  <c r="L31" i="16"/>
  <c r="J31" i="16"/>
  <c r="G7" i="16"/>
  <c r="H7" i="16"/>
  <c r="I7" i="16"/>
  <c r="J7" i="16"/>
  <c r="K7" i="16"/>
  <c r="L7" i="16"/>
  <c r="G8" i="16"/>
  <c r="H8" i="16"/>
  <c r="I8" i="16"/>
  <c r="J8" i="16"/>
  <c r="K8" i="16"/>
  <c r="L8" i="16"/>
  <c r="G9" i="16"/>
  <c r="H9" i="16"/>
  <c r="I9" i="16"/>
  <c r="J9" i="16"/>
  <c r="K9" i="16"/>
  <c r="L9" i="16"/>
  <c r="G10" i="16"/>
  <c r="H10" i="16"/>
  <c r="I10" i="16"/>
  <c r="J10" i="16"/>
  <c r="K10" i="16"/>
  <c r="L10" i="16"/>
  <c r="G11" i="16"/>
  <c r="H11" i="16"/>
  <c r="I11" i="16"/>
  <c r="J11" i="16"/>
  <c r="L11" i="16"/>
  <c r="G12" i="16"/>
  <c r="H12" i="16"/>
  <c r="I12" i="16"/>
  <c r="J12" i="16"/>
  <c r="K12" i="16"/>
  <c r="L12" i="16"/>
  <c r="G13" i="16"/>
  <c r="H13" i="16"/>
  <c r="I13" i="16"/>
  <c r="J13" i="16"/>
  <c r="K13" i="16"/>
  <c r="L13" i="16"/>
  <c r="G14" i="16"/>
  <c r="H14" i="16"/>
  <c r="I14" i="16"/>
  <c r="J14" i="16"/>
  <c r="K14" i="16"/>
  <c r="L14" i="16"/>
  <c r="G15" i="16"/>
  <c r="H15" i="16"/>
  <c r="I15" i="16"/>
  <c r="J15" i="16"/>
  <c r="K15" i="16"/>
  <c r="L15" i="16"/>
  <c r="G16" i="16"/>
  <c r="H16" i="16"/>
  <c r="I16" i="16"/>
  <c r="J16" i="16"/>
  <c r="K16" i="16"/>
  <c r="L16" i="16"/>
  <c r="G17" i="16"/>
  <c r="H17" i="16"/>
  <c r="I17" i="16"/>
  <c r="J17" i="16"/>
  <c r="K17" i="16"/>
  <c r="L17" i="16"/>
  <c r="G18" i="16"/>
  <c r="H18" i="16"/>
  <c r="I18" i="16"/>
  <c r="J18" i="16"/>
  <c r="K18" i="16"/>
  <c r="L18" i="16"/>
  <c r="G19" i="16"/>
  <c r="H19" i="16"/>
  <c r="I19" i="16"/>
  <c r="J19" i="16"/>
  <c r="G20" i="16"/>
  <c r="H20" i="16"/>
  <c r="I20" i="16"/>
  <c r="J20" i="16"/>
  <c r="G21" i="16"/>
  <c r="H21" i="16"/>
  <c r="I21" i="16"/>
  <c r="J21" i="16"/>
  <c r="K21" i="16"/>
  <c r="L21" i="16"/>
  <c r="G22" i="16"/>
  <c r="H22" i="16"/>
  <c r="I22" i="16"/>
  <c r="J22" i="16"/>
  <c r="K22" i="16"/>
  <c r="L22" i="16"/>
  <c r="G23" i="16"/>
  <c r="H23" i="16"/>
  <c r="I23" i="16"/>
  <c r="J23" i="16"/>
  <c r="K23" i="16"/>
  <c r="L23" i="16"/>
  <c r="G24" i="16"/>
  <c r="H24" i="16"/>
  <c r="I24" i="16"/>
  <c r="J24" i="16"/>
  <c r="K24" i="16"/>
  <c r="L24" i="16"/>
  <c r="G25" i="16"/>
  <c r="H25" i="16"/>
  <c r="I25" i="16"/>
  <c r="J25" i="16"/>
  <c r="K25" i="16"/>
  <c r="L25" i="16"/>
  <c r="G26" i="16"/>
  <c r="H26" i="16"/>
  <c r="I26" i="16"/>
  <c r="J26" i="16"/>
  <c r="K26" i="16"/>
  <c r="L26" i="16"/>
  <c r="G27" i="16"/>
  <c r="H27" i="16"/>
  <c r="I27" i="16"/>
  <c r="J27" i="16"/>
  <c r="K27" i="16"/>
  <c r="L27" i="16"/>
  <c r="G28" i="16"/>
  <c r="H28" i="16"/>
  <c r="I28" i="16"/>
  <c r="J28" i="16"/>
  <c r="L28" i="16"/>
  <c r="G29" i="16"/>
  <c r="H29" i="16"/>
  <c r="I29" i="16"/>
  <c r="J29" i="16"/>
  <c r="K29" i="16"/>
  <c r="L29" i="16"/>
  <c r="G30" i="16"/>
  <c r="H30" i="16"/>
  <c r="I30" i="16"/>
  <c r="J30" i="16"/>
  <c r="L30" i="16"/>
  <c r="H31" i="16"/>
  <c r="K31" i="16"/>
  <c r="G32" i="16"/>
  <c r="H32" i="16"/>
  <c r="I32" i="16"/>
  <c r="J32" i="16"/>
  <c r="K32" i="16"/>
  <c r="L32" i="16"/>
  <c r="G33" i="16"/>
  <c r="H33" i="16"/>
  <c r="I33" i="16"/>
  <c r="J33" i="16"/>
  <c r="L33" i="16"/>
  <c r="L6" i="16"/>
  <c r="K6" i="16"/>
  <c r="J6" i="16"/>
  <c r="I6" i="16"/>
  <c r="H6" i="16"/>
  <c r="G6" i="16"/>
  <c r="F5" i="16"/>
  <c r="M6" i="12"/>
  <c r="J7" i="12"/>
  <c r="H5" i="2"/>
  <c r="I5" i="2"/>
  <c r="J5" i="2"/>
  <c r="M11" i="2"/>
  <c r="K14" i="2"/>
  <c r="L14" i="2"/>
  <c r="M14" i="2"/>
  <c r="M15" i="2"/>
  <c r="M16" i="2"/>
  <c r="M17" i="2"/>
  <c r="M18" i="2"/>
  <c r="M19" i="2"/>
  <c r="M13" i="2"/>
  <c r="M6" i="2"/>
  <c r="M7" i="2"/>
  <c r="M8" i="2"/>
  <c r="M9" i="2"/>
  <c r="M10" i="2"/>
  <c r="M12" i="2"/>
  <c r="M5" i="2"/>
  <c r="L6" i="2"/>
  <c r="L7" i="2"/>
  <c r="L8" i="2"/>
  <c r="L9" i="2"/>
  <c r="L10" i="2"/>
  <c r="L11" i="2"/>
  <c r="L12" i="2"/>
  <c r="L13" i="2"/>
  <c r="L15" i="2"/>
  <c r="L16" i="2"/>
  <c r="L17" i="2"/>
  <c r="L18" i="2"/>
  <c r="L19" i="2"/>
  <c r="L5" i="2"/>
  <c r="K6" i="2"/>
  <c r="K7" i="2"/>
  <c r="K8" i="2"/>
  <c r="K9" i="2"/>
  <c r="K10" i="2"/>
  <c r="K11" i="2"/>
  <c r="K12" i="2"/>
  <c r="K13" i="2"/>
  <c r="K15" i="2"/>
  <c r="K16" i="2"/>
  <c r="K17" i="2"/>
  <c r="K18" i="2"/>
  <c r="K19" i="2"/>
  <c r="K5" i="2"/>
  <c r="J6" i="2"/>
  <c r="J7" i="2"/>
  <c r="J8" i="2"/>
  <c r="J9" i="2"/>
  <c r="J10" i="2"/>
  <c r="J11" i="2"/>
  <c r="J12" i="2"/>
  <c r="J13" i="2"/>
  <c r="J14" i="2"/>
  <c r="J15" i="2"/>
  <c r="J16" i="2"/>
  <c r="J17" i="2"/>
  <c r="J18" i="2"/>
  <c r="J19" i="2"/>
  <c r="I6" i="2"/>
  <c r="I7" i="2"/>
  <c r="I8" i="2"/>
  <c r="I9" i="2"/>
  <c r="I10" i="2"/>
  <c r="I11" i="2"/>
  <c r="I12" i="2"/>
  <c r="I13" i="2"/>
  <c r="I14" i="2"/>
  <c r="I15" i="2"/>
  <c r="I16" i="2"/>
  <c r="I17" i="2"/>
  <c r="I18" i="2"/>
  <c r="I19" i="2"/>
  <c r="H6" i="2"/>
  <c r="H7" i="2"/>
  <c r="H8" i="2"/>
  <c r="H9" i="2"/>
  <c r="H10" i="2"/>
  <c r="H11" i="2"/>
  <c r="H12" i="2"/>
  <c r="H13" i="2"/>
  <c r="H14" i="2"/>
  <c r="H15" i="2"/>
  <c r="H16" i="2"/>
  <c r="H17" i="2"/>
  <c r="H18" i="2"/>
  <c r="H19" i="2"/>
  <c r="M8" i="12"/>
  <c r="M7" i="12"/>
  <c r="M5" i="12"/>
  <c r="L6" i="12"/>
  <c r="L7" i="12"/>
  <c r="L8" i="12"/>
  <c r="L5" i="12"/>
  <c r="K6" i="12"/>
  <c r="K7" i="12"/>
  <c r="K8" i="12"/>
  <c r="K5" i="12"/>
  <c r="J6" i="12"/>
  <c r="J8" i="12"/>
  <c r="J5" i="12"/>
  <c r="H5" i="12"/>
  <c r="I6" i="12"/>
  <c r="I7" i="12"/>
  <c r="I8" i="12"/>
  <c r="I5" i="12"/>
  <c r="H6" i="12"/>
  <c r="H7" i="12"/>
  <c r="H8" i="12"/>
  <c r="G6" i="12"/>
  <c r="G7" i="12"/>
  <c r="G8" i="12"/>
  <c r="G5" i="12"/>
  <c r="F9" i="12"/>
  <c r="M6" i="3" l="1"/>
  <c r="I5" i="3"/>
  <c r="M7" i="3"/>
  <c r="M8" i="3"/>
  <c r="M5" i="3"/>
  <c r="L5" i="3"/>
  <c r="M9" i="12"/>
  <c r="E9" i="12" l="1"/>
  <c r="L3" i="1" l="1"/>
  <c r="I3" i="1"/>
  <c r="I9" i="12"/>
  <c r="L9" i="12"/>
  <c r="L9" i="3" l="1"/>
  <c r="I9" i="3"/>
  <c r="G6" i="3"/>
  <c r="J6" i="3"/>
  <c r="L6" i="3"/>
  <c r="I6" i="3"/>
  <c r="G7" i="3"/>
  <c r="J7" i="3"/>
  <c r="L7" i="3"/>
  <c r="I7" i="3"/>
  <c r="G5" i="3"/>
  <c r="J5" i="3"/>
  <c r="J8" i="3"/>
  <c r="G8" i="3"/>
  <c r="I8" i="3"/>
  <c r="L8" i="3"/>
  <c r="K5" i="3"/>
  <c r="H5" i="3"/>
  <c r="K6" i="3"/>
  <c r="H6" i="3"/>
  <c r="I10" i="3"/>
  <c r="L10" i="3"/>
  <c r="E5" i="16"/>
  <c r="D5" i="16"/>
  <c r="C5" i="16"/>
  <c r="J5" i="16" l="1"/>
  <c r="G5" i="16"/>
  <c r="K5" i="16"/>
  <c r="H5" i="16"/>
  <c r="I5" i="16"/>
  <c r="L5" i="16"/>
  <c r="D9" i="12" l="1"/>
  <c r="C9" i="12"/>
  <c r="G3" i="1" l="1"/>
  <c r="J3" i="1"/>
  <c r="H3" i="1"/>
  <c r="K3" i="1"/>
  <c r="H9" i="12"/>
  <c r="K9" i="12"/>
  <c r="G9" i="12"/>
  <c r="J9" i="12"/>
  <c r="J10" i="3" l="1"/>
  <c r="G10" i="3"/>
  <c r="G9" i="3" l="1"/>
  <c r="J9" i="3"/>
  <c r="K10" i="3" l="1"/>
  <c r="H10" i="3"/>
  <c r="H8" i="3" l="1"/>
  <c r="K8" i="3"/>
  <c r="K7" i="3"/>
  <c r="H7" i="3"/>
  <c r="K9" i="3" l="1"/>
  <c r="H9" i="3"/>
</calcChain>
</file>

<file path=xl/sharedStrings.xml><?xml version="1.0" encoding="utf-8"?>
<sst xmlns="http://schemas.openxmlformats.org/spreadsheetml/2006/main" count="442" uniqueCount="304">
  <si>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</si>
  <si>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</si>
  <si>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</si>
  <si>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</si>
  <si>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</si>
  <si>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</si>
  <si>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</si>
  <si>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</si>
  <si>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</si>
  <si>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</si>
  <si>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</si>
  <si>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</si>
  <si>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</si>
  <si>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</si>
  <si>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</si>
  <si>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</si>
  <si>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</si>
  <si>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</si>
  <si>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</si>
  <si>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</si>
  <si>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</si>
  <si>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</si>
  <si>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</si>
  <si>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</si>
  <si>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</si>
  <si>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</si>
  <si>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</si>
  <si>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</si>
  <si>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</si>
  <si>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</si>
  <si>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</si>
  <si>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</si>
  <si>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</si>
  <si>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</si>
  <si>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</si>
  <si>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</si>
  <si>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</si>
  <si>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</si>
  <si>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</si>
  <si>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</si>
  <si>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</si>
  <si>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</si>
  <si>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</si>
  <si>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</si>
  <si>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</si>
  <si>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</si>
  <si>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</si>
  <si>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</si>
  <si>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</si>
  <si>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</si>
  <si>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</si>
  <si>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</si>
  <si>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</si>
  <si>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</si>
  <si>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</si>
  <si>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</si>
  <si>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</si>
  <si>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</si>
  <si>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</si>
  <si>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</si>
  <si>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</si>
  <si>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</si>
  <si>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</si>
  <si>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</si>
  <si>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</si>
  <si>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</si>
  <si>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</si>
  <si>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</si>
  <si>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</si>
  <si>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</si>
  <si>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</si>
  <si>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</si>
  <si>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</si>
  <si>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</si>
  <si>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</si>
  <si>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</si>
  <si>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</si>
  <si>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</si>
  <si>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</si>
  <si>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</si>
  <si>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</si>
  <si>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</si>
  <si>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</si>
  <si>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</si>
  <si>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</si>
  <si>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</si>
  <si>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</si>
  <si>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</si>
  <si>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</si>
  <si>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</si>
  <si>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</si>
  <si>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</si>
  <si>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</si>
  <si>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</si>
  <si>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</si>
  <si>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</si>
  <si>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</si>
  <si>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</si>
  <si>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</si>
  <si>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</si>
  <si>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</si>
  <si>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</si>
  <si>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</si>
  <si>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</si>
  <si>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</si>
  <si>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</si>
  <si>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</si>
  <si>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</si>
  <si>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</si>
  <si>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</si>
  <si>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</si>
  <si>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</si>
  <si>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</si>
  <si>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</si>
  <si>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</si>
  <si>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</si>
  <si>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</si>
  <si>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</si>
  <si>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</si>
  <si>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</si>
  <si>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</si>
  <si>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</si>
  <si>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</si>
  <si>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</si>
  <si>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</si>
  <si>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</si>
  <si>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</si>
  <si>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</si>
  <si>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</si>
  <si>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</si>
  <si>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</si>
  <si>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</si>
  <si>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</si>
  <si>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</si>
  <si>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</si>
  <si>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</si>
  <si>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</si>
  <si>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</si>
  <si>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</si>
  <si>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</si>
  <si>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</si>
  <si>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</si>
  <si>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</si>
  <si>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</si>
  <si>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</si>
  <si>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</si>
  <si>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</si>
  <si>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</si>
  <si>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</si>
  <si>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</si>
  <si>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</si>
  <si>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</si>
  <si>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</si>
  <si>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</si>
  <si>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</si>
  <si>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</si>
  <si>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</si>
  <si>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</si>
  <si>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</si>
  <si>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</si>
  <si>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</si>
  <si>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</si>
  <si>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</si>
  <si>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</si>
  <si>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</si>
  <si>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</si>
  <si>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</si>
  <si>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</si>
  <si>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</si>
  <si>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</si>
  <si>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</si>
  <si>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</si>
  <si>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</si>
  <si>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</si>
  <si>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</si>
  <si>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</si>
  <si>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</si>
  <si>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</si>
  <si>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</si>
  <si>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</si>
  <si>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</si>
  <si>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</si>
  <si>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</si>
  <si>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</si>
  <si>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</si>
  <si>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</si>
  <si>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</si>
  <si>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</si>
  <si>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</si>
  <si>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</si>
  <si>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</si>
  <si>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</si>
  <si>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</si>
  <si>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</si>
  <si>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</si>
  <si>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</si>
  <si>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</si>
  <si>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</si>
  <si>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</si>
  <si>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</si>
  <si>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</si>
  <si>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</si>
  <si>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</si>
  <si>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</si>
  <si>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</si>
  <si>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</si>
  <si>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</si>
  <si>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</si>
  <si>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</si>
  <si>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</si>
  <si>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</si>
  <si>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</si>
  <si>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</si>
  <si>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</si>
  <si>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</si>
  <si>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</si>
  <si>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</si>
  <si>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</si>
  <si>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</si>
  <si>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</si>
  <si>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</si>
  <si>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</si>
  <si>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</si>
  <si>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</si>
  <si>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</si>
  <si>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</si>
  <si>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</si>
  <si>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</si>
  <si>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</si>
  <si>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</si>
  <si>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</si>
  <si>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</si>
  <si>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</si>
  <si>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</si>
  <si>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</si>
  <si>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</si>
  <si>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</si>
  <si>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</si>
  <si>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</si>
  <si>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</si>
  <si>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</si>
  <si>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</si>
  <si>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</si>
  <si>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</si>
  <si>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</si>
  <si>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</si>
  <si>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</si>
  <si>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</si>
  <si>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</si>
  <si>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</si>
  <si>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</si>
  <si>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</si>
  <si>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</si>
  <si>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</si>
  <si>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</si>
  <si>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</si>
  <si>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</si>
  <si>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</si>
  <si>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</si>
  <si>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</si>
  <si>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</si>
  <si>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</si>
  <si>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</si>
  <si>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</si>
  <si>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</si>
  <si>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</si>
  <si>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</si>
  <si>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</si>
  <si>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</si>
  <si>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</si>
  <si>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</si>
  <si>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</si>
  <si>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</si>
  <si>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</si>
  <si>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</si>
  <si>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</si>
  <si>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</si>
  <si>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</si>
  <si>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</si>
  <si>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</si>
  <si>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</si>
  <si>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</si>
  <si>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</si>
  <si>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ევროკავშირის ქვეყნები</t>
  </si>
  <si>
    <t>კატეგორია</t>
  </si>
  <si>
    <t>ასაკი</t>
  </si>
  <si>
    <t>15-30</t>
  </si>
  <si>
    <t>31-50</t>
  </si>
  <si>
    <t>51-70</t>
  </si>
  <si>
    <t>71+</t>
  </si>
  <si>
    <t>სქესი</t>
  </si>
  <si>
    <t>კაცი</t>
  </si>
  <si>
    <t>ქალი</t>
  </si>
  <si>
    <t>ცვლილება 2019/2022</t>
  </si>
  <si>
    <t>ცვლილება 2020/2022</t>
  </si>
  <si>
    <t>ცვლილება 2021/2022</t>
  </si>
  <si>
    <t>ცვლილება  2019/2022 %</t>
  </si>
  <si>
    <t>ცვლილება  2020/2022 %</t>
  </si>
  <si>
    <t>ცვლილება  2021/2022 %</t>
  </si>
  <si>
    <t>2019:                აპრილი</t>
  </si>
  <si>
    <t>2020:                აპრილი</t>
  </si>
  <si>
    <t>2021:                აპრილი</t>
  </si>
  <si>
    <t>2022:                აპრილი</t>
  </si>
  <si>
    <t>აშშ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</si>
</sst>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3">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7F7F7F"/>
      </left>
      <right/>
      <top style="thin">
        <color rgb="FF7F7F7F"/>
      </top>
      <bottom style="thin">
        <color rgb="FF7F7F7F"/>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75">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0" xfId="3" applyNumberFormat="1" applyFont="1" applyFill="1" applyBorder="1" applyAlignment="1">
      <alignment horizontal="center" vertical="center"/>
    </xf>
    <xf numFmtId="164" fontId="9"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5" xfId="2" applyFont="1" applyBorder="1" applyAlignment="1">
      <alignment horizontal="center" vertical="center"/>
    </xf>
    <xf numFmtId="3" fontId="16" fillId="2" borderId="26"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0" fontId="14" fillId="0" borderId="0" xfId="2" applyFont="1" applyBorder="1" applyAlignment="1">
      <alignment horizontal="center" vertical="center"/>
    </xf>
    <xf numFmtId="0" fontId="18" fillId="8" borderId="23" xfId="7" applyNumberFormat="1" applyFill="1" applyBorder="1" applyAlignment="1">
      <alignment horizontal="center" vertical="center" wrapText="1"/>
    </xf>
    <xf numFmtId="0" fontId="25" fillId="8" borderId="24" xfId="7" applyNumberFormat="1" applyFont="1" applyFill="1" applyBorder="1" applyAlignment="1">
      <alignment horizontal="center" vertical="center" wrapText="1"/>
    </xf>
    <xf numFmtId="0" fontId="25" fillId="8" borderId="27"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19" xfId="6" applyNumberFormat="1" applyFont="1" applyFill="1" applyBorder="1" applyAlignment="1">
      <alignment horizontal="center" vertical="center"/>
    </xf>
    <xf numFmtId="3" fontId="24" fillId="9" borderId="26" xfId="6" applyNumberFormat="1" applyFont="1" applyFill="1" applyBorder="1" applyAlignment="1">
      <alignment horizontal="center" vertical="center"/>
    </xf>
    <xf numFmtId="3" fontId="18" fillId="10" borderId="26" xfId="8" applyNumberFormat="1" applyFill="1" applyBorder="1" applyAlignment="1">
      <alignment horizontal="center" vertical="center" wrapText="1"/>
    </xf>
    <xf numFmtId="3" fontId="24" fillId="10" borderId="26" xfId="6" applyNumberFormat="1" applyFont="1" applyFill="1" applyBorder="1" applyAlignment="1">
      <alignment horizontal="center" vertical="center"/>
    </xf>
    <xf numFmtId="0" fontId="1" fillId="11" borderId="26" xfId="9" applyNumberFormat="1" applyFont="1" applyFill="1" applyBorder="1" applyAlignment="1">
      <alignment horizontal="center" vertical="center"/>
    </xf>
    <xf numFmtId="3" fontId="1" fillId="11" borderId="26" xfId="9" applyNumberFormat="1" applyFont="1" applyFill="1" applyBorder="1" applyAlignment="1">
      <alignment horizontal="center" vertical="center"/>
    </xf>
    <xf numFmtId="3" fontId="26" fillId="10" borderId="26" xfId="0" applyNumberFormat="1" applyFont="1" applyFill="1" applyBorder="1" applyAlignment="1">
      <alignment horizontal="center" vertical="center"/>
    </xf>
    <xf numFmtId="3" fontId="27" fillId="11" borderId="26" xfId="9" applyNumberFormat="1" applyFont="1" applyFill="1" applyBorder="1" applyAlignment="1">
      <alignment horizontal="center" vertical="center"/>
    </xf>
    <xf numFmtId="3" fontId="18" fillId="10" borderId="26" xfId="8" applyNumberFormat="1" applyFill="1" applyBorder="1" applyAlignment="1">
      <alignment horizontal="center" vertical="center"/>
    </xf>
    <xf numFmtId="3" fontId="27" fillId="11" borderId="26" xfId="0" applyNumberFormat="1" applyFont="1" applyFill="1" applyBorder="1" applyAlignment="1">
      <alignment horizontal="center" vertical="center"/>
    </xf>
    <xf numFmtId="164" fontId="24" fillId="10" borderId="26" xfId="3" applyNumberFormat="1" applyFont="1" applyFill="1" applyBorder="1" applyAlignment="1">
      <alignment horizontal="center" vertical="center"/>
    </xf>
    <xf numFmtId="164" fontId="26" fillId="10" borderId="26" xfId="3" applyNumberFormat="1" applyFont="1" applyFill="1" applyBorder="1" applyAlignment="1">
      <alignment horizontal="center" vertical="center"/>
    </xf>
    <xf numFmtId="3" fontId="25" fillId="8" borderId="26" xfId="7" applyNumberFormat="1" applyFont="1" applyFill="1" applyBorder="1" applyAlignment="1">
      <alignment horizontal="center" vertical="center" wrapText="1"/>
    </xf>
    <xf numFmtId="164" fontId="25" fillId="8" borderId="26" xfId="3" applyNumberFormat="1" applyFont="1" applyFill="1" applyBorder="1" applyAlignment="1">
      <alignment horizontal="center" vertical="center" wrapText="1"/>
    </xf>
    <xf numFmtId="3" fontId="25" fillId="12" borderId="26" xfId="7" applyNumberFormat="1" applyFont="1" applyFill="1" applyBorder="1" applyAlignment="1">
      <alignment horizontal="center" vertical="center" wrapText="1"/>
    </xf>
    <xf numFmtId="0" fontId="29" fillId="9" borderId="26" xfId="0" applyFont="1" applyFill="1" applyBorder="1" applyAlignment="1">
      <alignment horizontal="center" vertical="center"/>
    </xf>
    <xf numFmtId="3" fontId="28" fillId="0" borderId="26" xfId="2" applyNumberFormat="1" applyFont="1" applyBorder="1" applyAlignment="1">
      <alignment horizontal="left" vertical="center" wrapText="1"/>
    </xf>
    <xf numFmtId="0" fontId="31" fillId="0" borderId="26" xfId="0" applyFont="1" applyBorder="1" applyAlignment="1">
      <alignment horizontal="left" vertical="top" wrapText="1"/>
    </xf>
    <xf numFmtId="3" fontId="14" fillId="0" borderId="26" xfId="2" applyNumberFormat="1" applyFont="1" applyBorder="1" applyAlignment="1">
      <alignment horizontal="center" vertical="center"/>
    </xf>
    <xf numFmtId="0" fontId="30" fillId="0" borderId="26" xfId="0" applyFont="1" applyBorder="1" applyAlignment="1">
      <alignment vertical="center" wrapText="1"/>
    </xf>
    <xf numFmtId="3" fontId="28" fillId="0" borderId="26" xfId="2" applyNumberFormat="1" applyFont="1" applyBorder="1" applyAlignment="1">
      <alignment horizontal="left" vertical="center"/>
    </xf>
    <xf numFmtId="0" fontId="31" fillId="0" borderId="26" xfId="0" applyFont="1" applyBorder="1" applyAlignment="1">
      <alignment horizontal="justify" vertical="center"/>
    </xf>
    <xf numFmtId="0" fontId="31" fillId="0" borderId="26" xfId="0" applyFont="1" applyBorder="1">
      <alignment vertical="center"/>
    </xf>
    <xf numFmtId="164" fontId="1" fillId="11" borderId="26"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4" fontId="16" fillId="2" borderId="26" xfId="3" applyNumberFormat="1" applyFont="1" applyFill="1" applyBorder="1" applyAlignment="1">
      <alignment horizontal="center" vertical="center"/>
    </xf>
    <xf numFmtId="3" fontId="14" fillId="0" borderId="28" xfId="4"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2"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19" xfId="6" applyNumberFormat="1" applyFont="1" applyFill="1" applyBorder="1" applyAlignment="1">
      <alignment horizontal="center" vertical="center"/>
    </xf>
    <xf numFmtId="3" fontId="9" fillId="0" borderId="20" xfId="3" applyNumberFormat="1" applyFont="1" applyFill="1" applyBorder="1" applyAlignment="1">
      <alignment horizontal="center" vertical="center"/>
    </xf>
    <xf numFmtId="3" fontId="9" fillId="0" borderId="21" xfId="3" applyNumberFormat="1" applyFont="1" applyFill="1" applyBorder="1" applyAlignment="1">
      <alignment horizontal="center" vertical="center"/>
    </xf>
    <xf numFmtId="0" fontId="25" fillId="8" borderId="33"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164" fontId="10" fillId="0" borderId="35" xfId="3" applyNumberFormat="1" applyFont="1" applyFill="1" applyBorder="1" applyAlignment="1">
      <alignment horizontal="center" vertical="center"/>
    </xf>
    <xf numFmtId="3" fontId="14" fillId="0" borderId="39" xfId="2" applyNumberFormat="1" applyFont="1" applyBorder="1" applyAlignment="1">
      <alignment horizontal="center" vertical="center"/>
    </xf>
    <xf numFmtId="0" fontId="9" fillId="0" borderId="0" xfId="0" applyNumberFormat="1" applyFont="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12" borderId="43" xfId="7" applyNumberFormat="1" applyFont="1" applyFill="1" applyBorder="1" applyAlignment="1">
      <alignment horizontal="center" vertical="center" wrapText="1"/>
    </xf>
    <xf numFmtId="3" fontId="24" fillId="9" borderId="43" xfId="6" applyNumberFormat="1" applyFont="1" applyFill="1" applyBorder="1" applyAlignment="1">
      <alignment horizontal="center" vertical="center" wrapText="1"/>
    </xf>
    <xf numFmtId="3" fontId="18" fillId="10" borderId="43" xfId="8" applyNumberFormat="1" applyFill="1" applyBorder="1" applyAlignment="1">
      <alignment horizontal="center" vertical="center" wrapText="1"/>
    </xf>
    <xf numFmtId="0" fontId="1" fillId="11" borderId="43" xfId="9" applyNumberFormat="1" applyFont="1" applyFill="1" applyBorder="1" applyAlignment="1">
      <alignment horizontal="center" vertical="center"/>
    </xf>
    <xf numFmtId="0" fontId="9" fillId="0" borderId="43" xfId="0"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xf>
    <xf numFmtId="1" fontId="9" fillId="3" borderId="43" xfId="0" applyNumberFormat="1" applyFont="1" applyFill="1" applyBorder="1" applyAlignment="1" applyProtection="1">
      <alignment horizontal="center" vertical="center" wrapText="1"/>
      <protection locked="0"/>
    </xf>
    <xf numFmtId="0" fontId="9" fillId="3" borderId="43" xfId="0" applyNumberFormat="1" applyFont="1" applyFill="1" applyBorder="1" applyAlignment="1" applyProtection="1">
      <alignment horizontal="center" vertical="center" wrapText="1"/>
      <protection locked="0"/>
    </xf>
    <xf numFmtId="0" fontId="9" fillId="0" borderId="43" xfId="0" applyNumberFormat="1" applyFont="1" applyFill="1" applyBorder="1" applyAlignment="1" applyProtection="1">
      <alignment horizontal="center" vertical="center" wrapText="1"/>
      <protection locked="0"/>
    </xf>
    <xf numFmtId="0" fontId="18" fillId="10" borderId="43" xfId="8" applyNumberFormat="1" applyFill="1" applyBorder="1" applyAlignment="1">
      <alignment horizontal="center" vertical="center"/>
    </xf>
    <xf numFmtId="1"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3" fontId="16" fillId="2" borderId="45" xfId="0" applyNumberFormat="1" applyFont="1" applyFill="1" applyBorder="1" applyAlignment="1">
      <alignment horizontal="center" vertical="center"/>
    </xf>
    <xf numFmtId="164" fontId="25" fillId="8" borderId="27" xfId="3"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164" fontId="16" fillId="2" borderId="45" xfId="3" applyNumberFormat="1" applyFont="1" applyFill="1" applyBorder="1" applyAlignment="1">
      <alignment horizontal="center" vertical="center"/>
    </xf>
    <xf numFmtId="3" fontId="25" fillId="8" borderId="26" xfId="3" applyNumberFormat="1" applyFont="1" applyFill="1" applyBorder="1" applyAlignment="1">
      <alignment horizontal="center" vertical="center" wrapText="1"/>
    </xf>
    <xf numFmtId="3" fontId="25" fillId="12" borderId="26" xfId="3" applyNumberFormat="1" applyFont="1" applyFill="1" applyBorder="1" applyAlignment="1">
      <alignment horizontal="center" vertical="center" wrapText="1"/>
    </xf>
    <xf numFmtId="3" fontId="24" fillId="9"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wrapText="1"/>
    </xf>
    <xf numFmtId="164" fontId="27" fillId="11"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xf>
    <xf numFmtId="3" fontId="9" fillId="0" borderId="0" xfId="0" applyNumberFormat="1" applyFont="1" applyAlignment="1">
      <alignment horizontal="center" vertical="center"/>
    </xf>
    <xf numFmtId="0" fontId="25" fillId="8" borderId="46" xfId="7" applyNumberFormat="1" applyFont="1" applyFill="1" applyBorder="1" applyAlignment="1">
      <alignment horizontal="center" vertical="center" wrapText="1"/>
    </xf>
    <xf numFmtId="0" fontId="15" fillId="0" borderId="0" xfId="0" applyNumberFormat="1" applyFont="1" applyFill="1" applyAlignment="1">
      <alignment horizont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0" fontId="25" fillId="8" borderId="49" xfId="7" applyNumberFormat="1" applyFont="1" applyFill="1" applyBorder="1" applyAlignment="1">
      <alignment horizontal="center" vertical="center" wrapText="1"/>
    </xf>
    <xf numFmtId="3" fontId="28" fillId="0" borderId="2" xfId="4" applyNumberFormat="1" applyFont="1" applyBorder="1" applyAlignment="1">
      <alignment horizontal="left" vertical="center"/>
    </xf>
    <xf numFmtId="3" fontId="28" fillId="0" borderId="2" xfId="4" applyNumberFormat="1" applyFont="1" applyBorder="1" applyAlignment="1">
      <alignment horizontal="left" vertical="center" wrapText="1"/>
    </xf>
    <xf numFmtId="3" fontId="14" fillId="0" borderId="2" xfId="4" applyNumberFormat="1" applyFont="1" applyBorder="1" applyAlignment="1">
      <alignment horizontal="center" vertical="center"/>
    </xf>
    <xf numFmtId="3" fontId="28" fillId="0" borderId="3" xfId="4" applyNumberFormat="1" applyFont="1" applyBorder="1" applyAlignment="1">
      <alignment horizontal="left" vertical="center"/>
    </xf>
    <xf numFmtId="3" fontId="24" fillId="9" borderId="50" xfId="6"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164" fontId="0" fillId="0" borderId="0" xfId="0" applyNumberFormat="1">
      <alignment vertical="center"/>
    </xf>
    <xf numFmtId="164" fontId="25" fillId="8" borderId="48" xfId="7" applyNumberFormat="1" applyFont="1" applyFill="1" applyBorder="1" applyAlignment="1">
      <alignment horizontal="center" vertical="center" wrapText="1"/>
    </xf>
    <xf numFmtId="0" fontId="25" fillId="8" borderId="43" xfId="7" applyNumberFormat="1" applyFont="1" applyFill="1" applyBorder="1" applyAlignment="1">
      <alignment horizontal="left" vertical="center" wrapText="1"/>
    </xf>
    <xf numFmtId="3" fontId="24" fillId="9" borderId="43" xfId="6" applyNumberFormat="1" applyFont="1" applyFill="1" applyBorder="1" applyAlignment="1">
      <alignment horizontal="left" vertical="center" wrapText="1"/>
    </xf>
    <xf numFmtId="164" fontId="25" fillId="8" borderId="26" xfId="7" applyNumberFormat="1" applyFont="1" applyFill="1" applyBorder="1" applyAlignment="1">
      <alignment horizontal="center" vertical="center" wrapText="1"/>
    </xf>
    <xf numFmtId="164" fontId="25" fillId="12" borderId="26" xfId="7" applyNumberFormat="1" applyFont="1" applyFill="1" applyBorder="1" applyAlignment="1">
      <alignment horizontal="center" vertical="center" wrapText="1"/>
    </xf>
    <xf numFmtId="164" fontId="24" fillId="9" borderId="26" xfId="6" applyNumberFormat="1" applyFont="1" applyFill="1" applyBorder="1" applyAlignment="1">
      <alignment horizontal="center" vertical="center"/>
    </xf>
    <xf numFmtId="0" fontId="0" fillId="0" borderId="0" xfId="0" applyFill="1">
      <alignment vertical="center"/>
    </xf>
    <xf numFmtId="164" fontId="14" fillId="0" borderId="1" xfId="4" applyNumberFormat="1" applyFont="1" applyFill="1" applyBorder="1" applyAlignment="1">
      <alignment horizontal="center" vertical="center"/>
    </xf>
    <xf numFmtId="164" fontId="14" fillId="0" borderId="4" xfId="4" applyNumberFormat="1" applyFont="1" applyFill="1" applyBorder="1" applyAlignment="1">
      <alignment horizontal="center" vertical="center"/>
    </xf>
    <xf numFmtId="164" fontId="12" fillId="0" borderId="0" xfId="3" applyNumberFormat="1" applyFont="1" applyFill="1">
      <alignment vertical="center"/>
    </xf>
    <xf numFmtId="0" fontId="12"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4" fillId="0" borderId="1" xfId="4" applyNumberFormat="1" applyFont="1" applyFill="1" applyBorder="1" applyAlignment="1">
      <alignment horizontal="center" vertical="center"/>
    </xf>
    <xf numFmtId="3" fontId="14" fillId="0" borderId="4" xfId="4" applyNumberFormat="1" applyFont="1" applyFill="1" applyBorder="1" applyAlignment="1">
      <alignment horizontal="center" vertical="center"/>
    </xf>
    <xf numFmtId="164" fontId="14" fillId="0" borderId="0" xfId="3" applyNumberFormat="1" applyFont="1" applyFill="1" applyBorder="1" applyAlignment="1">
      <alignment horizontal="center" vertical="center"/>
    </xf>
    <xf numFmtId="164" fontId="0" fillId="0" borderId="0" xfId="3" applyNumberFormat="1" applyFont="1" applyFill="1">
      <alignment vertical="center"/>
    </xf>
    <xf numFmtId="0" fontId="14" fillId="0" borderId="10" xfId="2" applyFont="1" applyFill="1" applyBorder="1" applyAlignment="1">
      <alignment horizontal="center" vertical="center"/>
    </xf>
    <xf numFmtId="164" fontId="14" fillId="0" borderId="1" xfId="3" applyNumberFormat="1" applyFont="1" applyFill="1" applyBorder="1" applyAlignment="1">
      <alignment horizontal="center" vertical="center"/>
    </xf>
    <xf numFmtId="164" fontId="14" fillId="0" borderId="5" xfId="3" applyNumberFormat="1" applyFont="1" applyFill="1" applyBorder="1" applyAlignment="1">
      <alignment horizontal="center" vertical="center"/>
    </xf>
    <xf numFmtId="164" fontId="0" fillId="0" borderId="0" xfId="3" applyNumberFormat="1" applyFont="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5" fillId="8" borderId="29"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14" fillId="0" borderId="3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36"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390525</xdr:colOff>
      <xdr:row>4</xdr:row>
      <xdr:rowOff>85725</xdr:rowOff>
    </xdr:from>
    <xdr:to>
      <xdr:col>2</xdr:col>
      <xdr:colOff>581025</xdr:colOff>
      <xdr:row>4</xdr:row>
      <xdr:rowOff>257175</xdr:rowOff>
    </xdr:to>
    <xdr:sp macro="" textlink="">
      <xdr:nvSpPr>
        <xdr:cNvPr id="2" name="AutoShape 68"/>
        <xdr:cNvSpPr>
          <a:spLocks noChangeArrowheads="1"/>
        </xdr:cNvSpPr>
      </xdr:nvSpPr>
      <xdr:spPr bwMode="auto">
        <a:xfrm>
          <a:off x="35433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333375</xdr:colOff>
      <xdr:row>4</xdr:row>
      <xdr:rowOff>95250</xdr:rowOff>
    </xdr:from>
    <xdr:to>
      <xdr:col>3</xdr:col>
      <xdr:colOff>523875</xdr:colOff>
      <xdr:row>4</xdr:row>
      <xdr:rowOff>266700</xdr:rowOff>
    </xdr:to>
    <xdr:sp macro="" textlink="">
      <xdr:nvSpPr>
        <xdr:cNvPr id="3" name="AutoShape 68"/>
        <xdr:cNvSpPr>
          <a:spLocks noChangeArrowheads="1"/>
        </xdr:cNvSpPr>
      </xdr:nvSpPr>
      <xdr:spPr bwMode="auto">
        <a:xfrm>
          <a:off x="44767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390525</xdr:colOff>
      <xdr:row>4</xdr:row>
      <xdr:rowOff>95250</xdr:rowOff>
    </xdr:from>
    <xdr:to>
      <xdr:col>4</xdr:col>
      <xdr:colOff>581025</xdr:colOff>
      <xdr:row>4</xdr:row>
      <xdr:rowOff>266700</xdr:rowOff>
    </xdr:to>
    <xdr:sp macro="" textlink="">
      <xdr:nvSpPr>
        <xdr:cNvPr id="4" name="AutoShape 68"/>
        <xdr:cNvSpPr>
          <a:spLocks noChangeArrowheads="1"/>
        </xdr:cNvSpPr>
      </xdr:nvSpPr>
      <xdr:spPr bwMode="auto">
        <a:xfrm>
          <a:off x="55245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333375</xdr:colOff>
      <xdr:row>4</xdr:row>
      <xdr:rowOff>95250</xdr:rowOff>
    </xdr:from>
    <xdr:to>
      <xdr:col>5</xdr:col>
      <xdr:colOff>523875</xdr:colOff>
      <xdr:row>4</xdr:row>
      <xdr:rowOff>266700</xdr:rowOff>
    </xdr:to>
    <xdr:sp macro="" textlink="">
      <xdr:nvSpPr>
        <xdr:cNvPr id="9" name="AutoShape 68"/>
        <xdr:cNvSpPr>
          <a:spLocks noChangeArrowheads="1"/>
        </xdr:cNvSpPr>
      </xdr:nvSpPr>
      <xdr:spPr bwMode="auto">
        <a:xfrm>
          <a:off x="633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352425</xdr:colOff>
      <xdr:row>4</xdr:row>
      <xdr:rowOff>95250</xdr:rowOff>
    </xdr:from>
    <xdr:to>
      <xdr:col>6</xdr:col>
      <xdr:colOff>542925</xdr:colOff>
      <xdr:row>4</xdr:row>
      <xdr:rowOff>266700</xdr:rowOff>
    </xdr:to>
    <xdr:sp macro="" textlink="">
      <xdr:nvSpPr>
        <xdr:cNvPr id="10" name="AutoShape 68"/>
        <xdr:cNvSpPr>
          <a:spLocks noChangeArrowheads="1"/>
        </xdr:cNvSpPr>
      </xdr:nvSpPr>
      <xdr:spPr bwMode="auto">
        <a:xfrm>
          <a:off x="74676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323850</xdr:colOff>
      <xdr:row>4</xdr:row>
      <xdr:rowOff>85725</xdr:rowOff>
    </xdr:from>
    <xdr:to>
      <xdr:col>7</xdr:col>
      <xdr:colOff>514350</xdr:colOff>
      <xdr:row>4</xdr:row>
      <xdr:rowOff>257175</xdr:rowOff>
    </xdr:to>
    <xdr:sp macro="" textlink="">
      <xdr:nvSpPr>
        <xdr:cNvPr id="11" name="AutoShape 68"/>
        <xdr:cNvSpPr>
          <a:spLocks noChangeArrowheads="1"/>
        </xdr:cNvSpPr>
      </xdr:nvSpPr>
      <xdr:spPr bwMode="auto">
        <a:xfrm>
          <a:off x="83248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352425</xdr:colOff>
      <xdr:row>4</xdr:row>
      <xdr:rowOff>85725</xdr:rowOff>
    </xdr:from>
    <xdr:to>
      <xdr:col>8</xdr:col>
      <xdr:colOff>542925</xdr:colOff>
      <xdr:row>4</xdr:row>
      <xdr:rowOff>257175</xdr:rowOff>
    </xdr:to>
    <xdr:sp macro="" textlink="">
      <xdr:nvSpPr>
        <xdr:cNvPr id="12" name="AutoShape 68"/>
        <xdr:cNvSpPr>
          <a:spLocks noChangeArrowheads="1"/>
        </xdr:cNvSpPr>
      </xdr:nvSpPr>
      <xdr:spPr bwMode="auto">
        <a:xfrm>
          <a:off x="92392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9</xdr:col>
      <xdr:colOff>371475</xdr:colOff>
      <xdr:row>4</xdr:row>
      <xdr:rowOff>95250</xdr:rowOff>
    </xdr:from>
    <xdr:to>
      <xdr:col>9</xdr:col>
      <xdr:colOff>561975</xdr:colOff>
      <xdr:row>4</xdr:row>
      <xdr:rowOff>266700</xdr:rowOff>
    </xdr:to>
    <xdr:sp macro="" textlink="">
      <xdr:nvSpPr>
        <xdr:cNvPr id="13" name="AutoShape 68"/>
        <xdr:cNvSpPr>
          <a:spLocks noChangeArrowheads="1"/>
        </xdr:cNvSpPr>
      </xdr:nvSpPr>
      <xdr:spPr bwMode="auto">
        <a:xfrm>
          <a:off x="1014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10</xdr:col>
      <xdr:colOff>361950</xdr:colOff>
      <xdr:row>4</xdr:row>
      <xdr:rowOff>85725</xdr:rowOff>
    </xdr:from>
    <xdr:to>
      <xdr:col>10</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11</xdr:col>
      <xdr:colOff>361950</xdr:colOff>
      <xdr:row>4</xdr:row>
      <xdr:rowOff>66675</xdr:rowOff>
    </xdr:from>
    <xdr:to>
      <xdr:col>11</xdr:col>
      <xdr:colOff>552450</xdr:colOff>
      <xdr:row>4</xdr:row>
      <xdr:rowOff>238125</xdr:rowOff>
    </xdr:to>
    <xdr:sp macro="" textlink="">
      <xdr:nvSpPr>
        <xdr:cNvPr id="15" name="AutoShape 68"/>
        <xdr:cNvSpPr>
          <a:spLocks noChangeArrowheads="1"/>
        </xdr:cNvSpPr>
      </xdr:nvSpPr>
      <xdr:spPr bwMode="auto">
        <a:xfrm>
          <a:off x="11906250" y="15525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6"/>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3.28515625" style="5" customWidth="1"/>
    <col min="2" max="2" width="44" style="5" customWidth="1"/>
    <col min="3" max="3" width="14.85546875" style="5" customWidth="1"/>
    <col min="4" max="4" width="13.7109375" style="5" customWidth="1"/>
    <col min="5" max="5" width="14.140625" style="5" customWidth="1"/>
    <col min="6" max="6" width="12.85546875" style="21" customWidth="1"/>
    <col min="7" max="8" width="13.28515625" style="21" customWidth="1"/>
    <col min="9" max="9" width="13.28515625" style="96" customWidth="1"/>
    <col min="10" max="10" width="13.28515625" style="94" customWidth="1"/>
    <col min="11" max="12" width="13.28515625" style="75" customWidth="1"/>
    <col min="13" max="16384" width="9.140625" style="5"/>
  </cols>
  <sheetData>
    <row r="1" spans="2:13" ht="35.25" customHeight="1" x14ac:dyDescent="0.2">
      <c r="B1" s="90" t="s">
        <v>0</v>
      </c>
      <c r="C1" s="46" t="s">
        <v>299</v>
      </c>
      <c r="D1" s="46" t="s">
        <v>300</v>
      </c>
      <c r="E1" s="46" t="s">
        <v>301</v>
      </c>
      <c r="F1" s="46" t="s">
        <v>302</v>
      </c>
      <c r="G1" s="46" t="s">
        <v>293</v>
      </c>
      <c r="H1" s="46" t="s">
        <v>294</v>
      </c>
      <c r="I1" s="46" t="s">
        <v>295</v>
      </c>
      <c r="J1" s="46" t="s">
        <v>296</v>
      </c>
      <c r="K1" s="113" t="s">
        <v>297</v>
      </c>
      <c r="L1" s="114" t="s">
        <v>298</v>
      </c>
    </row>
    <row r="2" spans="2:13" s="21" customFormat="1" ht="31.5" customHeight="1" x14ac:dyDescent="0.2">
      <c r="B2" s="137" t="s">
        <v>269</v>
      </c>
      <c r="C2" s="63">
        <v>647770</v>
      </c>
      <c r="D2" s="63">
        <v>35497</v>
      </c>
      <c r="E2" s="63">
        <v>85754</v>
      </c>
      <c r="F2" s="63">
        <v>244293</v>
      </c>
      <c r="G2" s="63">
        <f>F2-C2</f>
        <v>-403477</v>
      </c>
      <c r="H2" s="63">
        <f>F2-D2</f>
        <v>208796</v>
      </c>
      <c r="I2" s="116">
        <f>F2-E2</f>
        <v>158539</v>
      </c>
      <c r="J2" s="139">
        <f>F2/C2-1</f>
        <v>-0.62287077203328334</v>
      </c>
      <c r="K2" s="64">
        <f>F2/D2-1</f>
        <v>5.8820745415105504</v>
      </c>
      <c r="L2" s="64">
        <f>F2/E2-1</f>
        <v>1.8487650721832218</v>
      </c>
    </row>
    <row r="3" spans="2:13" s="21" customFormat="1" ht="19.5" customHeight="1" x14ac:dyDescent="0.2">
      <c r="B3" s="98" t="s">
        <v>258</v>
      </c>
      <c r="C3" s="65">
        <v>98009</v>
      </c>
      <c r="D3" s="65">
        <v>1176</v>
      </c>
      <c r="E3" s="65">
        <v>3235</v>
      </c>
      <c r="F3" s="65">
        <v>29649</v>
      </c>
      <c r="G3" s="65">
        <f>F3-C3</f>
        <v>-68360</v>
      </c>
      <c r="H3" s="65">
        <f>F3-D3</f>
        <v>28473</v>
      </c>
      <c r="I3" s="117">
        <f>F3-E3</f>
        <v>26414</v>
      </c>
      <c r="J3" s="140">
        <f>F3/C3-1</f>
        <v>-0.69748696548276179</v>
      </c>
      <c r="K3" s="140">
        <f t="shared" ref="K3:K52" si="0">F3/D3-1</f>
        <v>24.211734693877553</v>
      </c>
      <c r="L3" s="140">
        <f t="shared" ref="L3:L52" si="1">F3/E3-1</f>
        <v>8.1650695517774334</v>
      </c>
    </row>
    <row r="4" spans="2:13" ht="30.75" customHeight="1" x14ac:dyDescent="0.2">
      <c r="B4" s="138" t="s">
        <v>270</v>
      </c>
      <c r="C4" s="52">
        <v>549761</v>
      </c>
      <c r="D4" s="52">
        <v>34321</v>
      </c>
      <c r="E4" s="52">
        <v>82519</v>
      </c>
      <c r="F4" s="52">
        <v>214644</v>
      </c>
      <c r="G4" s="52">
        <f>F4-C4</f>
        <v>-335117</v>
      </c>
      <c r="H4" s="52">
        <f>F4-D4</f>
        <v>180323</v>
      </c>
      <c r="I4" s="118">
        <f>F4-E4</f>
        <v>132125</v>
      </c>
      <c r="J4" s="141">
        <f>F4/C4-1</f>
        <v>-0.60956852159392905</v>
      </c>
      <c r="K4" s="141">
        <f t="shared" si="0"/>
        <v>5.254013577692958</v>
      </c>
      <c r="L4" s="141">
        <f t="shared" si="1"/>
        <v>1.6011464026466631</v>
      </c>
    </row>
    <row r="5" spans="2:13" s="21" customFormat="1" ht="30.75" customHeight="1" x14ac:dyDescent="0.2">
      <c r="B5" s="99" t="s">
        <v>268</v>
      </c>
      <c r="C5" s="52"/>
      <c r="D5" s="52"/>
      <c r="E5" s="52"/>
      <c r="F5" s="52"/>
      <c r="G5" s="52"/>
      <c r="H5" s="52"/>
      <c r="I5" s="118"/>
      <c r="J5" s="141"/>
      <c r="K5" s="141"/>
      <c r="L5" s="141"/>
      <c r="M5" s="122"/>
    </row>
    <row r="6" spans="2:13" ht="15" customHeight="1" x14ac:dyDescent="0.2">
      <c r="B6" s="100" t="s">
        <v>1</v>
      </c>
      <c r="C6" s="53">
        <v>474665</v>
      </c>
      <c r="D6" s="53">
        <v>32546</v>
      </c>
      <c r="E6" s="54">
        <v>69968</v>
      </c>
      <c r="F6" s="54">
        <v>176679</v>
      </c>
      <c r="G6" s="53">
        <f t="shared" ref="G6:G68" si="2">F6-C6</f>
        <v>-297986</v>
      </c>
      <c r="H6" s="53">
        <f t="shared" ref="H6:H68" si="3">F6-D6</f>
        <v>144133</v>
      </c>
      <c r="I6" s="54">
        <f t="shared" ref="I6:I68" si="4">F6-E6</f>
        <v>106711</v>
      </c>
      <c r="J6" s="119">
        <f t="shared" ref="J6:J69" si="5">F6/C6-1</f>
        <v>-0.62778169867169475</v>
      </c>
      <c r="K6" s="119">
        <f t="shared" si="0"/>
        <v>4.4285933755300189</v>
      </c>
      <c r="L6" s="61">
        <f t="shared" si="1"/>
        <v>1.5251400640292707</v>
      </c>
    </row>
    <row r="7" spans="2:13" x14ac:dyDescent="0.2">
      <c r="B7" s="101" t="s">
        <v>2</v>
      </c>
      <c r="C7" s="56">
        <v>342825</v>
      </c>
      <c r="D7" s="56">
        <v>18053</v>
      </c>
      <c r="E7" s="56">
        <v>36098</v>
      </c>
      <c r="F7" s="56">
        <v>114765</v>
      </c>
      <c r="G7" s="56">
        <f t="shared" si="2"/>
        <v>-228060</v>
      </c>
      <c r="H7" s="56">
        <f t="shared" si="3"/>
        <v>96712</v>
      </c>
      <c r="I7" s="56">
        <f t="shared" si="4"/>
        <v>78667</v>
      </c>
      <c r="J7" s="74">
        <f t="shared" si="5"/>
        <v>-0.66523736600306282</v>
      </c>
      <c r="K7" s="74">
        <f t="shared" si="0"/>
        <v>5.3571151609150833</v>
      </c>
      <c r="L7" s="74">
        <f t="shared" si="1"/>
        <v>2.1792620089755665</v>
      </c>
    </row>
    <row r="8" spans="2:13" s="13" customFormat="1" ht="14.25" customHeight="1" x14ac:dyDescent="0.2">
      <c r="B8" s="102" t="s">
        <v>4</v>
      </c>
      <c r="C8" s="41">
        <v>99073</v>
      </c>
      <c r="D8" s="41">
        <v>2550</v>
      </c>
      <c r="E8" s="41">
        <v>5287</v>
      </c>
      <c r="F8" s="41">
        <v>11360</v>
      </c>
      <c r="G8" s="41">
        <f t="shared" si="2"/>
        <v>-87713</v>
      </c>
      <c r="H8" s="41">
        <f t="shared" si="3"/>
        <v>8810</v>
      </c>
      <c r="I8" s="41">
        <f t="shared" si="4"/>
        <v>6073</v>
      </c>
      <c r="J8" s="79">
        <f t="shared" si="5"/>
        <v>-0.88533707468230494</v>
      </c>
      <c r="K8" s="79">
        <f t="shared" si="0"/>
        <v>3.4549019607843139</v>
      </c>
      <c r="L8" s="79">
        <f t="shared" si="1"/>
        <v>1.1486665405712122</v>
      </c>
    </row>
    <row r="9" spans="2:13" s="13" customFormat="1" ht="12" x14ac:dyDescent="0.2">
      <c r="B9" s="102" t="s">
        <v>5</v>
      </c>
      <c r="C9" s="41">
        <v>2348</v>
      </c>
      <c r="D9" s="41">
        <v>826</v>
      </c>
      <c r="E9" s="41">
        <v>1463</v>
      </c>
      <c r="F9" s="41">
        <v>7507</v>
      </c>
      <c r="G9" s="41">
        <f t="shared" si="2"/>
        <v>5159</v>
      </c>
      <c r="H9" s="41">
        <f t="shared" si="3"/>
        <v>6681</v>
      </c>
      <c r="I9" s="41">
        <f t="shared" si="4"/>
        <v>6044</v>
      </c>
      <c r="J9" s="79">
        <f t="shared" si="5"/>
        <v>2.1971890971039181</v>
      </c>
      <c r="K9" s="79">
        <f t="shared" si="0"/>
        <v>8.0883777239709449</v>
      </c>
      <c r="L9" s="79">
        <f t="shared" si="1"/>
        <v>4.1312371838687625</v>
      </c>
    </row>
    <row r="10" spans="2:13" s="13" customFormat="1" ht="12" x14ac:dyDescent="0.2">
      <c r="B10" s="102" t="s">
        <v>6</v>
      </c>
      <c r="C10" s="41">
        <v>947</v>
      </c>
      <c r="D10" s="41">
        <v>163</v>
      </c>
      <c r="E10" s="41">
        <v>255</v>
      </c>
      <c r="F10" s="41">
        <v>486</v>
      </c>
      <c r="G10" s="41">
        <f t="shared" si="2"/>
        <v>-461</v>
      </c>
      <c r="H10" s="41">
        <f t="shared" si="3"/>
        <v>323</v>
      </c>
      <c r="I10" s="41">
        <f t="shared" si="4"/>
        <v>231</v>
      </c>
      <c r="J10" s="79">
        <f t="shared" si="5"/>
        <v>-0.48680042238648358</v>
      </c>
      <c r="K10" s="79">
        <f t="shared" si="0"/>
        <v>1.98159509202454</v>
      </c>
      <c r="L10" s="79">
        <f t="shared" si="1"/>
        <v>0.90588235294117636</v>
      </c>
    </row>
    <row r="11" spans="2:13" ht="15" customHeight="1" x14ac:dyDescent="0.2">
      <c r="B11" s="103" t="s">
        <v>8</v>
      </c>
      <c r="C11" s="41">
        <v>756</v>
      </c>
      <c r="D11" s="41">
        <v>2</v>
      </c>
      <c r="E11" s="41">
        <v>85</v>
      </c>
      <c r="F11" s="41">
        <v>462</v>
      </c>
      <c r="G11" s="41">
        <f t="shared" si="2"/>
        <v>-294</v>
      </c>
      <c r="H11" s="41">
        <f t="shared" si="3"/>
        <v>460</v>
      </c>
      <c r="I11" s="41">
        <f t="shared" si="4"/>
        <v>377</v>
      </c>
      <c r="J11" s="79">
        <f t="shared" si="5"/>
        <v>-0.38888888888888884</v>
      </c>
      <c r="K11" s="79">
        <f t="shared" si="0"/>
        <v>230</v>
      </c>
      <c r="L11" s="79">
        <f t="shared" si="1"/>
        <v>4.4352941176470591</v>
      </c>
    </row>
    <row r="12" spans="2:13" ht="15" customHeight="1" x14ac:dyDescent="0.2">
      <c r="B12" s="103" t="s">
        <v>19</v>
      </c>
      <c r="C12" s="41">
        <v>1165</v>
      </c>
      <c r="D12" s="41">
        <v>96</v>
      </c>
      <c r="E12" s="41">
        <v>42</v>
      </c>
      <c r="F12" s="41">
        <v>164</v>
      </c>
      <c r="G12" s="41">
        <f t="shared" si="2"/>
        <v>-1001</v>
      </c>
      <c r="H12" s="41">
        <f t="shared" si="3"/>
        <v>68</v>
      </c>
      <c r="I12" s="41">
        <f t="shared" si="4"/>
        <v>122</v>
      </c>
      <c r="J12" s="79">
        <f t="shared" si="5"/>
        <v>-0.85922746781115877</v>
      </c>
      <c r="K12" s="79">
        <f t="shared" si="0"/>
        <v>0.70833333333333326</v>
      </c>
      <c r="L12" s="79">
        <f t="shared" si="1"/>
        <v>2.9047619047619047</v>
      </c>
    </row>
    <row r="13" spans="2:13" ht="15" customHeight="1" x14ac:dyDescent="0.2">
      <c r="B13" s="103" t="s">
        <v>12</v>
      </c>
      <c r="C13" s="41">
        <v>1527</v>
      </c>
      <c r="D13" s="41">
        <v>12</v>
      </c>
      <c r="E13" s="41">
        <v>206</v>
      </c>
      <c r="F13" s="41">
        <v>967</v>
      </c>
      <c r="G13" s="41">
        <f t="shared" si="2"/>
        <v>-560</v>
      </c>
      <c r="H13" s="41">
        <f t="shared" si="3"/>
        <v>955</v>
      </c>
      <c r="I13" s="41">
        <f t="shared" si="4"/>
        <v>761</v>
      </c>
      <c r="J13" s="79">
        <f t="shared" si="5"/>
        <v>-0.36673215455140795</v>
      </c>
      <c r="K13" s="79">
        <f t="shared" si="0"/>
        <v>79.583333333333329</v>
      </c>
      <c r="L13" s="79">
        <f t="shared" si="1"/>
        <v>3.6941747572815533</v>
      </c>
    </row>
    <row r="14" spans="2:13" ht="15" customHeight="1" x14ac:dyDescent="0.2">
      <c r="B14" s="103" t="s">
        <v>275</v>
      </c>
      <c r="C14" s="41">
        <v>1642</v>
      </c>
      <c r="D14" s="41">
        <v>6</v>
      </c>
      <c r="E14" s="41">
        <v>214</v>
      </c>
      <c r="F14" s="41">
        <v>809</v>
      </c>
      <c r="G14" s="41">
        <f t="shared" si="2"/>
        <v>-833</v>
      </c>
      <c r="H14" s="41">
        <f t="shared" si="3"/>
        <v>803</v>
      </c>
      <c r="I14" s="41">
        <f t="shared" si="4"/>
        <v>595</v>
      </c>
      <c r="J14" s="79">
        <f t="shared" si="5"/>
        <v>-0.50730816077953711</v>
      </c>
      <c r="K14" s="79">
        <f t="shared" si="0"/>
        <v>133.83333333333334</v>
      </c>
      <c r="L14" s="79">
        <f t="shared" si="1"/>
        <v>2.7803738317757007</v>
      </c>
    </row>
    <row r="15" spans="2:13" s="13" customFormat="1" ht="15" customHeight="1" x14ac:dyDescent="0.2">
      <c r="B15" s="102" t="s">
        <v>13</v>
      </c>
      <c r="C15" s="41">
        <v>505</v>
      </c>
      <c r="D15" s="41">
        <v>57</v>
      </c>
      <c r="E15" s="41">
        <v>129</v>
      </c>
      <c r="F15" s="41">
        <v>591</v>
      </c>
      <c r="G15" s="41">
        <f t="shared" si="2"/>
        <v>86</v>
      </c>
      <c r="H15" s="41">
        <f t="shared" si="3"/>
        <v>534</v>
      </c>
      <c r="I15" s="41">
        <f t="shared" si="4"/>
        <v>462</v>
      </c>
      <c r="J15" s="79">
        <f t="shared" si="5"/>
        <v>0.17029702970297023</v>
      </c>
      <c r="K15" s="79">
        <f t="shared" si="0"/>
        <v>9.3684210526315788</v>
      </c>
      <c r="L15" s="79">
        <f t="shared" si="1"/>
        <v>3.5813953488372094</v>
      </c>
    </row>
    <row r="16" spans="2:13" s="13" customFormat="1" ht="15" customHeight="1" x14ac:dyDescent="0.2">
      <c r="B16" s="102" t="s">
        <v>14</v>
      </c>
      <c r="C16" s="41">
        <v>4761</v>
      </c>
      <c r="D16" s="41">
        <v>9</v>
      </c>
      <c r="E16" s="41">
        <v>265</v>
      </c>
      <c r="F16" s="41">
        <v>2087</v>
      </c>
      <c r="G16" s="41">
        <f t="shared" si="2"/>
        <v>-2674</v>
      </c>
      <c r="H16" s="41">
        <f t="shared" si="3"/>
        <v>2078</v>
      </c>
      <c r="I16" s="41">
        <f t="shared" si="4"/>
        <v>1822</v>
      </c>
      <c r="J16" s="79">
        <f t="shared" si="5"/>
        <v>-0.56164671287544632</v>
      </c>
      <c r="K16" s="79">
        <f t="shared" si="0"/>
        <v>230.88888888888889</v>
      </c>
      <c r="L16" s="79">
        <f t="shared" si="1"/>
        <v>6.8754716981132074</v>
      </c>
    </row>
    <row r="17" spans="2:12" ht="15" customHeight="1" x14ac:dyDescent="0.2">
      <c r="B17" s="103" t="s">
        <v>15</v>
      </c>
      <c r="C17" s="41">
        <v>609</v>
      </c>
      <c r="D17" s="41">
        <v>6</v>
      </c>
      <c r="E17" s="41">
        <v>79</v>
      </c>
      <c r="F17" s="41">
        <v>248</v>
      </c>
      <c r="G17" s="41">
        <f t="shared" si="2"/>
        <v>-361</v>
      </c>
      <c r="H17" s="41">
        <f t="shared" si="3"/>
        <v>242</v>
      </c>
      <c r="I17" s="41">
        <f t="shared" si="4"/>
        <v>169</v>
      </c>
      <c r="J17" s="79">
        <f t="shared" si="5"/>
        <v>-0.59277504105090317</v>
      </c>
      <c r="K17" s="79">
        <f t="shared" si="0"/>
        <v>40.333333333333336</v>
      </c>
      <c r="L17" s="79">
        <f t="shared" si="1"/>
        <v>2.1392405063291138</v>
      </c>
    </row>
    <row r="18" spans="2:12" ht="15" customHeight="1" x14ac:dyDescent="0.2">
      <c r="B18" s="103" t="s">
        <v>16</v>
      </c>
      <c r="C18" s="41">
        <v>113138</v>
      </c>
      <c r="D18" s="41">
        <v>3778</v>
      </c>
      <c r="E18" s="41">
        <v>8518</v>
      </c>
      <c r="F18" s="41">
        <v>33556</v>
      </c>
      <c r="G18" s="41">
        <f t="shared" si="2"/>
        <v>-79582</v>
      </c>
      <c r="H18" s="41">
        <f t="shared" si="3"/>
        <v>29778</v>
      </c>
      <c r="I18" s="41">
        <f t="shared" si="4"/>
        <v>25038</v>
      </c>
      <c r="J18" s="79">
        <f t="shared" si="5"/>
        <v>-0.70340645936820523</v>
      </c>
      <c r="K18" s="79">
        <f t="shared" si="0"/>
        <v>7.881948120698782</v>
      </c>
      <c r="L18" s="79">
        <f t="shared" si="1"/>
        <v>2.9394223996243252</v>
      </c>
    </row>
    <row r="19" spans="2:12" s="13" customFormat="1" ht="15" customHeight="1" x14ac:dyDescent="0.2">
      <c r="B19" s="102" t="s">
        <v>17</v>
      </c>
      <c r="C19" s="41">
        <v>549</v>
      </c>
      <c r="D19" s="41">
        <v>2</v>
      </c>
      <c r="E19" s="41">
        <v>22</v>
      </c>
      <c r="F19" s="41">
        <v>227</v>
      </c>
      <c r="G19" s="41">
        <f t="shared" si="2"/>
        <v>-322</v>
      </c>
      <c r="H19" s="41">
        <f t="shared" si="3"/>
        <v>225</v>
      </c>
      <c r="I19" s="41">
        <f t="shared" si="4"/>
        <v>205</v>
      </c>
      <c r="J19" s="79">
        <f t="shared" si="5"/>
        <v>-0.5865209471766849</v>
      </c>
      <c r="K19" s="79">
        <f t="shared" si="0"/>
        <v>112.5</v>
      </c>
      <c r="L19" s="79">
        <f t="shared" si="1"/>
        <v>9.3181818181818183</v>
      </c>
    </row>
    <row r="20" spans="2:12" ht="15" customHeight="1" x14ac:dyDescent="0.2">
      <c r="B20" s="103" t="s">
        <v>3</v>
      </c>
      <c r="C20" s="41">
        <v>94391</v>
      </c>
      <c r="D20" s="41">
        <v>8018</v>
      </c>
      <c r="E20" s="41">
        <v>8331</v>
      </c>
      <c r="F20" s="41">
        <v>32228</v>
      </c>
      <c r="G20" s="41">
        <f t="shared" si="2"/>
        <v>-62163</v>
      </c>
      <c r="H20" s="41">
        <f t="shared" si="3"/>
        <v>24210</v>
      </c>
      <c r="I20" s="41">
        <f t="shared" si="4"/>
        <v>23897</v>
      </c>
      <c r="J20" s="79">
        <f t="shared" si="5"/>
        <v>-0.65856914324458904</v>
      </c>
      <c r="K20" s="79">
        <f t="shared" si="0"/>
        <v>3.0194562234971318</v>
      </c>
      <c r="L20" s="79">
        <f t="shared" si="1"/>
        <v>2.868443164085944</v>
      </c>
    </row>
    <row r="21" spans="2:12" ht="15" customHeight="1" x14ac:dyDescent="0.2">
      <c r="B21" s="103" t="s">
        <v>18</v>
      </c>
      <c r="C21" s="41">
        <v>418</v>
      </c>
      <c r="D21" s="41">
        <v>115</v>
      </c>
      <c r="E21" s="41">
        <v>414</v>
      </c>
      <c r="F21" s="41">
        <v>351</v>
      </c>
      <c r="G21" s="41">
        <f t="shared" si="2"/>
        <v>-67</v>
      </c>
      <c r="H21" s="41">
        <f t="shared" si="3"/>
        <v>236</v>
      </c>
      <c r="I21" s="41">
        <f t="shared" si="4"/>
        <v>-63</v>
      </c>
      <c r="J21" s="79">
        <f t="shared" si="5"/>
        <v>-0.16028708133971292</v>
      </c>
      <c r="K21" s="79">
        <f t="shared" si="0"/>
        <v>2.0521739130434784</v>
      </c>
      <c r="L21" s="79">
        <f t="shared" si="1"/>
        <v>-0.15217391304347827</v>
      </c>
    </row>
    <row r="22" spans="2:12" s="13" customFormat="1" ht="15" customHeight="1" x14ac:dyDescent="0.2">
      <c r="B22" s="102" t="s">
        <v>21</v>
      </c>
      <c r="C22" s="41">
        <v>1237</v>
      </c>
      <c r="D22" s="41">
        <v>690</v>
      </c>
      <c r="E22" s="41">
        <v>2711</v>
      </c>
      <c r="F22" s="41">
        <v>3291</v>
      </c>
      <c r="G22" s="41">
        <f t="shared" si="2"/>
        <v>2054</v>
      </c>
      <c r="H22" s="41">
        <f t="shared" si="3"/>
        <v>2601</v>
      </c>
      <c r="I22" s="41">
        <f t="shared" si="4"/>
        <v>580</v>
      </c>
      <c r="J22" s="79">
        <f t="shared" si="5"/>
        <v>1.6604688763136619</v>
      </c>
      <c r="K22" s="79">
        <f t="shared" si="0"/>
        <v>3.7695652173913041</v>
      </c>
      <c r="L22" s="79">
        <f t="shared" si="1"/>
        <v>0.21394319439321285</v>
      </c>
    </row>
    <row r="23" spans="2:12" ht="15" customHeight="1" x14ac:dyDescent="0.2">
      <c r="B23" s="103" t="s">
        <v>20</v>
      </c>
      <c r="C23" s="41">
        <v>11991</v>
      </c>
      <c r="D23" s="41">
        <v>1176</v>
      </c>
      <c r="E23" s="41">
        <v>5922</v>
      </c>
      <c r="F23" s="41">
        <v>13018</v>
      </c>
      <c r="G23" s="41">
        <f t="shared" si="2"/>
        <v>1027</v>
      </c>
      <c r="H23" s="41">
        <f t="shared" si="3"/>
        <v>11842</v>
      </c>
      <c r="I23" s="41">
        <f t="shared" si="4"/>
        <v>7096</v>
      </c>
      <c r="J23" s="79">
        <f t="shared" si="5"/>
        <v>8.5647569010090852E-2</v>
      </c>
      <c r="K23" s="79">
        <f t="shared" si="0"/>
        <v>10.069727891156463</v>
      </c>
      <c r="L23" s="79">
        <f t="shared" si="1"/>
        <v>1.198243836541709</v>
      </c>
    </row>
    <row r="24" spans="2:12" s="13" customFormat="1" ht="15" customHeight="1" x14ac:dyDescent="0.2">
      <c r="B24" s="102" t="s">
        <v>9</v>
      </c>
      <c r="C24" s="41">
        <v>579</v>
      </c>
      <c r="D24" s="41">
        <v>6</v>
      </c>
      <c r="E24" s="41">
        <v>30</v>
      </c>
      <c r="F24" s="41">
        <v>266</v>
      </c>
      <c r="G24" s="41">
        <f t="shared" si="2"/>
        <v>-313</v>
      </c>
      <c r="H24" s="41">
        <f t="shared" si="3"/>
        <v>260</v>
      </c>
      <c r="I24" s="41">
        <f t="shared" si="4"/>
        <v>236</v>
      </c>
      <c r="J24" s="79">
        <f t="shared" si="5"/>
        <v>-0.54058721934369602</v>
      </c>
      <c r="K24" s="79">
        <f t="shared" si="0"/>
        <v>43.333333333333336</v>
      </c>
      <c r="L24" s="79">
        <f t="shared" si="1"/>
        <v>7.8666666666666671</v>
      </c>
    </row>
    <row r="25" spans="2:12" s="13" customFormat="1" ht="15" customHeight="1" x14ac:dyDescent="0.2">
      <c r="B25" s="104" t="s">
        <v>10</v>
      </c>
      <c r="C25" s="41">
        <v>5621</v>
      </c>
      <c r="D25" s="41">
        <v>426</v>
      </c>
      <c r="E25" s="41">
        <v>1639</v>
      </c>
      <c r="F25" s="41">
        <v>6032</v>
      </c>
      <c r="G25" s="41">
        <f t="shared" si="2"/>
        <v>411</v>
      </c>
      <c r="H25" s="41">
        <f t="shared" si="3"/>
        <v>5606</v>
      </c>
      <c r="I25" s="41">
        <f t="shared" si="4"/>
        <v>4393</v>
      </c>
      <c r="J25" s="79">
        <f t="shared" si="5"/>
        <v>7.3118662159758152E-2</v>
      </c>
      <c r="K25" s="79">
        <f t="shared" si="0"/>
        <v>13.15962441314554</v>
      </c>
      <c r="L25" s="79">
        <f t="shared" si="1"/>
        <v>2.6802928615009152</v>
      </c>
    </row>
    <row r="26" spans="2:12" s="13" customFormat="1" ht="15" customHeight="1" x14ac:dyDescent="0.2">
      <c r="B26" s="104" t="s">
        <v>11</v>
      </c>
      <c r="C26" s="41">
        <v>714</v>
      </c>
      <c r="D26" s="41">
        <v>80</v>
      </c>
      <c r="E26" s="41">
        <v>325</v>
      </c>
      <c r="F26" s="41">
        <v>673</v>
      </c>
      <c r="G26" s="41">
        <f t="shared" si="2"/>
        <v>-41</v>
      </c>
      <c r="H26" s="41">
        <f t="shared" si="3"/>
        <v>593</v>
      </c>
      <c r="I26" s="41">
        <f t="shared" si="4"/>
        <v>348</v>
      </c>
      <c r="J26" s="79">
        <f t="shared" si="5"/>
        <v>-5.7422969187675088E-2</v>
      </c>
      <c r="K26" s="79">
        <f t="shared" si="0"/>
        <v>7.4124999999999996</v>
      </c>
      <c r="L26" s="79">
        <f t="shared" si="1"/>
        <v>1.0707692307692307</v>
      </c>
    </row>
    <row r="27" spans="2:12" s="13" customFormat="1" ht="15" customHeight="1" x14ac:dyDescent="0.2">
      <c r="B27" s="104" t="s">
        <v>7</v>
      </c>
      <c r="C27" s="41">
        <v>854</v>
      </c>
      <c r="D27" s="41">
        <v>35</v>
      </c>
      <c r="E27" s="41">
        <v>161</v>
      </c>
      <c r="F27" s="41">
        <v>442</v>
      </c>
      <c r="G27" s="41">
        <f t="shared" si="2"/>
        <v>-412</v>
      </c>
      <c r="H27" s="41">
        <f t="shared" si="3"/>
        <v>407</v>
      </c>
      <c r="I27" s="41">
        <f t="shared" si="4"/>
        <v>281</v>
      </c>
      <c r="J27" s="79">
        <f t="shared" si="5"/>
        <v>-0.48243559718969553</v>
      </c>
      <c r="K27" s="79">
        <f t="shared" si="0"/>
        <v>11.628571428571428</v>
      </c>
      <c r="L27" s="79">
        <f t="shared" si="1"/>
        <v>1.7453416149068324</v>
      </c>
    </row>
    <row r="28" spans="2:12" ht="15" customHeight="1" x14ac:dyDescent="0.2">
      <c r="B28" s="101" t="s">
        <v>22</v>
      </c>
      <c r="C28" s="56">
        <v>5772</v>
      </c>
      <c r="D28" s="56">
        <v>52</v>
      </c>
      <c r="E28" s="56">
        <v>691</v>
      </c>
      <c r="F28" s="56">
        <v>2503</v>
      </c>
      <c r="G28" s="56">
        <f t="shared" si="2"/>
        <v>-3269</v>
      </c>
      <c r="H28" s="56">
        <f t="shared" si="3"/>
        <v>2451</v>
      </c>
      <c r="I28" s="56">
        <f t="shared" si="4"/>
        <v>1812</v>
      </c>
      <c r="J28" s="74">
        <f t="shared" si="5"/>
        <v>-0.56635481635481644</v>
      </c>
      <c r="K28" s="74">
        <f t="shared" si="0"/>
        <v>47.134615384615387</v>
      </c>
      <c r="L28" s="74">
        <f t="shared" si="1"/>
        <v>2.6222865412445731</v>
      </c>
    </row>
    <row r="29" spans="2:12" ht="15" customHeight="1" x14ac:dyDescent="0.2">
      <c r="B29" s="102" t="s">
        <v>29</v>
      </c>
      <c r="C29" s="41">
        <v>2889</v>
      </c>
      <c r="D29" s="41">
        <v>45</v>
      </c>
      <c r="E29" s="41">
        <v>490</v>
      </c>
      <c r="F29" s="41">
        <v>1366</v>
      </c>
      <c r="G29" s="41">
        <f t="shared" si="2"/>
        <v>-1523</v>
      </c>
      <c r="H29" s="41">
        <f t="shared" si="3"/>
        <v>1321</v>
      </c>
      <c r="I29" s="41">
        <f t="shared" si="4"/>
        <v>876</v>
      </c>
      <c r="J29" s="79">
        <f t="shared" si="5"/>
        <v>-0.52717203184492911</v>
      </c>
      <c r="K29" s="79">
        <f t="shared" si="0"/>
        <v>29.355555555555554</v>
      </c>
      <c r="L29" s="79">
        <f t="shared" si="1"/>
        <v>1.7877551020408164</v>
      </c>
    </row>
    <row r="30" spans="2:12" ht="15" customHeight="1" x14ac:dyDescent="0.2">
      <c r="B30" s="103" t="s">
        <v>23</v>
      </c>
      <c r="C30" s="41">
        <v>493</v>
      </c>
      <c r="D30" s="41">
        <v>0</v>
      </c>
      <c r="E30" s="41">
        <v>50</v>
      </c>
      <c r="F30" s="41">
        <v>315</v>
      </c>
      <c r="G30" s="41">
        <f t="shared" si="2"/>
        <v>-178</v>
      </c>
      <c r="H30" s="41">
        <f t="shared" si="3"/>
        <v>315</v>
      </c>
      <c r="I30" s="41">
        <f t="shared" si="4"/>
        <v>265</v>
      </c>
      <c r="J30" s="79">
        <f t="shared" si="5"/>
        <v>-0.36105476673427994</v>
      </c>
      <c r="K30" s="79"/>
      <c r="L30" s="79">
        <f t="shared" si="1"/>
        <v>5.3</v>
      </c>
    </row>
    <row r="31" spans="2:12" ht="15" customHeight="1" x14ac:dyDescent="0.2">
      <c r="B31" s="103" t="s">
        <v>26</v>
      </c>
      <c r="C31" s="41">
        <v>261</v>
      </c>
      <c r="D31" s="41">
        <v>3</v>
      </c>
      <c r="E31" s="41">
        <v>70</v>
      </c>
      <c r="F31" s="41">
        <v>169</v>
      </c>
      <c r="G31" s="41">
        <f t="shared" si="2"/>
        <v>-92</v>
      </c>
      <c r="H31" s="41">
        <f t="shared" si="3"/>
        <v>166</v>
      </c>
      <c r="I31" s="41">
        <f t="shared" si="4"/>
        <v>99</v>
      </c>
      <c r="J31" s="79">
        <f t="shared" si="5"/>
        <v>-0.35249042145593867</v>
      </c>
      <c r="K31" s="79">
        <f t="shared" si="0"/>
        <v>55.333333333333336</v>
      </c>
      <c r="L31" s="79">
        <f t="shared" si="1"/>
        <v>1.4142857142857141</v>
      </c>
    </row>
    <row r="32" spans="2:12" ht="15" customHeight="1" x14ac:dyDescent="0.2">
      <c r="B32" s="103" t="s">
        <v>25</v>
      </c>
      <c r="C32" s="41">
        <v>23</v>
      </c>
      <c r="D32" s="41">
        <v>0</v>
      </c>
      <c r="E32" s="41">
        <v>1</v>
      </c>
      <c r="F32" s="41">
        <v>15</v>
      </c>
      <c r="G32" s="41">
        <f t="shared" si="2"/>
        <v>-8</v>
      </c>
      <c r="H32" s="41">
        <f t="shared" si="3"/>
        <v>15</v>
      </c>
      <c r="I32" s="41">
        <f t="shared" si="4"/>
        <v>14</v>
      </c>
      <c r="J32" s="79">
        <f t="shared" si="5"/>
        <v>-0.34782608695652173</v>
      </c>
      <c r="K32" s="79"/>
      <c r="L32" s="79">
        <f t="shared" si="1"/>
        <v>14</v>
      </c>
    </row>
    <row r="33" spans="2:12" ht="15" customHeight="1" x14ac:dyDescent="0.2">
      <c r="B33" s="103" t="s">
        <v>27</v>
      </c>
      <c r="C33" s="41">
        <v>641</v>
      </c>
      <c r="D33" s="41">
        <v>0</v>
      </c>
      <c r="E33" s="41">
        <v>10</v>
      </c>
      <c r="F33" s="41">
        <v>228</v>
      </c>
      <c r="G33" s="41">
        <f t="shared" si="2"/>
        <v>-413</v>
      </c>
      <c r="H33" s="41">
        <f t="shared" si="3"/>
        <v>228</v>
      </c>
      <c r="I33" s="41">
        <f t="shared" si="4"/>
        <v>218</v>
      </c>
      <c r="J33" s="79">
        <f t="shared" si="5"/>
        <v>-0.64430577223088925</v>
      </c>
      <c r="K33" s="79"/>
      <c r="L33" s="79">
        <f t="shared" si="1"/>
        <v>21.8</v>
      </c>
    </row>
    <row r="34" spans="2:12" ht="15" customHeight="1" x14ac:dyDescent="0.2">
      <c r="B34" s="103" t="s">
        <v>24</v>
      </c>
      <c r="C34" s="41">
        <v>646</v>
      </c>
      <c r="D34" s="41">
        <v>0</v>
      </c>
      <c r="E34" s="41">
        <v>16</v>
      </c>
      <c r="F34" s="41">
        <v>116</v>
      </c>
      <c r="G34" s="41">
        <f t="shared" si="2"/>
        <v>-530</v>
      </c>
      <c r="H34" s="41">
        <f t="shared" si="3"/>
        <v>116</v>
      </c>
      <c r="I34" s="41">
        <f t="shared" si="4"/>
        <v>100</v>
      </c>
      <c r="J34" s="79">
        <f t="shared" si="5"/>
        <v>-0.82043343653250778</v>
      </c>
      <c r="K34" s="79"/>
      <c r="L34" s="79">
        <f t="shared" si="1"/>
        <v>6.25</v>
      </c>
    </row>
    <row r="35" spans="2:12" ht="15" customHeight="1" x14ac:dyDescent="0.2">
      <c r="B35" s="102" t="s">
        <v>28</v>
      </c>
      <c r="C35" s="41">
        <v>819</v>
      </c>
      <c r="D35" s="41">
        <v>4</v>
      </c>
      <c r="E35" s="41">
        <v>54</v>
      </c>
      <c r="F35" s="41">
        <v>294</v>
      </c>
      <c r="G35" s="41">
        <f t="shared" si="2"/>
        <v>-525</v>
      </c>
      <c r="H35" s="41">
        <f t="shared" si="3"/>
        <v>290</v>
      </c>
      <c r="I35" s="41">
        <f t="shared" si="4"/>
        <v>240</v>
      </c>
      <c r="J35" s="79">
        <f t="shared" si="5"/>
        <v>-0.64102564102564097</v>
      </c>
      <c r="K35" s="79">
        <f t="shared" si="0"/>
        <v>72.5</v>
      </c>
      <c r="L35" s="79">
        <f t="shared" si="1"/>
        <v>4.4444444444444446</v>
      </c>
    </row>
    <row r="36" spans="2:12" ht="15" customHeight="1" x14ac:dyDescent="0.2">
      <c r="B36" s="101" t="s">
        <v>30</v>
      </c>
      <c r="C36" s="56">
        <v>5444</v>
      </c>
      <c r="D36" s="56">
        <v>84</v>
      </c>
      <c r="E36" s="56">
        <v>517</v>
      </c>
      <c r="F36" s="56">
        <v>2385</v>
      </c>
      <c r="G36" s="56">
        <f t="shared" si="2"/>
        <v>-3059</v>
      </c>
      <c r="H36" s="56">
        <f t="shared" si="3"/>
        <v>2301</v>
      </c>
      <c r="I36" s="56">
        <f t="shared" si="4"/>
        <v>1868</v>
      </c>
      <c r="J36" s="74">
        <f t="shared" si="5"/>
        <v>-0.56190301249081553</v>
      </c>
      <c r="K36" s="74">
        <f t="shared" si="0"/>
        <v>27.392857142857142</v>
      </c>
      <c r="L36" s="74">
        <f t="shared" si="1"/>
        <v>3.6131528046421666</v>
      </c>
    </row>
    <row r="37" spans="2:12" ht="15" customHeight="1" x14ac:dyDescent="0.2">
      <c r="B37" s="103" t="s">
        <v>31</v>
      </c>
      <c r="C37" s="41">
        <v>64</v>
      </c>
      <c r="D37" s="41">
        <v>0</v>
      </c>
      <c r="E37" s="41">
        <v>1</v>
      </c>
      <c r="F37" s="41">
        <v>13</v>
      </c>
      <c r="G37" s="41">
        <f t="shared" si="2"/>
        <v>-51</v>
      </c>
      <c r="H37" s="41">
        <f t="shared" si="3"/>
        <v>13</v>
      </c>
      <c r="I37" s="41">
        <f t="shared" si="4"/>
        <v>12</v>
      </c>
      <c r="J37" s="79">
        <f t="shared" ref="J37:J51" si="6">F37/C37-1</f>
        <v>-0.796875</v>
      </c>
      <c r="K37" s="79"/>
      <c r="L37" s="79">
        <f t="shared" ref="L37:L51" si="7">F37/E37-1</f>
        <v>12</v>
      </c>
    </row>
    <row r="38" spans="2:12" ht="15" customHeight="1" x14ac:dyDescent="0.2">
      <c r="B38" s="103" t="s">
        <v>32</v>
      </c>
      <c r="C38" s="41">
        <v>2</v>
      </c>
      <c r="D38" s="41">
        <v>0</v>
      </c>
      <c r="E38" s="41">
        <v>0</v>
      </c>
      <c r="F38" s="41">
        <v>0</v>
      </c>
      <c r="G38" s="41">
        <f t="shared" si="2"/>
        <v>-2</v>
      </c>
      <c r="H38" s="41">
        <f t="shared" si="3"/>
        <v>0</v>
      </c>
      <c r="I38" s="41">
        <f t="shared" si="4"/>
        <v>0</v>
      </c>
      <c r="J38" s="79">
        <f t="shared" ref="J38:J49" si="8">F38/C38-1</f>
        <v>-1</v>
      </c>
      <c r="K38" s="79"/>
      <c r="L38" s="79"/>
    </row>
    <row r="39" spans="2:12" ht="12" x14ac:dyDescent="0.2">
      <c r="B39" s="103" t="s">
        <v>214</v>
      </c>
      <c r="C39" s="41">
        <v>93</v>
      </c>
      <c r="D39" s="41">
        <v>11</v>
      </c>
      <c r="E39" s="41">
        <v>10</v>
      </c>
      <c r="F39" s="41">
        <v>20</v>
      </c>
      <c r="G39" s="41">
        <f t="shared" si="2"/>
        <v>-73</v>
      </c>
      <c r="H39" s="41">
        <f t="shared" si="3"/>
        <v>9</v>
      </c>
      <c r="I39" s="41">
        <f t="shared" si="4"/>
        <v>10</v>
      </c>
      <c r="J39" s="79">
        <f t="shared" si="8"/>
        <v>-0.78494623655913975</v>
      </c>
      <c r="K39" s="79">
        <f t="shared" ref="K39:K49" si="9">F39/D39-1</f>
        <v>0.81818181818181812</v>
      </c>
      <c r="L39" s="79">
        <f t="shared" ref="L39:L49" si="10">F39/E39-1</f>
        <v>1</v>
      </c>
    </row>
    <row r="40" spans="2:12" ht="15" customHeight="1" x14ac:dyDescent="0.2">
      <c r="B40" s="102" t="s">
        <v>43</v>
      </c>
      <c r="C40" s="41">
        <v>1273</v>
      </c>
      <c r="D40" s="41">
        <v>18</v>
      </c>
      <c r="E40" s="41">
        <v>133</v>
      </c>
      <c r="F40" s="41">
        <v>547</v>
      </c>
      <c r="G40" s="41">
        <f t="shared" si="2"/>
        <v>-726</v>
      </c>
      <c r="H40" s="41">
        <f t="shared" si="3"/>
        <v>529</v>
      </c>
      <c r="I40" s="41">
        <f t="shared" si="4"/>
        <v>414</v>
      </c>
      <c r="J40" s="79">
        <f t="shared" si="8"/>
        <v>-0.57030636292223091</v>
      </c>
      <c r="K40" s="79">
        <f t="shared" si="9"/>
        <v>29.388888888888889</v>
      </c>
      <c r="L40" s="79">
        <f t="shared" si="10"/>
        <v>3.1127819548872182</v>
      </c>
    </row>
    <row r="41" spans="2:12" ht="15" customHeight="1" x14ac:dyDescent="0.2">
      <c r="B41" s="102" t="s">
        <v>35</v>
      </c>
      <c r="C41" s="41">
        <v>2</v>
      </c>
      <c r="D41" s="41">
        <v>0</v>
      </c>
      <c r="E41" s="41">
        <v>0</v>
      </c>
      <c r="F41" s="41">
        <v>0</v>
      </c>
      <c r="G41" s="41">
        <f t="shared" si="2"/>
        <v>-2</v>
      </c>
      <c r="H41" s="41">
        <f t="shared" si="3"/>
        <v>0</v>
      </c>
      <c r="I41" s="41">
        <f t="shared" si="4"/>
        <v>0</v>
      </c>
      <c r="J41" s="79">
        <f t="shared" si="8"/>
        <v>-1</v>
      </c>
      <c r="K41" s="79"/>
      <c r="L41" s="79"/>
    </row>
    <row r="42" spans="2:12" ht="15" customHeight="1" x14ac:dyDescent="0.2">
      <c r="B42" s="102" t="s">
        <v>36</v>
      </c>
      <c r="C42" s="41">
        <v>1701</v>
      </c>
      <c r="D42" s="41">
        <v>15</v>
      </c>
      <c r="E42" s="41">
        <v>137</v>
      </c>
      <c r="F42" s="41">
        <v>488</v>
      </c>
      <c r="G42" s="41">
        <f t="shared" si="2"/>
        <v>-1213</v>
      </c>
      <c r="H42" s="41">
        <f t="shared" si="3"/>
        <v>473</v>
      </c>
      <c r="I42" s="41">
        <f t="shared" si="4"/>
        <v>351</v>
      </c>
      <c r="J42" s="79">
        <f t="shared" si="8"/>
        <v>-0.7131099353321575</v>
      </c>
      <c r="K42" s="79">
        <f t="shared" si="9"/>
        <v>31.533333333333331</v>
      </c>
      <c r="L42" s="79">
        <f t="shared" si="10"/>
        <v>2.562043795620438</v>
      </c>
    </row>
    <row r="43" spans="2:12" ht="15" customHeight="1" x14ac:dyDescent="0.2">
      <c r="B43" s="102" t="s">
        <v>37</v>
      </c>
      <c r="C43" s="41">
        <v>54</v>
      </c>
      <c r="D43" s="41">
        <v>0</v>
      </c>
      <c r="E43" s="41">
        <v>2</v>
      </c>
      <c r="F43" s="41">
        <v>27</v>
      </c>
      <c r="G43" s="41">
        <f t="shared" si="2"/>
        <v>-27</v>
      </c>
      <c r="H43" s="41">
        <f t="shared" si="3"/>
        <v>27</v>
      </c>
      <c r="I43" s="41">
        <f t="shared" si="4"/>
        <v>25</v>
      </c>
      <c r="J43" s="79">
        <f t="shared" si="8"/>
        <v>-0.5</v>
      </c>
      <c r="K43" s="79"/>
      <c r="L43" s="79">
        <f t="shared" si="10"/>
        <v>12.5</v>
      </c>
    </row>
    <row r="44" spans="2:12" ht="15" customHeight="1" x14ac:dyDescent="0.2">
      <c r="B44" s="102" t="s">
        <v>38</v>
      </c>
      <c r="C44" s="41">
        <v>26</v>
      </c>
      <c r="D44" s="41">
        <v>0</v>
      </c>
      <c r="E44" s="41">
        <v>5</v>
      </c>
      <c r="F44" s="41">
        <v>11</v>
      </c>
      <c r="G44" s="41">
        <f t="shared" si="2"/>
        <v>-15</v>
      </c>
      <c r="H44" s="41">
        <f t="shared" si="3"/>
        <v>11</v>
      </c>
      <c r="I44" s="41">
        <f t="shared" si="4"/>
        <v>6</v>
      </c>
      <c r="J44" s="79">
        <f t="shared" si="8"/>
        <v>-0.57692307692307687</v>
      </c>
      <c r="K44" s="79"/>
      <c r="L44" s="79">
        <f t="shared" si="10"/>
        <v>1.2000000000000002</v>
      </c>
    </row>
    <row r="45" spans="2:12" ht="12" x14ac:dyDescent="0.2">
      <c r="B45" s="102" t="s">
        <v>39</v>
      </c>
      <c r="C45" s="41">
        <v>19</v>
      </c>
      <c r="D45" s="41">
        <v>0</v>
      </c>
      <c r="E45" s="41">
        <v>1</v>
      </c>
      <c r="F45" s="41">
        <v>15</v>
      </c>
      <c r="G45" s="41">
        <f t="shared" si="2"/>
        <v>-4</v>
      </c>
      <c r="H45" s="41">
        <f t="shared" si="3"/>
        <v>15</v>
      </c>
      <c r="I45" s="41">
        <f t="shared" si="4"/>
        <v>14</v>
      </c>
      <c r="J45" s="79">
        <f t="shared" si="8"/>
        <v>-0.21052631578947367</v>
      </c>
      <c r="K45" s="79"/>
      <c r="L45" s="79">
        <f t="shared" si="10"/>
        <v>14</v>
      </c>
    </row>
    <row r="46" spans="2:12" ht="12" x14ac:dyDescent="0.2">
      <c r="B46" s="102" t="s">
        <v>40</v>
      </c>
      <c r="C46" s="41">
        <v>277</v>
      </c>
      <c r="D46" s="41">
        <v>1</v>
      </c>
      <c r="E46" s="41">
        <v>40</v>
      </c>
      <c r="F46" s="41">
        <v>108</v>
      </c>
      <c r="G46" s="41">
        <f t="shared" si="2"/>
        <v>-169</v>
      </c>
      <c r="H46" s="41">
        <f t="shared" si="3"/>
        <v>107</v>
      </c>
      <c r="I46" s="41">
        <f t="shared" si="4"/>
        <v>68</v>
      </c>
      <c r="J46" s="79">
        <f t="shared" si="8"/>
        <v>-0.61010830324909748</v>
      </c>
      <c r="K46" s="79">
        <f t="shared" si="9"/>
        <v>107</v>
      </c>
      <c r="L46" s="79">
        <f t="shared" si="10"/>
        <v>1.7000000000000002</v>
      </c>
    </row>
    <row r="47" spans="2:12" ht="12" x14ac:dyDescent="0.2">
      <c r="B47" s="102" t="s">
        <v>34</v>
      </c>
      <c r="C47" s="41">
        <v>1226</v>
      </c>
      <c r="D47" s="41">
        <v>8</v>
      </c>
      <c r="E47" s="41">
        <v>134</v>
      </c>
      <c r="F47" s="41">
        <v>798</v>
      </c>
      <c r="G47" s="41">
        <f t="shared" si="2"/>
        <v>-428</v>
      </c>
      <c r="H47" s="41">
        <f t="shared" si="3"/>
        <v>790</v>
      </c>
      <c r="I47" s="41">
        <f t="shared" si="4"/>
        <v>664</v>
      </c>
      <c r="J47" s="79">
        <f t="shared" si="8"/>
        <v>-0.34910277324632955</v>
      </c>
      <c r="K47" s="79">
        <f t="shared" si="9"/>
        <v>98.75</v>
      </c>
      <c r="L47" s="79">
        <f t="shared" si="10"/>
        <v>4.955223880597015</v>
      </c>
    </row>
    <row r="48" spans="2:12" ht="12" x14ac:dyDescent="0.2">
      <c r="B48" s="102" t="s">
        <v>41</v>
      </c>
      <c r="C48" s="41">
        <v>4</v>
      </c>
      <c r="D48" s="41">
        <v>0</v>
      </c>
      <c r="E48" s="41">
        <v>0</v>
      </c>
      <c r="F48" s="41">
        <v>1</v>
      </c>
      <c r="G48" s="41">
        <f t="shared" si="2"/>
        <v>-3</v>
      </c>
      <c r="H48" s="41">
        <f t="shared" si="3"/>
        <v>1</v>
      </c>
      <c r="I48" s="41">
        <f t="shared" si="4"/>
        <v>1</v>
      </c>
      <c r="J48" s="79">
        <f t="shared" si="8"/>
        <v>-0.75</v>
      </c>
      <c r="K48" s="79"/>
      <c r="L48" s="79"/>
    </row>
    <row r="49" spans="1:12" ht="15" customHeight="1" x14ac:dyDescent="0.2">
      <c r="B49" s="102" t="s">
        <v>215</v>
      </c>
      <c r="C49" s="41">
        <v>308</v>
      </c>
      <c r="D49" s="41">
        <v>31</v>
      </c>
      <c r="E49" s="41">
        <v>34</v>
      </c>
      <c r="F49" s="41">
        <v>160</v>
      </c>
      <c r="G49" s="41">
        <f t="shared" si="2"/>
        <v>-148</v>
      </c>
      <c r="H49" s="41">
        <f t="shared" si="3"/>
        <v>129</v>
      </c>
      <c r="I49" s="41">
        <f t="shared" si="4"/>
        <v>126</v>
      </c>
      <c r="J49" s="79">
        <f t="shared" si="8"/>
        <v>-0.48051948051948057</v>
      </c>
      <c r="K49" s="79">
        <f t="shared" si="9"/>
        <v>4.161290322580645</v>
      </c>
      <c r="L49" s="79">
        <f t="shared" si="10"/>
        <v>3.7058823529411766</v>
      </c>
    </row>
    <row r="50" spans="1:12" ht="15" customHeight="1" x14ac:dyDescent="0.2">
      <c r="B50" s="102" t="s">
        <v>42</v>
      </c>
      <c r="C50" s="41">
        <v>242</v>
      </c>
      <c r="D50" s="41">
        <v>0</v>
      </c>
      <c r="E50" s="41">
        <v>15</v>
      </c>
      <c r="F50" s="41">
        <v>89</v>
      </c>
      <c r="G50" s="41">
        <f t="shared" si="2"/>
        <v>-153</v>
      </c>
      <c r="H50" s="41">
        <f t="shared" si="3"/>
        <v>89</v>
      </c>
      <c r="I50" s="41">
        <f t="shared" si="4"/>
        <v>74</v>
      </c>
      <c r="J50" s="79">
        <f t="shared" si="6"/>
        <v>-0.63223140495867769</v>
      </c>
      <c r="K50" s="79"/>
      <c r="L50" s="79">
        <f t="shared" si="7"/>
        <v>4.9333333333333336</v>
      </c>
    </row>
    <row r="51" spans="1:12" ht="15" customHeight="1" x14ac:dyDescent="0.2">
      <c r="B51" s="102" t="s">
        <v>33</v>
      </c>
      <c r="C51" s="41">
        <v>153</v>
      </c>
      <c r="D51" s="41">
        <v>0</v>
      </c>
      <c r="E51" s="41">
        <v>5</v>
      </c>
      <c r="F51" s="41">
        <v>108</v>
      </c>
      <c r="G51" s="41">
        <f t="shared" si="2"/>
        <v>-45</v>
      </c>
      <c r="H51" s="41">
        <f t="shared" si="3"/>
        <v>108</v>
      </c>
      <c r="I51" s="41">
        <f t="shared" si="4"/>
        <v>103</v>
      </c>
      <c r="J51" s="79">
        <f t="shared" si="6"/>
        <v>-0.29411764705882348</v>
      </c>
      <c r="K51" s="79"/>
      <c r="L51" s="79">
        <f t="shared" si="7"/>
        <v>20.6</v>
      </c>
    </row>
    <row r="52" spans="1:12" ht="15" customHeight="1" x14ac:dyDescent="0.2">
      <c r="B52" s="101" t="s">
        <v>44</v>
      </c>
      <c r="C52" s="56">
        <v>11027</v>
      </c>
      <c r="D52" s="56">
        <v>65</v>
      </c>
      <c r="E52" s="56">
        <v>1445</v>
      </c>
      <c r="F52" s="56">
        <v>5254</v>
      </c>
      <c r="G52" s="56">
        <f t="shared" si="2"/>
        <v>-5773</v>
      </c>
      <c r="H52" s="56">
        <f t="shared" si="3"/>
        <v>5189</v>
      </c>
      <c r="I52" s="56">
        <f t="shared" si="4"/>
        <v>3809</v>
      </c>
      <c r="J52" s="74">
        <f t="shared" si="5"/>
        <v>-0.52353314591457334</v>
      </c>
      <c r="K52" s="74">
        <f t="shared" si="0"/>
        <v>79.830769230769235</v>
      </c>
      <c r="L52" s="74">
        <f t="shared" si="1"/>
        <v>2.6359861591695504</v>
      </c>
    </row>
    <row r="53" spans="1:12" ht="15" customHeight="1" x14ac:dyDescent="0.2">
      <c r="A53" s="11"/>
      <c r="B53" s="103" t="s">
        <v>61</v>
      </c>
      <c r="C53" s="41">
        <v>837</v>
      </c>
      <c r="D53" s="41">
        <v>2</v>
      </c>
      <c r="E53" s="41">
        <v>73</v>
      </c>
      <c r="F53" s="41">
        <v>361</v>
      </c>
      <c r="G53" s="41">
        <f t="shared" si="2"/>
        <v>-476</v>
      </c>
      <c r="H53" s="41">
        <f t="shared" si="3"/>
        <v>359</v>
      </c>
      <c r="I53" s="41">
        <f t="shared" si="4"/>
        <v>288</v>
      </c>
      <c r="J53" s="79">
        <f t="shared" ref="J53:J61" si="11">F53/C53-1</f>
        <v>-0.56869772998805257</v>
      </c>
      <c r="K53" s="79">
        <f t="shared" ref="K53:K55" si="12">F53/D53-1</f>
        <v>179.5</v>
      </c>
      <c r="L53" s="79">
        <f t="shared" ref="L53:L61" si="13">F53/E53-1</f>
        <v>3.9452054794520546</v>
      </c>
    </row>
    <row r="54" spans="1:12" ht="15" customHeight="1" x14ac:dyDescent="0.2">
      <c r="A54" s="11"/>
      <c r="B54" s="103" t="s">
        <v>45</v>
      </c>
      <c r="C54" s="41">
        <v>627</v>
      </c>
      <c r="D54" s="41">
        <v>8</v>
      </c>
      <c r="E54" s="41">
        <v>71</v>
      </c>
      <c r="F54" s="41">
        <v>278</v>
      </c>
      <c r="G54" s="41">
        <f t="shared" si="2"/>
        <v>-349</v>
      </c>
      <c r="H54" s="41">
        <f t="shared" si="3"/>
        <v>270</v>
      </c>
      <c r="I54" s="41">
        <f t="shared" si="4"/>
        <v>207</v>
      </c>
      <c r="J54" s="79">
        <f t="shared" si="11"/>
        <v>-0.55661881977671457</v>
      </c>
      <c r="K54" s="79">
        <f t="shared" si="12"/>
        <v>33.75</v>
      </c>
      <c r="L54" s="79">
        <f t="shared" si="13"/>
        <v>2.915492957746479</v>
      </c>
    </row>
    <row r="55" spans="1:12" ht="15" customHeight="1" x14ac:dyDescent="0.2">
      <c r="A55" s="11"/>
      <c r="B55" s="102" t="s">
        <v>47</v>
      </c>
      <c r="C55" s="41">
        <v>5670</v>
      </c>
      <c r="D55" s="41">
        <v>39</v>
      </c>
      <c r="E55" s="41">
        <v>657</v>
      </c>
      <c r="F55" s="41">
        <v>2787</v>
      </c>
      <c r="G55" s="41">
        <f t="shared" si="2"/>
        <v>-2883</v>
      </c>
      <c r="H55" s="41">
        <f t="shared" si="3"/>
        <v>2748</v>
      </c>
      <c r="I55" s="41">
        <f t="shared" si="4"/>
        <v>2130</v>
      </c>
      <c r="J55" s="79">
        <f t="shared" si="11"/>
        <v>-0.50846560846560851</v>
      </c>
      <c r="K55" s="79">
        <f t="shared" si="12"/>
        <v>70.461538461538467</v>
      </c>
      <c r="L55" s="79">
        <f t="shared" si="13"/>
        <v>3.2420091324200913</v>
      </c>
    </row>
    <row r="56" spans="1:12" ht="12.75" x14ac:dyDescent="0.2">
      <c r="A56" s="11"/>
      <c r="B56" s="102" t="s">
        <v>48</v>
      </c>
      <c r="C56" s="41">
        <v>3</v>
      </c>
      <c r="D56" s="41">
        <v>0</v>
      </c>
      <c r="E56" s="41">
        <v>0</v>
      </c>
      <c r="F56" s="41">
        <v>0</v>
      </c>
      <c r="G56" s="41">
        <f t="shared" si="2"/>
        <v>-3</v>
      </c>
      <c r="H56" s="41">
        <f t="shared" si="3"/>
        <v>0</v>
      </c>
      <c r="I56" s="41">
        <f t="shared" si="4"/>
        <v>0</v>
      </c>
      <c r="J56" s="79">
        <f t="shared" ref="J56:J60" si="14">F56/C56-1</f>
        <v>-1</v>
      </c>
      <c r="K56" s="79"/>
      <c r="L56" s="79"/>
    </row>
    <row r="57" spans="1:12" ht="12.75" x14ac:dyDescent="0.2">
      <c r="A57" s="11"/>
      <c r="B57" s="102" t="s">
        <v>49</v>
      </c>
      <c r="C57" s="41">
        <v>31</v>
      </c>
      <c r="D57" s="41">
        <v>0</v>
      </c>
      <c r="E57" s="41">
        <v>3</v>
      </c>
      <c r="F57" s="41">
        <v>19</v>
      </c>
      <c r="G57" s="41">
        <f t="shared" si="2"/>
        <v>-12</v>
      </c>
      <c r="H57" s="41">
        <f t="shared" si="3"/>
        <v>19</v>
      </c>
      <c r="I57" s="41">
        <f t="shared" si="4"/>
        <v>16</v>
      </c>
      <c r="J57" s="79">
        <f t="shared" si="14"/>
        <v>-0.38709677419354838</v>
      </c>
      <c r="K57" s="79"/>
      <c r="L57" s="79">
        <f t="shared" ref="L57:L60" si="15">F57/E57-1</f>
        <v>5.333333333333333</v>
      </c>
    </row>
    <row r="58" spans="1:12" ht="12.75" x14ac:dyDescent="0.2">
      <c r="A58" s="11"/>
      <c r="B58" s="102" t="s">
        <v>242</v>
      </c>
      <c r="C58" s="41">
        <v>0</v>
      </c>
      <c r="D58" s="41">
        <v>0</v>
      </c>
      <c r="E58" s="41">
        <v>0</v>
      </c>
      <c r="F58" s="41">
        <v>0</v>
      </c>
      <c r="G58" s="41">
        <f t="shared" si="2"/>
        <v>0</v>
      </c>
      <c r="H58" s="41">
        <f t="shared" si="3"/>
        <v>0</v>
      </c>
      <c r="I58" s="41">
        <f t="shared" si="4"/>
        <v>0</v>
      </c>
      <c r="J58" s="79"/>
      <c r="K58" s="79"/>
      <c r="L58" s="79"/>
    </row>
    <row r="59" spans="1:12" ht="12" customHeight="1" x14ac:dyDescent="0.2">
      <c r="A59" s="11"/>
      <c r="B59" s="102" t="s">
        <v>50</v>
      </c>
      <c r="C59" s="41">
        <v>1303</v>
      </c>
      <c r="D59" s="41">
        <v>3</v>
      </c>
      <c r="E59" s="41">
        <v>142</v>
      </c>
      <c r="F59" s="41">
        <v>493</v>
      </c>
      <c r="G59" s="41">
        <f t="shared" si="2"/>
        <v>-810</v>
      </c>
      <c r="H59" s="41">
        <f t="shared" si="3"/>
        <v>490</v>
      </c>
      <c r="I59" s="41">
        <f t="shared" si="4"/>
        <v>351</v>
      </c>
      <c r="J59" s="79">
        <f t="shared" si="14"/>
        <v>-0.62164236377590176</v>
      </c>
      <c r="K59" s="79">
        <f t="shared" ref="K59:K60" si="16">F59/D59-1</f>
        <v>163.33333333333334</v>
      </c>
      <c r="L59" s="79">
        <f t="shared" si="15"/>
        <v>2.471830985915493</v>
      </c>
    </row>
    <row r="60" spans="1:12" ht="15" customHeight="1" x14ac:dyDescent="0.2">
      <c r="A60" s="11"/>
      <c r="B60" s="102" t="s">
        <v>46</v>
      </c>
      <c r="C60" s="41">
        <v>1864</v>
      </c>
      <c r="D60" s="41">
        <v>13</v>
      </c>
      <c r="E60" s="41">
        <v>411</v>
      </c>
      <c r="F60" s="41">
        <v>1011</v>
      </c>
      <c r="G60" s="41">
        <f t="shared" si="2"/>
        <v>-853</v>
      </c>
      <c r="H60" s="41">
        <f t="shared" si="3"/>
        <v>998</v>
      </c>
      <c r="I60" s="41">
        <f t="shared" si="4"/>
        <v>600</v>
      </c>
      <c r="J60" s="79">
        <f t="shared" si="14"/>
        <v>-0.45761802575107291</v>
      </c>
      <c r="K60" s="79">
        <f t="shared" si="16"/>
        <v>76.769230769230774</v>
      </c>
      <c r="L60" s="79">
        <f t="shared" si="15"/>
        <v>1.4598540145985401</v>
      </c>
    </row>
    <row r="61" spans="1:12" s="21" customFormat="1" ht="15" customHeight="1" x14ac:dyDescent="0.2">
      <c r="A61" s="11"/>
      <c r="B61" s="102" t="s">
        <v>51</v>
      </c>
      <c r="C61" s="41">
        <v>692</v>
      </c>
      <c r="D61" s="41">
        <v>0</v>
      </c>
      <c r="E61" s="41">
        <v>88</v>
      </c>
      <c r="F61" s="41">
        <v>305</v>
      </c>
      <c r="G61" s="41">
        <f t="shared" si="2"/>
        <v>-387</v>
      </c>
      <c r="H61" s="41">
        <f t="shared" si="3"/>
        <v>305</v>
      </c>
      <c r="I61" s="41">
        <f t="shared" si="4"/>
        <v>217</v>
      </c>
      <c r="J61" s="79">
        <f t="shared" si="11"/>
        <v>-0.55924855491329484</v>
      </c>
      <c r="K61" s="79"/>
      <c r="L61" s="79">
        <f t="shared" si="13"/>
        <v>2.4659090909090908</v>
      </c>
    </row>
    <row r="62" spans="1:12" ht="15" customHeight="1" x14ac:dyDescent="0.2">
      <c r="B62" s="101" t="s">
        <v>52</v>
      </c>
      <c r="C62" s="56">
        <v>109597</v>
      </c>
      <c r="D62" s="56">
        <v>14292</v>
      </c>
      <c r="E62" s="56">
        <v>31217</v>
      </c>
      <c r="F62" s="56">
        <v>51772</v>
      </c>
      <c r="G62" s="56">
        <f t="shared" si="2"/>
        <v>-57825</v>
      </c>
      <c r="H62" s="56">
        <f t="shared" si="3"/>
        <v>37480</v>
      </c>
      <c r="I62" s="56">
        <f t="shared" si="4"/>
        <v>20555</v>
      </c>
      <c r="J62" s="74">
        <f t="shared" si="5"/>
        <v>-0.52761480697464347</v>
      </c>
      <c r="K62" s="74">
        <f t="shared" ref="K62:K117" si="17">F62/D62-1</f>
        <v>2.6224461237055694</v>
      </c>
      <c r="L62" s="74">
        <f t="shared" ref="L62:L117" si="18">F62/E62-1</f>
        <v>0.65845532882724167</v>
      </c>
    </row>
    <row r="63" spans="1:12" ht="15" customHeight="1" x14ac:dyDescent="0.2">
      <c r="B63" s="102" t="s">
        <v>55</v>
      </c>
      <c r="C63" s="41">
        <v>95063</v>
      </c>
      <c r="D63" s="41">
        <v>14219</v>
      </c>
      <c r="E63" s="41">
        <v>21106</v>
      </c>
      <c r="F63" s="41">
        <v>35959</v>
      </c>
      <c r="G63" s="41">
        <f t="shared" si="2"/>
        <v>-59104</v>
      </c>
      <c r="H63" s="41">
        <f t="shared" si="3"/>
        <v>21740</v>
      </c>
      <c r="I63" s="41">
        <f t="shared" si="4"/>
        <v>14853</v>
      </c>
      <c r="J63" s="79">
        <f t="shared" ref="J63:J65" si="19">F63/C63-1</f>
        <v>-0.62173505990764022</v>
      </c>
      <c r="K63" s="79">
        <f t="shared" si="17"/>
        <v>1.5289401505028484</v>
      </c>
      <c r="L63" s="79">
        <f t="shared" si="18"/>
        <v>0.70373353548753914</v>
      </c>
    </row>
    <row r="64" spans="1:12" ht="15" customHeight="1" x14ac:dyDescent="0.2">
      <c r="B64" s="102" t="s">
        <v>54</v>
      </c>
      <c r="C64" s="41">
        <v>14343</v>
      </c>
      <c r="D64" s="41">
        <v>72</v>
      </c>
      <c r="E64" s="41">
        <v>10098</v>
      </c>
      <c r="F64" s="41">
        <v>15709</v>
      </c>
      <c r="G64" s="41">
        <f t="shared" si="2"/>
        <v>1366</v>
      </c>
      <c r="H64" s="41">
        <f t="shared" si="3"/>
        <v>15637</v>
      </c>
      <c r="I64" s="41">
        <f t="shared" si="4"/>
        <v>5611</v>
      </c>
      <c r="J64" s="79">
        <f t="shared" si="19"/>
        <v>9.5238095238095344E-2</v>
      </c>
      <c r="K64" s="79">
        <f t="shared" si="17"/>
        <v>217.18055555555554</v>
      </c>
      <c r="L64" s="79">
        <f t="shared" si="18"/>
        <v>0.55565458506634968</v>
      </c>
    </row>
    <row r="65" spans="1:12" ht="15" customHeight="1" x14ac:dyDescent="0.2">
      <c r="B65" s="102" t="s">
        <v>53</v>
      </c>
      <c r="C65" s="41">
        <v>191</v>
      </c>
      <c r="D65" s="41">
        <v>1</v>
      </c>
      <c r="E65" s="41">
        <v>13</v>
      </c>
      <c r="F65" s="41">
        <v>104</v>
      </c>
      <c r="G65" s="41">
        <f t="shared" si="2"/>
        <v>-87</v>
      </c>
      <c r="H65" s="41">
        <f t="shared" si="3"/>
        <v>103</v>
      </c>
      <c r="I65" s="41">
        <f t="shared" si="4"/>
        <v>91</v>
      </c>
      <c r="J65" s="79">
        <f t="shared" si="19"/>
        <v>-0.45549738219895286</v>
      </c>
      <c r="K65" s="79">
        <f t="shared" si="17"/>
        <v>103</v>
      </c>
      <c r="L65" s="79">
        <f t="shared" si="18"/>
        <v>7</v>
      </c>
    </row>
    <row r="66" spans="1:12" ht="15" customHeight="1" x14ac:dyDescent="0.2">
      <c r="B66" s="100" t="s">
        <v>56</v>
      </c>
      <c r="C66" s="57">
        <v>4010</v>
      </c>
      <c r="D66" s="57">
        <v>17</v>
      </c>
      <c r="E66" s="57">
        <v>791</v>
      </c>
      <c r="F66" s="57">
        <v>2607</v>
      </c>
      <c r="G66" s="57">
        <f t="shared" si="2"/>
        <v>-1403</v>
      </c>
      <c r="H66" s="57">
        <f t="shared" si="3"/>
        <v>2590</v>
      </c>
      <c r="I66" s="57">
        <f t="shared" si="4"/>
        <v>1816</v>
      </c>
      <c r="J66" s="62">
        <f t="shared" si="5"/>
        <v>-0.3498753117206983</v>
      </c>
      <c r="K66" s="62">
        <f t="shared" si="17"/>
        <v>152.35294117647058</v>
      </c>
      <c r="L66" s="62">
        <f t="shared" si="18"/>
        <v>2.29582806573957</v>
      </c>
    </row>
    <row r="67" spans="1:12" x14ac:dyDescent="0.2">
      <c r="B67" s="101" t="s">
        <v>57</v>
      </c>
      <c r="C67" s="58">
        <v>46</v>
      </c>
      <c r="D67" s="58">
        <v>0</v>
      </c>
      <c r="E67" s="56">
        <v>11</v>
      </c>
      <c r="F67" s="56">
        <v>34</v>
      </c>
      <c r="G67" s="58">
        <f t="shared" si="2"/>
        <v>-12</v>
      </c>
      <c r="H67" s="58">
        <f t="shared" si="3"/>
        <v>34</v>
      </c>
      <c r="I67" s="56">
        <f t="shared" si="4"/>
        <v>23</v>
      </c>
      <c r="J67" s="74">
        <f t="shared" ref="J67" si="20">F67/C67-1</f>
        <v>-0.26086956521739135</v>
      </c>
      <c r="K67" s="74"/>
      <c r="L67" s="74">
        <f t="shared" si="18"/>
        <v>2.0909090909090908</v>
      </c>
    </row>
    <row r="68" spans="1:12" ht="12.75" x14ac:dyDescent="0.2">
      <c r="A68" s="11"/>
      <c r="B68" s="105" t="s">
        <v>224</v>
      </c>
      <c r="C68" s="41">
        <v>0</v>
      </c>
      <c r="D68" s="41">
        <v>0</v>
      </c>
      <c r="E68" s="41">
        <v>0</v>
      </c>
      <c r="F68" s="41">
        <v>0</v>
      </c>
      <c r="G68" s="41">
        <f t="shared" si="2"/>
        <v>0</v>
      </c>
      <c r="H68" s="41">
        <f t="shared" si="3"/>
        <v>0</v>
      </c>
      <c r="I68" s="41">
        <f t="shared" si="4"/>
        <v>0</v>
      </c>
      <c r="J68" s="79"/>
      <c r="K68" s="79"/>
      <c r="L68" s="79"/>
    </row>
    <row r="69" spans="1:12" ht="15" customHeight="1" x14ac:dyDescent="0.2">
      <c r="A69" s="11"/>
      <c r="B69" s="106" t="s">
        <v>58</v>
      </c>
      <c r="C69" s="41">
        <v>4</v>
      </c>
      <c r="D69" s="41">
        <v>0</v>
      </c>
      <c r="E69" s="41">
        <v>0</v>
      </c>
      <c r="F69" s="41">
        <v>8</v>
      </c>
      <c r="G69" s="41">
        <f t="shared" ref="G69:G132" si="21">F69-C69</f>
        <v>4</v>
      </c>
      <c r="H69" s="41">
        <f t="shared" ref="H69:H132" si="22">F69-D69</f>
        <v>8</v>
      </c>
      <c r="I69" s="41">
        <f t="shared" ref="I69:I132" si="23">F69-E69</f>
        <v>8</v>
      </c>
      <c r="J69" s="79">
        <f t="shared" si="5"/>
        <v>1</v>
      </c>
      <c r="K69" s="79"/>
      <c r="L69" s="79"/>
    </row>
    <row r="70" spans="1:12" ht="12.75" x14ac:dyDescent="0.2">
      <c r="A70" s="11"/>
      <c r="B70" s="106" t="s">
        <v>157</v>
      </c>
      <c r="C70" s="41">
        <v>0</v>
      </c>
      <c r="D70" s="41">
        <v>0</v>
      </c>
      <c r="E70" s="41">
        <v>0</v>
      </c>
      <c r="F70" s="41">
        <v>1</v>
      </c>
      <c r="G70" s="41">
        <f t="shared" si="21"/>
        <v>1</v>
      </c>
      <c r="H70" s="41">
        <f t="shared" si="22"/>
        <v>1</v>
      </c>
      <c r="I70" s="41">
        <f t="shared" si="23"/>
        <v>1</v>
      </c>
      <c r="J70" s="79"/>
      <c r="K70" s="79"/>
      <c r="L70" s="79"/>
    </row>
    <row r="71" spans="1:12" ht="12.75" x14ac:dyDescent="0.2">
      <c r="A71" s="11"/>
      <c r="B71" s="106" t="s">
        <v>59</v>
      </c>
      <c r="C71" s="41">
        <v>1</v>
      </c>
      <c r="D71" s="41">
        <v>0</v>
      </c>
      <c r="E71" s="41">
        <v>0</v>
      </c>
      <c r="F71" s="41">
        <v>0</v>
      </c>
      <c r="G71" s="41">
        <f t="shared" si="21"/>
        <v>-1</v>
      </c>
      <c r="H71" s="41">
        <f t="shared" si="22"/>
        <v>0</v>
      </c>
      <c r="I71" s="41">
        <f t="shared" si="23"/>
        <v>0</v>
      </c>
      <c r="J71" s="79">
        <f t="shared" ref="J71:J88" si="24">F71/C71-1</f>
        <v>-1</v>
      </c>
      <c r="K71" s="79"/>
      <c r="L71" s="79"/>
    </row>
    <row r="72" spans="1:12" ht="12.75" x14ac:dyDescent="0.2">
      <c r="A72" s="11"/>
      <c r="B72" s="106" t="s">
        <v>188</v>
      </c>
      <c r="C72" s="41">
        <v>0</v>
      </c>
      <c r="D72" s="41">
        <v>0</v>
      </c>
      <c r="E72" s="41">
        <v>0</v>
      </c>
      <c r="F72" s="41">
        <v>1</v>
      </c>
      <c r="G72" s="41">
        <f t="shared" si="21"/>
        <v>1</v>
      </c>
      <c r="H72" s="41">
        <f t="shared" si="22"/>
        <v>1</v>
      </c>
      <c r="I72" s="41">
        <f t="shared" si="23"/>
        <v>1</v>
      </c>
      <c r="J72" s="79"/>
      <c r="K72" s="79"/>
      <c r="L72" s="79"/>
    </row>
    <row r="73" spans="1:12" ht="15" customHeight="1" x14ac:dyDescent="0.2">
      <c r="A73" s="11"/>
      <c r="B73" s="106" t="s">
        <v>75</v>
      </c>
      <c r="C73" s="41">
        <v>5</v>
      </c>
      <c r="D73" s="41">
        <v>0</v>
      </c>
      <c r="E73" s="41">
        <v>5</v>
      </c>
      <c r="F73" s="41">
        <v>5</v>
      </c>
      <c r="G73" s="41">
        <f t="shared" si="21"/>
        <v>0</v>
      </c>
      <c r="H73" s="41">
        <f t="shared" si="22"/>
        <v>5</v>
      </c>
      <c r="I73" s="41">
        <f t="shared" si="23"/>
        <v>0</v>
      </c>
      <c r="J73" s="79">
        <f t="shared" si="24"/>
        <v>0</v>
      </c>
      <c r="K73" s="79"/>
      <c r="L73" s="79">
        <f t="shared" ref="L73:L83" si="25">F73/E73-1</f>
        <v>0</v>
      </c>
    </row>
    <row r="74" spans="1:12" ht="15" customHeight="1" x14ac:dyDescent="0.2">
      <c r="A74" s="11"/>
      <c r="B74" s="105" t="s">
        <v>76</v>
      </c>
      <c r="C74" s="41">
        <v>5</v>
      </c>
      <c r="D74" s="41">
        <v>0</v>
      </c>
      <c r="E74" s="41">
        <v>0</v>
      </c>
      <c r="F74" s="41">
        <v>2</v>
      </c>
      <c r="G74" s="41">
        <f t="shared" si="21"/>
        <v>-3</v>
      </c>
      <c r="H74" s="41">
        <f t="shared" si="22"/>
        <v>2</v>
      </c>
      <c r="I74" s="41">
        <f t="shared" si="23"/>
        <v>2</v>
      </c>
      <c r="J74" s="79">
        <f t="shared" si="24"/>
        <v>-0.6</v>
      </c>
      <c r="K74" s="79"/>
      <c r="L74" s="79"/>
    </row>
    <row r="75" spans="1:12" ht="12.75" x14ac:dyDescent="0.2">
      <c r="A75" s="11"/>
      <c r="B75" s="106" t="s">
        <v>232</v>
      </c>
      <c r="C75" s="41">
        <v>0</v>
      </c>
      <c r="D75" s="41">
        <v>0</v>
      </c>
      <c r="E75" s="41">
        <v>0</v>
      </c>
      <c r="F75" s="41">
        <v>0</v>
      </c>
      <c r="G75" s="41">
        <f t="shared" si="21"/>
        <v>0</v>
      </c>
      <c r="H75" s="41">
        <f t="shared" si="22"/>
        <v>0</v>
      </c>
      <c r="I75" s="41">
        <f t="shared" si="23"/>
        <v>0</v>
      </c>
      <c r="J75" s="79"/>
      <c r="K75" s="79"/>
      <c r="L75" s="79"/>
    </row>
    <row r="76" spans="1:12" ht="16.5" customHeight="1" x14ac:dyDescent="0.2">
      <c r="A76" s="11"/>
      <c r="B76" s="106" t="s">
        <v>84</v>
      </c>
      <c r="C76" s="41">
        <v>0</v>
      </c>
      <c r="D76" s="41">
        <v>0</v>
      </c>
      <c r="E76" s="41">
        <v>0</v>
      </c>
      <c r="F76" s="41">
        <v>0</v>
      </c>
      <c r="G76" s="41">
        <f t="shared" si="21"/>
        <v>0</v>
      </c>
      <c r="H76" s="41">
        <f t="shared" si="22"/>
        <v>0</v>
      </c>
      <c r="I76" s="41">
        <f t="shared" si="23"/>
        <v>0</v>
      </c>
      <c r="J76" s="79"/>
      <c r="K76" s="79"/>
      <c r="L76" s="79"/>
    </row>
    <row r="77" spans="1:12" ht="15" customHeight="1" x14ac:dyDescent="0.2">
      <c r="A77" s="11"/>
      <c r="B77" s="106" t="s">
        <v>87</v>
      </c>
      <c r="C77" s="41">
        <v>1</v>
      </c>
      <c r="D77" s="41">
        <v>0</v>
      </c>
      <c r="E77" s="41">
        <v>0</v>
      </c>
      <c r="F77" s="41">
        <v>1</v>
      </c>
      <c r="G77" s="41">
        <f t="shared" si="21"/>
        <v>0</v>
      </c>
      <c r="H77" s="41">
        <f t="shared" si="22"/>
        <v>1</v>
      </c>
      <c r="I77" s="41">
        <f t="shared" si="23"/>
        <v>1</v>
      </c>
      <c r="J77" s="79">
        <f t="shared" si="24"/>
        <v>0</v>
      </c>
      <c r="K77" s="79"/>
      <c r="L77" s="79"/>
    </row>
    <row r="78" spans="1:12" ht="14.25" customHeight="1" x14ac:dyDescent="0.2">
      <c r="A78" s="11"/>
      <c r="B78" s="106" t="s">
        <v>233</v>
      </c>
      <c r="C78" s="41">
        <v>0</v>
      </c>
      <c r="D78" s="41">
        <v>0</v>
      </c>
      <c r="E78" s="41">
        <v>0</v>
      </c>
      <c r="F78" s="41">
        <v>0</v>
      </c>
      <c r="G78" s="41">
        <f t="shared" si="21"/>
        <v>0</v>
      </c>
      <c r="H78" s="41">
        <f t="shared" si="22"/>
        <v>0</v>
      </c>
      <c r="I78" s="41">
        <f t="shared" si="23"/>
        <v>0</v>
      </c>
      <c r="J78" s="79"/>
      <c r="K78" s="79"/>
      <c r="L78" s="79"/>
    </row>
    <row r="79" spans="1:12" ht="12.75" x14ac:dyDescent="0.2">
      <c r="A79" s="11"/>
      <c r="B79" s="106" t="s">
        <v>104</v>
      </c>
      <c r="C79" s="41">
        <v>17</v>
      </c>
      <c r="D79" s="41">
        <v>0</v>
      </c>
      <c r="E79" s="41">
        <v>5</v>
      </c>
      <c r="F79" s="41">
        <v>9</v>
      </c>
      <c r="G79" s="41">
        <f t="shared" si="21"/>
        <v>-8</v>
      </c>
      <c r="H79" s="41">
        <f t="shared" si="22"/>
        <v>9</v>
      </c>
      <c r="I79" s="41">
        <f t="shared" si="23"/>
        <v>4</v>
      </c>
      <c r="J79" s="79">
        <f t="shared" si="24"/>
        <v>-0.47058823529411764</v>
      </c>
      <c r="K79" s="79"/>
      <c r="L79" s="79">
        <f t="shared" si="25"/>
        <v>0.8</v>
      </c>
    </row>
    <row r="80" spans="1:12" s="21" customFormat="1" ht="12.75" x14ac:dyDescent="0.2">
      <c r="A80" s="11"/>
      <c r="B80" s="106" t="s">
        <v>118</v>
      </c>
      <c r="C80" s="41">
        <v>0</v>
      </c>
      <c r="D80" s="41">
        <v>0</v>
      </c>
      <c r="E80" s="41">
        <v>0</v>
      </c>
      <c r="F80" s="41">
        <v>0</v>
      </c>
      <c r="G80" s="41">
        <f t="shared" si="21"/>
        <v>0</v>
      </c>
      <c r="H80" s="41">
        <f t="shared" si="22"/>
        <v>0</v>
      </c>
      <c r="I80" s="41">
        <f t="shared" si="23"/>
        <v>0</v>
      </c>
      <c r="J80" s="79"/>
      <c r="K80" s="79"/>
      <c r="L80" s="79"/>
    </row>
    <row r="81" spans="1:12" ht="12.75" x14ac:dyDescent="0.2">
      <c r="A81" s="11"/>
      <c r="B81" s="106" t="s">
        <v>230</v>
      </c>
      <c r="C81" s="41">
        <v>0</v>
      </c>
      <c r="D81" s="41">
        <v>0</v>
      </c>
      <c r="E81" s="41">
        <v>0</v>
      </c>
      <c r="F81" s="41">
        <v>0</v>
      </c>
      <c r="G81" s="41">
        <f t="shared" si="21"/>
        <v>0</v>
      </c>
      <c r="H81" s="41">
        <f t="shared" si="22"/>
        <v>0</v>
      </c>
      <c r="I81" s="41">
        <f t="shared" si="23"/>
        <v>0</v>
      </c>
      <c r="J81" s="79"/>
      <c r="K81" s="79"/>
      <c r="L81" s="79"/>
    </row>
    <row r="82" spans="1:12" s="10" customFormat="1" ht="12.75" x14ac:dyDescent="0.2">
      <c r="A82" s="11"/>
      <c r="B82" s="106" t="s">
        <v>133</v>
      </c>
      <c r="C82" s="41">
        <v>0</v>
      </c>
      <c r="D82" s="41">
        <v>0</v>
      </c>
      <c r="E82" s="41">
        <v>0</v>
      </c>
      <c r="F82" s="41">
        <v>0</v>
      </c>
      <c r="G82" s="41">
        <f t="shared" si="21"/>
        <v>0</v>
      </c>
      <c r="H82" s="41">
        <f t="shared" si="22"/>
        <v>0</v>
      </c>
      <c r="I82" s="41">
        <f t="shared" si="23"/>
        <v>0</v>
      </c>
      <c r="J82" s="79"/>
      <c r="K82" s="79"/>
      <c r="L82" s="79"/>
    </row>
    <row r="83" spans="1:12" s="21" customFormat="1" ht="12.75" x14ac:dyDescent="0.2">
      <c r="A83" s="11"/>
      <c r="B83" s="106" t="s">
        <v>134</v>
      </c>
      <c r="C83" s="41">
        <v>7</v>
      </c>
      <c r="D83" s="41">
        <v>0</v>
      </c>
      <c r="E83" s="41">
        <v>1</v>
      </c>
      <c r="F83" s="41">
        <v>4</v>
      </c>
      <c r="G83" s="41">
        <f t="shared" si="21"/>
        <v>-3</v>
      </c>
      <c r="H83" s="41">
        <f t="shared" si="22"/>
        <v>4</v>
      </c>
      <c r="I83" s="41">
        <f t="shared" si="23"/>
        <v>3</v>
      </c>
      <c r="J83" s="79">
        <f t="shared" si="24"/>
        <v>-0.4285714285714286</v>
      </c>
      <c r="K83" s="79"/>
      <c r="L83" s="79">
        <f t="shared" si="25"/>
        <v>3</v>
      </c>
    </row>
    <row r="84" spans="1:12" ht="15" customHeight="1" x14ac:dyDescent="0.2">
      <c r="A84" s="11"/>
      <c r="B84" s="106" t="s">
        <v>193</v>
      </c>
      <c r="C84" s="41">
        <v>0</v>
      </c>
      <c r="D84" s="41">
        <v>0</v>
      </c>
      <c r="E84" s="41">
        <v>0</v>
      </c>
      <c r="F84" s="41">
        <v>0</v>
      </c>
      <c r="G84" s="41">
        <f t="shared" si="21"/>
        <v>0</v>
      </c>
      <c r="H84" s="41">
        <f t="shared" si="22"/>
        <v>0</v>
      </c>
      <c r="I84" s="41">
        <f t="shared" si="23"/>
        <v>0</v>
      </c>
      <c r="J84" s="79"/>
      <c r="K84" s="79"/>
      <c r="L84" s="79"/>
    </row>
    <row r="85" spans="1:12" ht="15" customHeight="1" x14ac:dyDescent="0.2">
      <c r="A85" s="11"/>
      <c r="B85" s="106" t="s">
        <v>143</v>
      </c>
      <c r="C85" s="41">
        <v>2</v>
      </c>
      <c r="D85" s="41">
        <v>0</v>
      </c>
      <c r="E85" s="41">
        <v>0</v>
      </c>
      <c r="F85" s="41">
        <v>0</v>
      </c>
      <c r="G85" s="41">
        <f t="shared" si="21"/>
        <v>-2</v>
      </c>
      <c r="H85" s="41">
        <f t="shared" si="22"/>
        <v>0</v>
      </c>
      <c r="I85" s="41">
        <f t="shared" si="23"/>
        <v>0</v>
      </c>
      <c r="J85" s="79">
        <f t="shared" si="24"/>
        <v>-1</v>
      </c>
      <c r="K85" s="79"/>
      <c r="L85" s="79"/>
    </row>
    <row r="86" spans="1:12" ht="15" customHeight="1" x14ac:dyDescent="0.2">
      <c r="A86" s="11"/>
      <c r="B86" s="106" t="s">
        <v>144</v>
      </c>
      <c r="C86" s="41">
        <v>3</v>
      </c>
      <c r="D86" s="41">
        <v>0</v>
      </c>
      <c r="E86" s="41">
        <v>0</v>
      </c>
      <c r="F86" s="41">
        <v>2</v>
      </c>
      <c r="G86" s="41">
        <f t="shared" si="21"/>
        <v>-1</v>
      </c>
      <c r="H86" s="41">
        <f t="shared" si="22"/>
        <v>2</v>
      </c>
      <c r="I86" s="41">
        <f t="shared" si="23"/>
        <v>2</v>
      </c>
      <c r="J86" s="79">
        <f t="shared" si="24"/>
        <v>-0.33333333333333337</v>
      </c>
      <c r="K86" s="79"/>
      <c r="L86" s="79"/>
    </row>
    <row r="87" spans="1:12" ht="15" customHeight="1" x14ac:dyDescent="0.2">
      <c r="A87" s="11"/>
      <c r="B87" s="106" t="s">
        <v>154</v>
      </c>
      <c r="C87" s="41">
        <v>1</v>
      </c>
      <c r="D87" s="41">
        <v>0</v>
      </c>
      <c r="E87" s="41">
        <v>0</v>
      </c>
      <c r="F87" s="41">
        <v>1</v>
      </c>
      <c r="G87" s="41">
        <f t="shared" si="21"/>
        <v>0</v>
      </c>
      <c r="H87" s="41">
        <f t="shared" si="22"/>
        <v>1</v>
      </c>
      <c r="I87" s="41">
        <f t="shared" si="23"/>
        <v>1</v>
      </c>
      <c r="J87" s="79">
        <f t="shared" si="24"/>
        <v>0</v>
      </c>
      <c r="K87" s="79"/>
      <c r="L87" s="79"/>
    </row>
    <row r="88" spans="1:12" ht="15" customHeight="1" x14ac:dyDescent="0.2">
      <c r="B88" s="101" t="s">
        <v>198</v>
      </c>
      <c r="C88" s="56">
        <v>21</v>
      </c>
      <c r="D88" s="56">
        <v>0</v>
      </c>
      <c r="E88" s="56">
        <v>5</v>
      </c>
      <c r="F88" s="56">
        <v>10</v>
      </c>
      <c r="G88" s="56">
        <f t="shared" si="21"/>
        <v>-11</v>
      </c>
      <c r="H88" s="56">
        <f t="shared" si="22"/>
        <v>10</v>
      </c>
      <c r="I88" s="56">
        <f t="shared" si="23"/>
        <v>5</v>
      </c>
      <c r="J88" s="74">
        <f t="shared" si="24"/>
        <v>-0.52380952380952384</v>
      </c>
      <c r="K88" s="74"/>
      <c r="L88" s="74">
        <f t="shared" ref="L88" si="26">F88/E88-1</f>
        <v>1</v>
      </c>
    </row>
    <row r="89" spans="1:12" ht="15" customHeight="1" x14ac:dyDescent="0.2">
      <c r="B89" s="106" t="s">
        <v>189</v>
      </c>
      <c r="C89" s="41">
        <v>1</v>
      </c>
      <c r="D89" s="41">
        <v>0</v>
      </c>
      <c r="E89" s="41">
        <v>0</v>
      </c>
      <c r="F89" s="41">
        <v>0</v>
      </c>
      <c r="G89" s="41">
        <f t="shared" si="21"/>
        <v>-1</v>
      </c>
      <c r="H89" s="41">
        <f t="shared" si="22"/>
        <v>0</v>
      </c>
      <c r="I89" s="41">
        <f t="shared" si="23"/>
        <v>0</v>
      </c>
      <c r="J89" s="79">
        <f t="shared" ref="J89:J138" si="27">F89/C89-1</f>
        <v>-1</v>
      </c>
      <c r="K89" s="79"/>
      <c r="L89" s="79"/>
    </row>
    <row r="90" spans="1:12" ht="15" customHeight="1" x14ac:dyDescent="0.2">
      <c r="B90" s="106" t="s">
        <v>158</v>
      </c>
      <c r="C90" s="41">
        <v>0</v>
      </c>
      <c r="D90" s="41">
        <v>0</v>
      </c>
      <c r="E90" s="41">
        <v>0</v>
      </c>
      <c r="F90" s="41">
        <v>2</v>
      </c>
      <c r="G90" s="41">
        <f t="shared" si="21"/>
        <v>2</v>
      </c>
      <c r="H90" s="41">
        <f t="shared" si="22"/>
        <v>2</v>
      </c>
      <c r="I90" s="41">
        <f t="shared" si="23"/>
        <v>2</v>
      </c>
      <c r="J90" s="79"/>
      <c r="K90" s="79"/>
      <c r="L90" s="79"/>
    </row>
    <row r="91" spans="1:12" ht="12" x14ac:dyDescent="0.2">
      <c r="B91" s="106" t="s">
        <v>102</v>
      </c>
      <c r="C91" s="41">
        <v>8</v>
      </c>
      <c r="D91" s="41">
        <v>0</v>
      </c>
      <c r="E91" s="41">
        <v>1</v>
      </c>
      <c r="F91" s="41">
        <v>1</v>
      </c>
      <c r="G91" s="41">
        <f t="shared" si="21"/>
        <v>-7</v>
      </c>
      <c r="H91" s="41">
        <f t="shared" si="22"/>
        <v>1</v>
      </c>
      <c r="I91" s="41">
        <f t="shared" si="23"/>
        <v>0</v>
      </c>
      <c r="J91" s="79">
        <f t="shared" si="27"/>
        <v>-0.875</v>
      </c>
      <c r="K91" s="79"/>
      <c r="L91" s="79">
        <f t="shared" ref="L91:L95" si="28">F91/E91-1</f>
        <v>0</v>
      </c>
    </row>
    <row r="92" spans="1:12" ht="15" customHeight="1" x14ac:dyDescent="0.2">
      <c r="B92" s="106" t="s">
        <v>167</v>
      </c>
      <c r="C92" s="41">
        <v>2</v>
      </c>
      <c r="D92" s="41">
        <v>0</v>
      </c>
      <c r="E92" s="41">
        <v>0</v>
      </c>
      <c r="F92" s="41">
        <v>0</v>
      </c>
      <c r="G92" s="41">
        <f t="shared" si="21"/>
        <v>-2</v>
      </c>
      <c r="H92" s="41">
        <f t="shared" si="22"/>
        <v>0</v>
      </c>
      <c r="I92" s="41">
        <f t="shared" si="23"/>
        <v>0</v>
      </c>
      <c r="J92" s="79">
        <f t="shared" si="27"/>
        <v>-1</v>
      </c>
      <c r="K92" s="79"/>
      <c r="L92" s="79"/>
    </row>
    <row r="93" spans="1:12" ht="12" x14ac:dyDescent="0.2">
      <c r="B93" s="106" t="s">
        <v>122</v>
      </c>
      <c r="C93" s="41">
        <v>5</v>
      </c>
      <c r="D93" s="41">
        <v>0</v>
      </c>
      <c r="E93" s="41">
        <v>1</v>
      </c>
      <c r="F93" s="41">
        <v>4</v>
      </c>
      <c r="G93" s="41">
        <f t="shared" si="21"/>
        <v>-1</v>
      </c>
      <c r="H93" s="41">
        <f t="shared" si="22"/>
        <v>4</v>
      </c>
      <c r="I93" s="41">
        <f t="shared" si="23"/>
        <v>3</v>
      </c>
      <c r="J93" s="79">
        <f t="shared" si="27"/>
        <v>-0.19999999999999996</v>
      </c>
      <c r="K93" s="79"/>
      <c r="L93" s="79">
        <f t="shared" si="28"/>
        <v>3</v>
      </c>
    </row>
    <row r="94" spans="1:12" ht="15" customHeight="1" x14ac:dyDescent="0.2">
      <c r="B94" s="106" t="s">
        <v>127</v>
      </c>
      <c r="C94" s="41">
        <v>5</v>
      </c>
      <c r="D94" s="41">
        <v>0</v>
      </c>
      <c r="E94" s="41">
        <v>2</v>
      </c>
      <c r="F94" s="41">
        <v>2</v>
      </c>
      <c r="G94" s="41">
        <f t="shared" si="21"/>
        <v>-3</v>
      </c>
      <c r="H94" s="41">
        <f t="shared" si="22"/>
        <v>2</v>
      </c>
      <c r="I94" s="41">
        <f t="shared" si="23"/>
        <v>0</v>
      </c>
      <c r="J94" s="79">
        <f t="shared" si="27"/>
        <v>-0.6</v>
      </c>
      <c r="K94" s="79"/>
      <c r="L94" s="79">
        <f t="shared" si="28"/>
        <v>0</v>
      </c>
    </row>
    <row r="95" spans="1:12" ht="15" customHeight="1" x14ac:dyDescent="0.2">
      <c r="B95" s="106" t="s">
        <v>155</v>
      </c>
      <c r="C95" s="41">
        <v>0</v>
      </c>
      <c r="D95" s="41">
        <v>0</v>
      </c>
      <c r="E95" s="41">
        <v>1</v>
      </c>
      <c r="F95" s="41">
        <v>1</v>
      </c>
      <c r="G95" s="41">
        <f t="shared" si="21"/>
        <v>1</v>
      </c>
      <c r="H95" s="41">
        <f t="shared" si="22"/>
        <v>1</v>
      </c>
      <c r="I95" s="41">
        <f t="shared" si="23"/>
        <v>0</v>
      </c>
      <c r="J95" s="79"/>
      <c r="K95" s="79"/>
      <c r="L95" s="79">
        <f t="shared" si="28"/>
        <v>0</v>
      </c>
    </row>
    <row r="96" spans="1:12" ht="15" customHeight="1" x14ac:dyDescent="0.2">
      <c r="A96" s="12"/>
      <c r="B96" s="101" t="s">
        <v>199</v>
      </c>
      <c r="C96" s="56">
        <v>3507</v>
      </c>
      <c r="D96" s="56">
        <v>17</v>
      </c>
      <c r="E96" s="56">
        <v>719</v>
      </c>
      <c r="F96" s="56">
        <v>2337</v>
      </c>
      <c r="G96" s="56">
        <f t="shared" si="21"/>
        <v>-1170</v>
      </c>
      <c r="H96" s="56">
        <f t="shared" si="22"/>
        <v>2320</v>
      </c>
      <c r="I96" s="56">
        <f t="shared" si="23"/>
        <v>1618</v>
      </c>
      <c r="J96" s="74">
        <f t="shared" si="27"/>
        <v>-0.33361847733105221</v>
      </c>
      <c r="K96" s="74">
        <f t="shared" si="17"/>
        <v>136.47058823529412</v>
      </c>
      <c r="L96" s="74">
        <f t="shared" si="18"/>
        <v>2.2503477051460363</v>
      </c>
    </row>
    <row r="97" spans="2:12" ht="15" customHeight="1" x14ac:dyDescent="0.2">
      <c r="B97" s="102" t="s">
        <v>65</v>
      </c>
      <c r="C97" s="41">
        <v>2887</v>
      </c>
      <c r="D97" s="41">
        <v>15</v>
      </c>
      <c r="E97" s="41">
        <v>650</v>
      </c>
      <c r="F97" s="41">
        <v>2013</v>
      </c>
      <c r="G97" s="41">
        <f t="shared" si="21"/>
        <v>-874</v>
      </c>
      <c r="H97" s="41">
        <f t="shared" si="22"/>
        <v>1998</v>
      </c>
      <c r="I97" s="41">
        <f t="shared" si="23"/>
        <v>1363</v>
      </c>
      <c r="J97" s="79">
        <f t="shared" si="27"/>
        <v>-0.30273640457222029</v>
      </c>
      <c r="K97" s="79">
        <f t="shared" si="17"/>
        <v>133.19999999999999</v>
      </c>
      <c r="L97" s="79">
        <f t="shared" si="18"/>
        <v>2.0969230769230771</v>
      </c>
    </row>
    <row r="98" spans="2:12" ht="15" customHeight="1" x14ac:dyDescent="0.2">
      <c r="B98" s="102" t="s">
        <v>96</v>
      </c>
      <c r="C98" s="41">
        <v>553</v>
      </c>
      <c r="D98" s="41">
        <v>2</v>
      </c>
      <c r="E98" s="41">
        <v>64</v>
      </c>
      <c r="F98" s="41">
        <v>279</v>
      </c>
      <c r="G98" s="41">
        <f t="shared" si="21"/>
        <v>-274</v>
      </c>
      <c r="H98" s="41">
        <f t="shared" si="22"/>
        <v>277</v>
      </c>
      <c r="I98" s="41">
        <f t="shared" si="23"/>
        <v>215</v>
      </c>
      <c r="J98" s="79">
        <f t="shared" si="27"/>
        <v>-0.49547920433996384</v>
      </c>
      <c r="K98" s="79">
        <f t="shared" si="17"/>
        <v>138.5</v>
      </c>
      <c r="L98" s="79">
        <f t="shared" si="18"/>
        <v>3.359375</v>
      </c>
    </row>
    <row r="99" spans="2:12" ht="15" customHeight="1" x14ac:dyDescent="0.2">
      <c r="B99" s="102" t="s">
        <v>112</v>
      </c>
      <c r="C99" s="41">
        <v>67</v>
      </c>
      <c r="D99" s="41">
        <v>0</v>
      </c>
      <c r="E99" s="41">
        <v>5</v>
      </c>
      <c r="F99" s="41">
        <v>45</v>
      </c>
      <c r="G99" s="41">
        <f t="shared" si="21"/>
        <v>-22</v>
      </c>
      <c r="H99" s="41">
        <f t="shared" si="22"/>
        <v>45</v>
      </c>
      <c r="I99" s="41">
        <f t="shared" si="23"/>
        <v>40</v>
      </c>
      <c r="J99" s="79">
        <f t="shared" si="27"/>
        <v>-0.32835820895522383</v>
      </c>
      <c r="K99" s="79"/>
      <c r="L99" s="79">
        <f t="shared" ref="L99" si="29">F99/E99-1</f>
        <v>8</v>
      </c>
    </row>
    <row r="100" spans="2:12" ht="15" customHeight="1" x14ac:dyDescent="0.2">
      <c r="B100" s="101" t="s">
        <v>200</v>
      </c>
      <c r="C100" s="56">
        <v>436</v>
      </c>
      <c r="D100" s="56">
        <v>0</v>
      </c>
      <c r="E100" s="56">
        <v>56</v>
      </c>
      <c r="F100" s="56">
        <v>226</v>
      </c>
      <c r="G100" s="56">
        <f t="shared" si="21"/>
        <v>-210</v>
      </c>
      <c r="H100" s="56">
        <f t="shared" si="22"/>
        <v>226</v>
      </c>
      <c r="I100" s="56">
        <f t="shared" si="23"/>
        <v>170</v>
      </c>
      <c r="J100" s="74">
        <f t="shared" si="27"/>
        <v>-0.48165137614678899</v>
      </c>
      <c r="K100" s="74"/>
      <c r="L100" s="74">
        <f t="shared" si="18"/>
        <v>3.0357142857142856</v>
      </c>
    </row>
    <row r="101" spans="2:12" ht="15" customHeight="1" x14ac:dyDescent="0.2">
      <c r="B101" s="103" t="s">
        <v>67</v>
      </c>
      <c r="C101" s="41">
        <v>77</v>
      </c>
      <c r="D101" s="41">
        <v>0</v>
      </c>
      <c r="E101" s="41">
        <v>13</v>
      </c>
      <c r="F101" s="41">
        <v>34</v>
      </c>
      <c r="G101" s="41">
        <f t="shared" si="21"/>
        <v>-43</v>
      </c>
      <c r="H101" s="41">
        <f t="shared" si="22"/>
        <v>34</v>
      </c>
      <c r="I101" s="41">
        <f t="shared" si="23"/>
        <v>21</v>
      </c>
      <c r="J101" s="79">
        <f t="shared" si="27"/>
        <v>-0.55844155844155852</v>
      </c>
      <c r="K101" s="79"/>
      <c r="L101" s="79">
        <f t="shared" ref="L101" si="30">F101/E101-1</f>
        <v>1.6153846153846154</v>
      </c>
    </row>
    <row r="102" spans="2:12" s="21" customFormat="1" ht="15" customHeight="1" x14ac:dyDescent="0.2">
      <c r="B102" s="103" t="s">
        <v>71</v>
      </c>
      <c r="C102" s="41">
        <v>5</v>
      </c>
      <c r="D102" s="41">
        <v>0</v>
      </c>
      <c r="E102" s="41">
        <v>0</v>
      </c>
      <c r="F102" s="41">
        <v>2</v>
      </c>
      <c r="G102" s="41">
        <f t="shared" si="21"/>
        <v>-3</v>
      </c>
      <c r="H102" s="41">
        <f t="shared" si="22"/>
        <v>2</v>
      </c>
      <c r="I102" s="41">
        <f t="shared" si="23"/>
        <v>2</v>
      </c>
      <c r="J102" s="79">
        <f t="shared" ref="J102:J113" si="31">F102/C102-1</f>
        <v>-0.6</v>
      </c>
      <c r="K102" s="79"/>
      <c r="L102" s="79"/>
    </row>
    <row r="103" spans="2:12" ht="15" customHeight="1" x14ac:dyDescent="0.2">
      <c r="B103" s="103" t="s">
        <v>72</v>
      </c>
      <c r="C103" s="41">
        <v>235</v>
      </c>
      <c r="D103" s="41">
        <v>0</v>
      </c>
      <c r="E103" s="41">
        <v>20</v>
      </c>
      <c r="F103" s="41">
        <v>86</v>
      </c>
      <c r="G103" s="41">
        <f t="shared" si="21"/>
        <v>-149</v>
      </c>
      <c r="H103" s="41">
        <f t="shared" si="22"/>
        <v>86</v>
      </c>
      <c r="I103" s="41">
        <f t="shared" si="23"/>
        <v>66</v>
      </c>
      <c r="J103" s="79">
        <f t="shared" si="31"/>
        <v>-0.63404255319148939</v>
      </c>
      <c r="K103" s="79"/>
      <c r="L103" s="79">
        <f t="shared" ref="L103:L113" si="32">F103/E103-1</f>
        <v>3.3</v>
      </c>
    </row>
    <row r="104" spans="2:12" ht="15" customHeight="1" x14ac:dyDescent="0.2">
      <c r="B104" s="103" t="s">
        <v>231</v>
      </c>
      <c r="C104" s="41">
        <v>1</v>
      </c>
      <c r="D104" s="41">
        <v>0</v>
      </c>
      <c r="E104" s="41">
        <v>0</v>
      </c>
      <c r="F104" s="41">
        <v>0</v>
      </c>
      <c r="G104" s="41">
        <f t="shared" si="21"/>
        <v>-1</v>
      </c>
      <c r="H104" s="41">
        <f t="shared" si="22"/>
        <v>0</v>
      </c>
      <c r="I104" s="41">
        <f t="shared" si="23"/>
        <v>0</v>
      </c>
      <c r="J104" s="79">
        <f t="shared" si="31"/>
        <v>-1</v>
      </c>
      <c r="K104" s="79"/>
      <c r="L104" s="79"/>
    </row>
    <row r="105" spans="2:12" ht="15" customHeight="1" x14ac:dyDescent="0.2">
      <c r="B105" s="103" t="s">
        <v>79</v>
      </c>
      <c r="C105" s="41">
        <v>3</v>
      </c>
      <c r="D105" s="41">
        <v>0</v>
      </c>
      <c r="E105" s="41">
        <v>1</v>
      </c>
      <c r="F105" s="41">
        <v>8</v>
      </c>
      <c r="G105" s="41">
        <f t="shared" si="21"/>
        <v>5</v>
      </c>
      <c r="H105" s="41">
        <f t="shared" si="22"/>
        <v>8</v>
      </c>
      <c r="I105" s="41">
        <f t="shared" si="23"/>
        <v>7</v>
      </c>
      <c r="J105" s="79">
        <f t="shared" si="31"/>
        <v>1.6666666666666665</v>
      </c>
      <c r="K105" s="79"/>
      <c r="L105" s="79">
        <f t="shared" si="32"/>
        <v>7</v>
      </c>
    </row>
    <row r="106" spans="2:12" ht="12" x14ac:dyDescent="0.2">
      <c r="B106" s="103" t="s">
        <v>82</v>
      </c>
      <c r="C106" s="41">
        <v>6</v>
      </c>
      <c r="D106" s="41">
        <v>0</v>
      </c>
      <c r="E106" s="41">
        <v>1</v>
      </c>
      <c r="F106" s="41">
        <v>6</v>
      </c>
      <c r="G106" s="41">
        <f t="shared" si="21"/>
        <v>0</v>
      </c>
      <c r="H106" s="41">
        <f t="shared" si="22"/>
        <v>6</v>
      </c>
      <c r="I106" s="41">
        <f t="shared" si="23"/>
        <v>5</v>
      </c>
      <c r="J106" s="79">
        <f t="shared" si="31"/>
        <v>0</v>
      </c>
      <c r="K106" s="79"/>
      <c r="L106" s="79">
        <f t="shared" si="32"/>
        <v>5</v>
      </c>
    </row>
    <row r="107" spans="2:12" ht="15" customHeight="1" x14ac:dyDescent="0.2">
      <c r="B107" s="103" t="s">
        <v>99</v>
      </c>
      <c r="C107" s="41">
        <v>63</v>
      </c>
      <c r="D107" s="41">
        <v>0</v>
      </c>
      <c r="E107" s="41">
        <v>10</v>
      </c>
      <c r="F107" s="41">
        <v>67</v>
      </c>
      <c r="G107" s="41">
        <f t="shared" si="21"/>
        <v>4</v>
      </c>
      <c r="H107" s="41">
        <f t="shared" si="22"/>
        <v>67</v>
      </c>
      <c r="I107" s="41">
        <f t="shared" si="23"/>
        <v>57</v>
      </c>
      <c r="J107" s="79">
        <f t="shared" si="31"/>
        <v>6.3492063492063489E-2</v>
      </c>
      <c r="K107" s="79"/>
      <c r="L107" s="79">
        <f t="shared" si="32"/>
        <v>5.7</v>
      </c>
    </row>
    <row r="108" spans="2:12" ht="15" customHeight="1" x14ac:dyDescent="0.2">
      <c r="B108" s="106" t="s">
        <v>124</v>
      </c>
      <c r="C108" s="41">
        <v>2</v>
      </c>
      <c r="D108" s="41">
        <v>0</v>
      </c>
      <c r="E108" s="41">
        <v>0</v>
      </c>
      <c r="F108" s="41">
        <v>1</v>
      </c>
      <c r="G108" s="41">
        <f t="shared" si="21"/>
        <v>-1</v>
      </c>
      <c r="H108" s="41">
        <f t="shared" si="22"/>
        <v>1</v>
      </c>
      <c r="I108" s="41">
        <f t="shared" si="23"/>
        <v>1</v>
      </c>
      <c r="J108" s="79">
        <f t="shared" si="31"/>
        <v>-0.5</v>
      </c>
      <c r="K108" s="79"/>
      <c r="L108" s="79"/>
    </row>
    <row r="109" spans="2:12" ht="15" customHeight="1" x14ac:dyDescent="0.2">
      <c r="B109" s="103" t="s">
        <v>125</v>
      </c>
      <c r="C109" s="41">
        <v>11</v>
      </c>
      <c r="D109" s="41">
        <v>0</v>
      </c>
      <c r="E109" s="41">
        <v>7</v>
      </c>
      <c r="F109" s="41">
        <v>7</v>
      </c>
      <c r="G109" s="41">
        <f t="shared" si="21"/>
        <v>-4</v>
      </c>
      <c r="H109" s="41">
        <f t="shared" si="22"/>
        <v>7</v>
      </c>
      <c r="I109" s="41">
        <f t="shared" si="23"/>
        <v>0</v>
      </c>
      <c r="J109" s="79">
        <f t="shared" si="31"/>
        <v>-0.36363636363636365</v>
      </c>
      <c r="K109" s="79"/>
      <c r="L109" s="79">
        <f t="shared" si="32"/>
        <v>0</v>
      </c>
    </row>
    <row r="110" spans="2:12" ht="15" customHeight="1" x14ac:dyDescent="0.2">
      <c r="B110" s="103" t="s">
        <v>245</v>
      </c>
      <c r="C110" s="41">
        <v>0</v>
      </c>
      <c r="D110" s="41">
        <v>0</v>
      </c>
      <c r="E110" s="41">
        <v>0</v>
      </c>
      <c r="F110" s="41">
        <v>0</v>
      </c>
      <c r="G110" s="41">
        <f t="shared" si="21"/>
        <v>0</v>
      </c>
      <c r="H110" s="41">
        <f t="shared" si="22"/>
        <v>0</v>
      </c>
      <c r="I110" s="41">
        <f t="shared" si="23"/>
        <v>0</v>
      </c>
      <c r="J110" s="79"/>
      <c r="K110" s="79"/>
      <c r="L110" s="79"/>
    </row>
    <row r="111" spans="2:12" s="21" customFormat="1" ht="15" customHeight="1" x14ac:dyDescent="0.2">
      <c r="B111" s="103" t="s">
        <v>246</v>
      </c>
      <c r="C111" s="41">
        <v>0</v>
      </c>
      <c r="D111" s="41">
        <v>0</v>
      </c>
      <c r="E111" s="41">
        <v>0</v>
      </c>
      <c r="F111" s="41">
        <v>0</v>
      </c>
      <c r="G111" s="41">
        <f t="shared" si="21"/>
        <v>0</v>
      </c>
      <c r="H111" s="41">
        <f t="shared" si="22"/>
        <v>0</v>
      </c>
      <c r="I111" s="41">
        <f t="shared" si="23"/>
        <v>0</v>
      </c>
      <c r="J111" s="79"/>
      <c r="K111" s="79"/>
      <c r="L111" s="79"/>
    </row>
    <row r="112" spans="2:12" ht="15" customHeight="1" x14ac:dyDescent="0.2">
      <c r="B112" s="103" t="s">
        <v>148</v>
      </c>
      <c r="C112" s="41">
        <v>11</v>
      </c>
      <c r="D112" s="41">
        <v>0</v>
      </c>
      <c r="E112" s="41">
        <v>1</v>
      </c>
      <c r="F112" s="41">
        <v>6</v>
      </c>
      <c r="G112" s="41">
        <f t="shared" si="21"/>
        <v>-5</v>
      </c>
      <c r="H112" s="41">
        <f t="shared" si="22"/>
        <v>6</v>
      </c>
      <c r="I112" s="41">
        <f t="shared" si="23"/>
        <v>5</v>
      </c>
      <c r="J112" s="79">
        <f t="shared" si="31"/>
        <v>-0.45454545454545459</v>
      </c>
      <c r="K112" s="79"/>
      <c r="L112" s="79">
        <f t="shared" si="32"/>
        <v>5</v>
      </c>
    </row>
    <row r="113" spans="2:12" ht="16.5" customHeight="1" x14ac:dyDescent="0.2">
      <c r="B113" s="105" t="s">
        <v>152</v>
      </c>
      <c r="C113" s="41">
        <v>22</v>
      </c>
      <c r="D113" s="41">
        <v>0</v>
      </c>
      <c r="E113" s="41">
        <v>3</v>
      </c>
      <c r="F113" s="41">
        <v>9</v>
      </c>
      <c r="G113" s="41">
        <f t="shared" si="21"/>
        <v>-13</v>
      </c>
      <c r="H113" s="41">
        <f t="shared" si="22"/>
        <v>9</v>
      </c>
      <c r="I113" s="41">
        <f t="shared" si="23"/>
        <v>6</v>
      </c>
      <c r="J113" s="79">
        <f t="shared" si="31"/>
        <v>-0.59090909090909083</v>
      </c>
      <c r="K113" s="79"/>
      <c r="L113" s="79">
        <f t="shared" si="32"/>
        <v>2</v>
      </c>
    </row>
    <row r="114" spans="2:12" ht="33.75" customHeight="1" x14ac:dyDescent="0.2">
      <c r="B114" s="107" t="s">
        <v>201</v>
      </c>
      <c r="C114" s="57">
        <v>24508</v>
      </c>
      <c r="D114" s="57">
        <v>156</v>
      </c>
      <c r="E114" s="57">
        <v>2149</v>
      </c>
      <c r="F114" s="57">
        <v>11632</v>
      </c>
      <c r="G114" s="57">
        <f t="shared" si="21"/>
        <v>-12876</v>
      </c>
      <c r="H114" s="57">
        <f t="shared" si="22"/>
        <v>11476</v>
      </c>
      <c r="I114" s="57">
        <f t="shared" si="23"/>
        <v>9483</v>
      </c>
      <c r="J114" s="62">
        <f t="shared" si="27"/>
        <v>-0.52537946792883949</v>
      </c>
      <c r="K114" s="62">
        <f t="shared" si="17"/>
        <v>73.564102564102569</v>
      </c>
      <c r="L114" s="62">
        <f t="shared" si="18"/>
        <v>4.4127501163331786</v>
      </c>
    </row>
    <row r="115" spans="2:12" ht="21.75" customHeight="1" x14ac:dyDescent="0.2">
      <c r="B115" s="101" t="s">
        <v>202</v>
      </c>
      <c r="C115" s="56">
        <v>3770</v>
      </c>
      <c r="D115" s="56">
        <v>4</v>
      </c>
      <c r="E115" s="56">
        <v>104</v>
      </c>
      <c r="F115" s="56">
        <v>877</v>
      </c>
      <c r="G115" s="56">
        <f t="shared" si="21"/>
        <v>-2893</v>
      </c>
      <c r="H115" s="56">
        <f t="shared" si="22"/>
        <v>873</v>
      </c>
      <c r="I115" s="56">
        <f t="shared" si="23"/>
        <v>773</v>
      </c>
      <c r="J115" s="74">
        <f t="shared" si="27"/>
        <v>-0.76737400530503974</v>
      </c>
      <c r="K115" s="74">
        <f t="shared" si="17"/>
        <v>218.25</v>
      </c>
      <c r="L115" s="74">
        <f t="shared" si="18"/>
        <v>7.4326923076923084</v>
      </c>
    </row>
    <row r="116" spans="2:12" ht="12" x14ac:dyDescent="0.2">
      <c r="B116" s="108" t="s">
        <v>88</v>
      </c>
      <c r="C116" s="41">
        <v>496</v>
      </c>
      <c r="D116" s="41">
        <v>1</v>
      </c>
      <c r="E116" s="41">
        <v>14</v>
      </c>
      <c r="F116" s="41">
        <v>94</v>
      </c>
      <c r="G116" s="41">
        <f t="shared" si="21"/>
        <v>-402</v>
      </c>
      <c r="H116" s="41">
        <f t="shared" si="22"/>
        <v>93</v>
      </c>
      <c r="I116" s="41">
        <f t="shared" si="23"/>
        <v>80</v>
      </c>
      <c r="J116" s="79">
        <f t="shared" si="27"/>
        <v>-0.81048387096774199</v>
      </c>
      <c r="K116" s="79">
        <f t="shared" si="17"/>
        <v>93</v>
      </c>
      <c r="L116" s="79">
        <f t="shared" si="18"/>
        <v>5.7142857142857144</v>
      </c>
    </row>
    <row r="117" spans="2:12" ht="15" customHeight="1" x14ac:dyDescent="0.2">
      <c r="B117" s="108" t="s">
        <v>101</v>
      </c>
      <c r="C117" s="41">
        <v>666</v>
      </c>
      <c r="D117" s="41">
        <v>2</v>
      </c>
      <c r="E117" s="41">
        <v>20</v>
      </c>
      <c r="F117" s="41">
        <v>228</v>
      </c>
      <c r="G117" s="41">
        <f t="shared" si="21"/>
        <v>-438</v>
      </c>
      <c r="H117" s="41">
        <f t="shared" si="22"/>
        <v>226</v>
      </c>
      <c r="I117" s="41">
        <f t="shared" si="23"/>
        <v>208</v>
      </c>
      <c r="J117" s="79">
        <f t="shared" si="27"/>
        <v>-0.6576576576576576</v>
      </c>
      <c r="K117" s="79">
        <f t="shared" si="17"/>
        <v>113</v>
      </c>
      <c r="L117" s="79">
        <f t="shared" si="18"/>
        <v>10.4</v>
      </c>
    </row>
    <row r="118" spans="2:12" ht="12" x14ac:dyDescent="0.2">
      <c r="B118" s="108" t="s">
        <v>115</v>
      </c>
      <c r="C118" s="41">
        <v>92</v>
      </c>
      <c r="D118" s="41">
        <v>0</v>
      </c>
      <c r="E118" s="41">
        <v>12</v>
      </c>
      <c r="F118" s="41">
        <v>64</v>
      </c>
      <c r="G118" s="41">
        <f t="shared" si="21"/>
        <v>-28</v>
      </c>
      <c r="H118" s="41">
        <f t="shared" si="22"/>
        <v>64</v>
      </c>
      <c r="I118" s="41">
        <f t="shared" si="23"/>
        <v>52</v>
      </c>
      <c r="J118" s="79">
        <f t="shared" si="27"/>
        <v>-0.30434782608695654</v>
      </c>
      <c r="K118" s="79"/>
      <c r="L118" s="79">
        <f t="shared" ref="L118:L120" si="33">F118/E118-1</f>
        <v>4.333333333333333</v>
      </c>
    </row>
    <row r="119" spans="2:12" ht="15" customHeight="1" x14ac:dyDescent="0.2">
      <c r="B119" s="104" t="s">
        <v>141</v>
      </c>
      <c r="C119" s="41">
        <v>6</v>
      </c>
      <c r="D119" s="41">
        <v>0</v>
      </c>
      <c r="E119" s="41">
        <v>0</v>
      </c>
      <c r="F119" s="41">
        <v>13</v>
      </c>
      <c r="G119" s="41">
        <f t="shared" si="21"/>
        <v>7</v>
      </c>
      <c r="H119" s="41">
        <f t="shared" si="22"/>
        <v>13</v>
      </c>
      <c r="I119" s="41">
        <f t="shared" si="23"/>
        <v>13</v>
      </c>
      <c r="J119" s="79">
        <f t="shared" si="27"/>
        <v>1.1666666666666665</v>
      </c>
      <c r="K119" s="79"/>
      <c r="L119" s="79"/>
    </row>
    <row r="120" spans="2:12" ht="12" x14ac:dyDescent="0.2">
      <c r="B120" s="104" t="s">
        <v>153</v>
      </c>
      <c r="C120" s="41">
        <v>2504</v>
      </c>
      <c r="D120" s="41">
        <v>1</v>
      </c>
      <c r="E120" s="41">
        <v>58</v>
      </c>
      <c r="F120" s="41">
        <v>476</v>
      </c>
      <c r="G120" s="41">
        <f t="shared" si="21"/>
        <v>-2028</v>
      </c>
      <c r="H120" s="41">
        <f t="shared" si="22"/>
        <v>475</v>
      </c>
      <c r="I120" s="41">
        <f t="shared" si="23"/>
        <v>418</v>
      </c>
      <c r="J120" s="79">
        <f t="shared" si="27"/>
        <v>-0.80990415335463262</v>
      </c>
      <c r="K120" s="79">
        <f t="shared" ref="K120" si="34">F120/D120-1</f>
        <v>475</v>
      </c>
      <c r="L120" s="79">
        <f t="shared" si="33"/>
        <v>7.2068965517241388</v>
      </c>
    </row>
    <row r="121" spans="2:12" ht="15" customHeight="1" x14ac:dyDescent="0.2">
      <c r="B121" s="104" t="s">
        <v>168</v>
      </c>
      <c r="C121" s="41">
        <v>0</v>
      </c>
      <c r="D121" s="41">
        <v>0</v>
      </c>
      <c r="E121" s="41">
        <v>0</v>
      </c>
      <c r="F121" s="41">
        <v>0</v>
      </c>
      <c r="G121" s="41">
        <f t="shared" si="21"/>
        <v>0</v>
      </c>
      <c r="H121" s="41">
        <f t="shared" si="22"/>
        <v>0</v>
      </c>
      <c r="I121" s="41">
        <f t="shared" si="23"/>
        <v>0</v>
      </c>
      <c r="J121" s="79"/>
      <c r="K121" s="79"/>
      <c r="L121" s="79"/>
    </row>
    <row r="122" spans="2:12" ht="15" customHeight="1" x14ac:dyDescent="0.2">
      <c r="B122" s="104" t="s">
        <v>163</v>
      </c>
      <c r="C122" s="41">
        <v>6</v>
      </c>
      <c r="D122" s="41">
        <v>0</v>
      </c>
      <c r="E122" s="41">
        <v>0</v>
      </c>
      <c r="F122" s="41">
        <v>2</v>
      </c>
      <c r="G122" s="41">
        <f t="shared" si="21"/>
        <v>-4</v>
      </c>
      <c r="H122" s="41">
        <f t="shared" si="22"/>
        <v>2</v>
      </c>
      <c r="I122" s="41">
        <f t="shared" si="23"/>
        <v>2</v>
      </c>
      <c r="J122" s="79">
        <f t="shared" si="27"/>
        <v>-0.66666666666666674</v>
      </c>
      <c r="K122" s="79"/>
      <c r="L122" s="79"/>
    </row>
    <row r="123" spans="2:12" ht="15" customHeight="1" x14ac:dyDescent="0.2">
      <c r="B123" s="101" t="s">
        <v>203</v>
      </c>
      <c r="C123" s="56">
        <v>565</v>
      </c>
      <c r="D123" s="56">
        <v>4</v>
      </c>
      <c r="E123" s="56">
        <v>103</v>
      </c>
      <c r="F123" s="56">
        <v>196</v>
      </c>
      <c r="G123" s="56">
        <f t="shared" si="21"/>
        <v>-369</v>
      </c>
      <c r="H123" s="56">
        <f t="shared" si="22"/>
        <v>192</v>
      </c>
      <c r="I123" s="56">
        <f t="shared" si="23"/>
        <v>93</v>
      </c>
      <c r="J123" s="74">
        <f t="shared" si="27"/>
        <v>-0.65309734513274331</v>
      </c>
      <c r="K123" s="74">
        <f t="shared" ref="K123:K175" si="35">F123/D123-1</f>
        <v>48</v>
      </c>
      <c r="L123" s="74">
        <f t="shared" ref="L123:L176" si="36">F123/E123-1</f>
        <v>0.90291262135922334</v>
      </c>
    </row>
    <row r="124" spans="2:12" ht="17.25" customHeight="1" x14ac:dyDescent="0.2">
      <c r="B124" s="104" t="s">
        <v>60</v>
      </c>
      <c r="C124" s="41">
        <v>427</v>
      </c>
      <c r="D124" s="41">
        <v>4</v>
      </c>
      <c r="E124" s="41">
        <v>81</v>
      </c>
      <c r="F124" s="41">
        <v>156</v>
      </c>
      <c r="G124" s="41">
        <f t="shared" si="21"/>
        <v>-271</v>
      </c>
      <c r="H124" s="41">
        <f t="shared" si="22"/>
        <v>152</v>
      </c>
      <c r="I124" s="41">
        <f t="shared" si="23"/>
        <v>75</v>
      </c>
      <c r="J124" s="79">
        <f t="shared" si="27"/>
        <v>-0.63466042154566749</v>
      </c>
      <c r="K124" s="79">
        <f t="shared" si="35"/>
        <v>38</v>
      </c>
      <c r="L124" s="79">
        <f t="shared" si="36"/>
        <v>0.92592592592592582</v>
      </c>
    </row>
    <row r="125" spans="2:12" ht="15" customHeight="1" x14ac:dyDescent="0.2">
      <c r="B125" s="104" t="s">
        <v>64</v>
      </c>
      <c r="C125" s="41">
        <v>0</v>
      </c>
      <c r="D125" s="41">
        <v>0</v>
      </c>
      <c r="E125" s="41">
        <v>0</v>
      </c>
      <c r="F125" s="41">
        <v>0</v>
      </c>
      <c r="G125" s="41">
        <f t="shared" si="21"/>
        <v>0</v>
      </c>
      <c r="H125" s="41">
        <f t="shared" si="22"/>
        <v>0</v>
      </c>
      <c r="I125" s="41">
        <f t="shared" si="23"/>
        <v>0</v>
      </c>
      <c r="J125" s="79"/>
      <c r="K125" s="79"/>
      <c r="L125" s="79"/>
    </row>
    <row r="126" spans="2:12" ht="15" customHeight="1" x14ac:dyDescent="0.2">
      <c r="B126" s="104" t="s">
        <v>68</v>
      </c>
      <c r="C126" s="41">
        <v>133</v>
      </c>
      <c r="D126" s="41">
        <v>0</v>
      </c>
      <c r="E126" s="41">
        <v>20</v>
      </c>
      <c r="F126" s="41">
        <v>39</v>
      </c>
      <c r="G126" s="41">
        <f t="shared" si="21"/>
        <v>-94</v>
      </c>
      <c r="H126" s="41">
        <f t="shared" si="22"/>
        <v>39</v>
      </c>
      <c r="I126" s="41">
        <f t="shared" si="23"/>
        <v>19</v>
      </c>
      <c r="J126" s="79">
        <f t="shared" si="27"/>
        <v>-0.70676691729323315</v>
      </c>
      <c r="K126" s="79"/>
      <c r="L126" s="79">
        <f t="shared" si="36"/>
        <v>0.95</v>
      </c>
    </row>
    <row r="127" spans="2:12" ht="15" customHeight="1" x14ac:dyDescent="0.2">
      <c r="B127" s="104" t="s">
        <v>165</v>
      </c>
      <c r="C127" s="41">
        <v>1</v>
      </c>
      <c r="D127" s="41">
        <v>0</v>
      </c>
      <c r="E127" s="41">
        <v>0</v>
      </c>
      <c r="F127" s="41">
        <v>1</v>
      </c>
      <c r="G127" s="41">
        <f t="shared" si="21"/>
        <v>0</v>
      </c>
      <c r="H127" s="41">
        <f t="shared" si="22"/>
        <v>1</v>
      </c>
      <c r="I127" s="41">
        <f t="shared" si="23"/>
        <v>1</v>
      </c>
      <c r="J127" s="79">
        <f t="shared" si="27"/>
        <v>0</v>
      </c>
      <c r="K127" s="79"/>
      <c r="L127" s="79"/>
    </row>
    <row r="128" spans="2:12" ht="15" customHeight="1" x14ac:dyDescent="0.2">
      <c r="B128" s="104" t="s">
        <v>81</v>
      </c>
      <c r="C128" s="41">
        <v>0</v>
      </c>
      <c r="D128" s="41">
        <v>0</v>
      </c>
      <c r="E128" s="41">
        <v>0</v>
      </c>
      <c r="F128" s="41">
        <v>0</v>
      </c>
      <c r="G128" s="41">
        <f t="shared" si="21"/>
        <v>0</v>
      </c>
      <c r="H128" s="41">
        <f t="shared" si="22"/>
        <v>0</v>
      </c>
      <c r="I128" s="41">
        <f t="shared" si="23"/>
        <v>0</v>
      </c>
      <c r="J128" s="79"/>
      <c r="K128" s="79"/>
      <c r="L128" s="79"/>
    </row>
    <row r="129" spans="1:12" ht="15" customHeight="1" x14ac:dyDescent="0.2">
      <c r="B129" s="104" t="s">
        <v>111</v>
      </c>
      <c r="C129" s="41">
        <v>1</v>
      </c>
      <c r="D129" s="41">
        <v>0</v>
      </c>
      <c r="E129" s="41">
        <v>0</v>
      </c>
      <c r="F129" s="41">
        <v>0</v>
      </c>
      <c r="G129" s="41">
        <f t="shared" si="21"/>
        <v>-1</v>
      </c>
      <c r="H129" s="41">
        <f t="shared" si="22"/>
        <v>0</v>
      </c>
      <c r="I129" s="41">
        <f t="shared" si="23"/>
        <v>0</v>
      </c>
      <c r="J129" s="79">
        <f t="shared" si="27"/>
        <v>-1</v>
      </c>
      <c r="K129" s="79"/>
      <c r="L129" s="79"/>
    </row>
    <row r="130" spans="1:12" ht="15" customHeight="1" x14ac:dyDescent="0.2">
      <c r="B130" s="104" t="s">
        <v>184</v>
      </c>
      <c r="C130" s="41">
        <v>0</v>
      </c>
      <c r="D130" s="41">
        <v>0</v>
      </c>
      <c r="E130" s="41">
        <v>0</v>
      </c>
      <c r="F130" s="41">
        <v>0</v>
      </c>
      <c r="G130" s="41">
        <f t="shared" si="21"/>
        <v>0</v>
      </c>
      <c r="H130" s="41">
        <f t="shared" si="22"/>
        <v>0</v>
      </c>
      <c r="I130" s="41">
        <f t="shared" si="23"/>
        <v>0</v>
      </c>
      <c r="J130" s="79"/>
      <c r="K130" s="79"/>
      <c r="L130" s="79"/>
    </row>
    <row r="131" spans="1:12" ht="15" customHeight="1" x14ac:dyDescent="0.2">
      <c r="B131" s="104" t="s">
        <v>192</v>
      </c>
      <c r="C131" s="41">
        <v>0</v>
      </c>
      <c r="D131" s="41">
        <v>0</v>
      </c>
      <c r="E131" s="41">
        <v>0</v>
      </c>
      <c r="F131" s="41">
        <v>0</v>
      </c>
      <c r="G131" s="41">
        <f t="shared" si="21"/>
        <v>0</v>
      </c>
      <c r="H131" s="41">
        <f t="shared" si="22"/>
        <v>0</v>
      </c>
      <c r="I131" s="41">
        <f t="shared" si="23"/>
        <v>0</v>
      </c>
      <c r="J131" s="79"/>
      <c r="K131" s="79"/>
      <c r="L131" s="79"/>
    </row>
    <row r="132" spans="1:12" ht="15" customHeight="1" x14ac:dyDescent="0.2">
      <c r="B132" s="104" t="s">
        <v>123</v>
      </c>
      <c r="C132" s="41">
        <v>1</v>
      </c>
      <c r="D132" s="41">
        <v>0</v>
      </c>
      <c r="E132" s="41">
        <v>1</v>
      </c>
      <c r="F132" s="41">
        <v>0</v>
      </c>
      <c r="G132" s="41">
        <f t="shared" si="21"/>
        <v>-1</v>
      </c>
      <c r="H132" s="41">
        <f t="shared" si="22"/>
        <v>0</v>
      </c>
      <c r="I132" s="41">
        <f t="shared" si="23"/>
        <v>-1</v>
      </c>
      <c r="J132" s="79">
        <f t="shared" si="27"/>
        <v>-1</v>
      </c>
      <c r="K132" s="79"/>
      <c r="L132" s="79">
        <f t="shared" si="36"/>
        <v>-1</v>
      </c>
    </row>
    <row r="133" spans="1:12" s="10" customFormat="1" ht="15" customHeight="1" x14ac:dyDescent="0.2">
      <c r="B133" s="104" t="s">
        <v>178</v>
      </c>
      <c r="C133" s="41">
        <v>0</v>
      </c>
      <c r="D133" s="41">
        <v>0</v>
      </c>
      <c r="E133" s="41">
        <v>0</v>
      </c>
      <c r="F133" s="41">
        <v>0</v>
      </c>
      <c r="G133" s="41">
        <f t="shared" ref="G133:G196" si="37">F133-C133</f>
        <v>0</v>
      </c>
      <c r="H133" s="41">
        <f t="shared" ref="H133:H196" si="38">F133-D133</f>
        <v>0</v>
      </c>
      <c r="I133" s="41">
        <f t="shared" ref="I133:I196" si="39">F133-E133</f>
        <v>0</v>
      </c>
      <c r="J133" s="79"/>
      <c r="K133" s="79"/>
      <c r="L133" s="79"/>
    </row>
    <row r="134" spans="1:12" s="10" customFormat="1" ht="15" customHeight="1" x14ac:dyDescent="0.2">
      <c r="B134" s="104" t="s">
        <v>130</v>
      </c>
      <c r="C134" s="41">
        <v>0</v>
      </c>
      <c r="D134" s="41">
        <v>0</v>
      </c>
      <c r="E134" s="41">
        <v>0</v>
      </c>
      <c r="F134" s="41">
        <v>0</v>
      </c>
      <c r="G134" s="41">
        <f t="shared" si="37"/>
        <v>0</v>
      </c>
      <c r="H134" s="41">
        <f t="shared" si="38"/>
        <v>0</v>
      </c>
      <c r="I134" s="41">
        <f t="shared" si="39"/>
        <v>0</v>
      </c>
      <c r="J134" s="79"/>
      <c r="K134" s="79"/>
      <c r="L134" s="79"/>
    </row>
    <row r="135" spans="1:12" s="10" customFormat="1" ht="15" customHeight="1" x14ac:dyDescent="0.2">
      <c r="B135" s="104" t="s">
        <v>179</v>
      </c>
      <c r="C135" s="41">
        <v>0</v>
      </c>
      <c r="D135" s="41">
        <v>0</v>
      </c>
      <c r="E135" s="41">
        <v>0</v>
      </c>
      <c r="F135" s="41">
        <v>0</v>
      </c>
      <c r="G135" s="41">
        <f t="shared" si="37"/>
        <v>0</v>
      </c>
      <c r="H135" s="41">
        <f t="shared" si="38"/>
        <v>0</v>
      </c>
      <c r="I135" s="41">
        <f t="shared" si="39"/>
        <v>0</v>
      </c>
      <c r="J135" s="79"/>
      <c r="K135" s="79"/>
      <c r="L135" s="79"/>
    </row>
    <row r="136" spans="1:12" s="10" customFormat="1" ht="15" customHeight="1" x14ac:dyDescent="0.2">
      <c r="B136" s="104" t="s">
        <v>181</v>
      </c>
      <c r="C136" s="41">
        <v>0</v>
      </c>
      <c r="D136" s="41">
        <v>0</v>
      </c>
      <c r="E136" s="41">
        <v>1</v>
      </c>
      <c r="F136" s="41">
        <v>0</v>
      </c>
      <c r="G136" s="41">
        <f t="shared" si="37"/>
        <v>0</v>
      </c>
      <c r="H136" s="41">
        <f t="shared" si="38"/>
        <v>0</v>
      </c>
      <c r="I136" s="41">
        <f t="shared" si="39"/>
        <v>-1</v>
      </c>
      <c r="J136" s="79"/>
      <c r="K136" s="79"/>
      <c r="L136" s="79">
        <f t="shared" si="36"/>
        <v>-1</v>
      </c>
    </row>
    <row r="137" spans="1:12" s="10" customFormat="1" ht="15" customHeight="1" x14ac:dyDescent="0.2">
      <c r="B137" s="104" t="s">
        <v>145</v>
      </c>
      <c r="C137" s="41">
        <v>0</v>
      </c>
      <c r="D137" s="41">
        <v>0</v>
      </c>
      <c r="E137" s="41">
        <v>0</v>
      </c>
      <c r="F137" s="41">
        <v>0</v>
      </c>
      <c r="G137" s="41">
        <f t="shared" si="37"/>
        <v>0</v>
      </c>
      <c r="H137" s="41">
        <f t="shared" si="38"/>
        <v>0</v>
      </c>
      <c r="I137" s="41">
        <f t="shared" si="39"/>
        <v>0</v>
      </c>
      <c r="J137" s="79"/>
      <c r="K137" s="79"/>
      <c r="L137" s="79"/>
    </row>
    <row r="138" spans="1:12" s="10" customFormat="1" ht="15" customHeight="1" x14ac:dyDescent="0.2">
      <c r="B138" s="104" t="s">
        <v>182</v>
      </c>
      <c r="C138" s="41">
        <v>2</v>
      </c>
      <c r="D138" s="41">
        <v>0</v>
      </c>
      <c r="E138" s="41">
        <v>0</v>
      </c>
      <c r="F138" s="41">
        <v>0</v>
      </c>
      <c r="G138" s="41">
        <f t="shared" si="37"/>
        <v>-2</v>
      </c>
      <c r="H138" s="41">
        <f t="shared" si="38"/>
        <v>0</v>
      </c>
      <c r="I138" s="41">
        <f t="shared" si="39"/>
        <v>0</v>
      </c>
      <c r="J138" s="79">
        <f t="shared" si="27"/>
        <v>-1</v>
      </c>
      <c r="K138" s="79"/>
      <c r="L138" s="79"/>
    </row>
    <row r="139" spans="1:12" ht="15" customHeight="1" x14ac:dyDescent="0.2">
      <c r="B139" s="101" t="s">
        <v>204</v>
      </c>
      <c r="C139" s="56">
        <v>16898</v>
      </c>
      <c r="D139" s="56">
        <v>147</v>
      </c>
      <c r="E139" s="56">
        <v>1723</v>
      </c>
      <c r="F139" s="56">
        <v>8375</v>
      </c>
      <c r="G139" s="56">
        <f t="shared" si="37"/>
        <v>-8523</v>
      </c>
      <c r="H139" s="56">
        <f t="shared" si="38"/>
        <v>8228</v>
      </c>
      <c r="I139" s="56">
        <f t="shared" si="39"/>
        <v>6652</v>
      </c>
      <c r="J139" s="74">
        <f t="shared" ref="J139:J201" si="40">F139/C139-1</f>
        <v>-0.50437921647532247</v>
      </c>
      <c r="K139" s="74">
        <f t="shared" si="35"/>
        <v>55.972789115646258</v>
      </c>
      <c r="L139" s="74">
        <f t="shared" si="36"/>
        <v>3.8607080673244338</v>
      </c>
    </row>
    <row r="140" spans="1:12" ht="15" customHeight="1" x14ac:dyDescent="0.2">
      <c r="A140" s="11"/>
      <c r="B140" s="103" t="s">
        <v>62</v>
      </c>
      <c r="C140" s="41">
        <v>22</v>
      </c>
      <c r="D140" s="41">
        <v>0</v>
      </c>
      <c r="E140" s="41">
        <v>14</v>
      </c>
      <c r="F140" s="41">
        <v>9</v>
      </c>
      <c r="G140" s="41">
        <f t="shared" si="37"/>
        <v>-13</v>
      </c>
      <c r="H140" s="41">
        <f t="shared" si="38"/>
        <v>9</v>
      </c>
      <c r="I140" s="41">
        <f t="shared" si="39"/>
        <v>-5</v>
      </c>
      <c r="J140" s="79">
        <f t="shared" si="40"/>
        <v>-0.59090909090909083</v>
      </c>
      <c r="K140" s="79"/>
      <c r="L140" s="79">
        <f t="shared" si="36"/>
        <v>-0.3571428571428571</v>
      </c>
    </row>
    <row r="141" spans="1:12" ht="15" customHeight="1" x14ac:dyDescent="0.2">
      <c r="A141" s="11"/>
      <c r="B141" s="103" t="s">
        <v>69</v>
      </c>
      <c r="C141" s="41">
        <v>40</v>
      </c>
      <c r="D141" s="41">
        <v>2</v>
      </c>
      <c r="E141" s="41">
        <v>17</v>
      </c>
      <c r="F141" s="41">
        <v>46</v>
      </c>
      <c r="G141" s="41">
        <f t="shared" si="37"/>
        <v>6</v>
      </c>
      <c r="H141" s="41">
        <f t="shared" si="38"/>
        <v>44</v>
      </c>
      <c r="I141" s="41">
        <f t="shared" si="39"/>
        <v>29</v>
      </c>
      <c r="J141" s="79">
        <f t="shared" si="40"/>
        <v>0.14999999999999991</v>
      </c>
      <c r="K141" s="79">
        <f t="shared" si="35"/>
        <v>22</v>
      </c>
      <c r="L141" s="79">
        <f t="shared" si="36"/>
        <v>1.7058823529411766</v>
      </c>
    </row>
    <row r="142" spans="1:12" s="10" customFormat="1" ht="15" customHeight="1" x14ac:dyDescent="0.2">
      <c r="A142" s="11"/>
      <c r="B142" s="103" t="s">
        <v>190</v>
      </c>
      <c r="C142" s="41">
        <v>5</v>
      </c>
      <c r="D142" s="41">
        <v>0</v>
      </c>
      <c r="E142" s="41">
        <v>0</v>
      </c>
      <c r="F142" s="41">
        <v>2</v>
      </c>
      <c r="G142" s="41">
        <f t="shared" si="37"/>
        <v>-3</v>
      </c>
      <c r="H142" s="41">
        <f t="shared" si="38"/>
        <v>2</v>
      </c>
      <c r="I142" s="41">
        <f t="shared" si="39"/>
        <v>2</v>
      </c>
      <c r="J142" s="79">
        <f t="shared" si="40"/>
        <v>-0.6</v>
      </c>
      <c r="K142" s="79"/>
      <c r="L142" s="79"/>
    </row>
    <row r="143" spans="1:12" ht="15" customHeight="1" x14ac:dyDescent="0.2">
      <c r="A143" s="11"/>
      <c r="B143" s="103" t="s">
        <v>90</v>
      </c>
      <c r="C143" s="41">
        <v>5243</v>
      </c>
      <c r="D143" s="41">
        <v>1</v>
      </c>
      <c r="E143" s="41">
        <v>553</v>
      </c>
      <c r="F143" s="41">
        <v>1964</v>
      </c>
      <c r="G143" s="41">
        <f t="shared" si="37"/>
        <v>-3279</v>
      </c>
      <c r="H143" s="41">
        <f t="shared" si="38"/>
        <v>1963</v>
      </c>
      <c r="I143" s="41">
        <f t="shared" si="39"/>
        <v>1411</v>
      </c>
      <c r="J143" s="79">
        <f t="shared" si="40"/>
        <v>-0.62540530230783897</v>
      </c>
      <c r="K143" s="79">
        <f t="shared" si="35"/>
        <v>1963</v>
      </c>
      <c r="L143" s="79">
        <f t="shared" si="36"/>
        <v>2.5515370705244123</v>
      </c>
    </row>
    <row r="144" spans="1:12" ht="12.75" x14ac:dyDescent="0.2">
      <c r="A144" s="11"/>
      <c r="B144" s="103" t="s">
        <v>93</v>
      </c>
      <c r="C144" s="41">
        <v>10505</v>
      </c>
      <c r="D144" s="41">
        <v>144</v>
      </c>
      <c r="E144" s="41">
        <v>1024</v>
      </c>
      <c r="F144" s="41">
        <v>5994</v>
      </c>
      <c r="G144" s="41">
        <f t="shared" si="37"/>
        <v>-4511</v>
      </c>
      <c r="H144" s="41">
        <f t="shared" si="38"/>
        <v>5850</v>
      </c>
      <c r="I144" s="41">
        <f t="shared" si="39"/>
        <v>4970</v>
      </c>
      <c r="J144" s="79">
        <f t="shared" si="40"/>
        <v>-0.42941456449309856</v>
      </c>
      <c r="K144" s="79">
        <f t="shared" si="35"/>
        <v>40.625</v>
      </c>
      <c r="L144" s="79">
        <f t="shared" si="36"/>
        <v>4.853515625</v>
      </c>
    </row>
    <row r="145" spans="1:12" ht="12.75" x14ac:dyDescent="0.2">
      <c r="A145" s="11"/>
      <c r="B145" s="106" t="s">
        <v>176</v>
      </c>
      <c r="C145" s="41">
        <v>4</v>
      </c>
      <c r="D145" s="41">
        <v>0</v>
      </c>
      <c r="E145" s="41">
        <v>0</v>
      </c>
      <c r="F145" s="41">
        <v>7</v>
      </c>
      <c r="G145" s="41">
        <f t="shared" si="37"/>
        <v>3</v>
      </c>
      <c r="H145" s="41">
        <f t="shared" si="38"/>
        <v>7</v>
      </c>
      <c r="I145" s="41">
        <f t="shared" si="39"/>
        <v>7</v>
      </c>
      <c r="J145" s="79">
        <f t="shared" si="40"/>
        <v>0.75</v>
      </c>
      <c r="K145" s="79"/>
      <c r="L145" s="79"/>
    </row>
    <row r="146" spans="1:12" ht="15" customHeight="1" x14ac:dyDescent="0.2">
      <c r="A146" s="11"/>
      <c r="B146" s="103" t="s">
        <v>116</v>
      </c>
      <c r="C146" s="41">
        <v>39</v>
      </c>
      <c r="D146" s="41">
        <v>0</v>
      </c>
      <c r="E146" s="41">
        <v>7</v>
      </c>
      <c r="F146" s="41">
        <v>34</v>
      </c>
      <c r="G146" s="41">
        <f t="shared" si="37"/>
        <v>-5</v>
      </c>
      <c r="H146" s="41">
        <f t="shared" si="38"/>
        <v>34</v>
      </c>
      <c r="I146" s="41">
        <f t="shared" si="39"/>
        <v>27</v>
      </c>
      <c r="J146" s="79">
        <f t="shared" si="40"/>
        <v>-0.12820512820512819</v>
      </c>
      <c r="K146" s="79"/>
      <c r="L146" s="79">
        <f t="shared" si="36"/>
        <v>3.8571428571428568</v>
      </c>
    </row>
    <row r="147" spans="1:12" ht="15" customHeight="1" x14ac:dyDescent="0.2">
      <c r="A147" s="11"/>
      <c r="B147" s="103" t="s">
        <v>120</v>
      </c>
      <c r="C147" s="41">
        <v>807</v>
      </c>
      <c r="D147" s="41">
        <v>0</v>
      </c>
      <c r="E147" s="41">
        <v>96</v>
      </c>
      <c r="F147" s="41">
        <v>242</v>
      </c>
      <c r="G147" s="41">
        <f t="shared" si="37"/>
        <v>-565</v>
      </c>
      <c r="H147" s="41">
        <f t="shared" si="38"/>
        <v>242</v>
      </c>
      <c r="I147" s="41">
        <f t="shared" si="39"/>
        <v>146</v>
      </c>
      <c r="J147" s="79">
        <f t="shared" si="40"/>
        <v>-0.70012391573729871</v>
      </c>
      <c r="K147" s="79"/>
      <c r="L147" s="79">
        <f t="shared" si="36"/>
        <v>1.5208333333333335</v>
      </c>
    </row>
    <row r="148" spans="1:12" ht="15" customHeight="1" x14ac:dyDescent="0.2">
      <c r="A148" s="11"/>
      <c r="B148" s="103" t="s">
        <v>151</v>
      </c>
      <c r="C148" s="41">
        <v>233</v>
      </c>
      <c r="D148" s="41">
        <v>0</v>
      </c>
      <c r="E148" s="41">
        <v>12</v>
      </c>
      <c r="F148" s="41">
        <v>77</v>
      </c>
      <c r="G148" s="41">
        <f t="shared" si="37"/>
        <v>-156</v>
      </c>
      <c r="H148" s="41">
        <f t="shared" si="38"/>
        <v>77</v>
      </c>
      <c r="I148" s="41">
        <f t="shared" si="39"/>
        <v>65</v>
      </c>
      <c r="J148" s="79">
        <f t="shared" si="40"/>
        <v>-0.66952789699570814</v>
      </c>
      <c r="K148" s="79"/>
      <c r="L148" s="79">
        <f t="shared" si="36"/>
        <v>5.416666666666667</v>
      </c>
    </row>
    <row r="149" spans="1:12" ht="15" customHeight="1" x14ac:dyDescent="0.2">
      <c r="A149" s="11"/>
      <c r="B149" s="101" t="s">
        <v>205</v>
      </c>
      <c r="C149" s="56">
        <v>3275</v>
      </c>
      <c r="D149" s="56">
        <v>1</v>
      </c>
      <c r="E149" s="56">
        <v>219</v>
      </c>
      <c r="F149" s="56">
        <v>2184</v>
      </c>
      <c r="G149" s="56">
        <f t="shared" si="37"/>
        <v>-1091</v>
      </c>
      <c r="H149" s="56">
        <f t="shared" si="38"/>
        <v>2183</v>
      </c>
      <c r="I149" s="56">
        <f t="shared" si="39"/>
        <v>1965</v>
      </c>
      <c r="J149" s="74">
        <f t="shared" si="40"/>
        <v>-0.3331297709923664</v>
      </c>
      <c r="K149" s="74">
        <f t="shared" si="35"/>
        <v>2183</v>
      </c>
      <c r="L149" s="74">
        <f t="shared" si="36"/>
        <v>8.9726027397260282</v>
      </c>
    </row>
    <row r="150" spans="1:12" ht="15" customHeight="1" x14ac:dyDescent="0.2">
      <c r="B150" s="103" t="s">
        <v>225</v>
      </c>
      <c r="C150" s="41">
        <v>2</v>
      </c>
      <c r="D150" s="41">
        <v>0</v>
      </c>
      <c r="E150" s="41">
        <v>0</v>
      </c>
      <c r="F150" s="41">
        <v>0</v>
      </c>
      <c r="G150" s="41">
        <f t="shared" si="37"/>
        <v>-2</v>
      </c>
      <c r="H150" s="41">
        <f t="shared" si="38"/>
        <v>0</v>
      </c>
      <c r="I150" s="41">
        <f t="shared" si="39"/>
        <v>0</v>
      </c>
      <c r="J150" s="79">
        <f t="shared" si="40"/>
        <v>-1</v>
      </c>
      <c r="K150" s="79"/>
      <c r="L150" s="79"/>
    </row>
    <row r="151" spans="1:12" ht="12" x14ac:dyDescent="0.2">
      <c r="B151" s="106" t="s">
        <v>83</v>
      </c>
      <c r="C151" s="41">
        <v>19</v>
      </c>
      <c r="D151" s="41">
        <v>0</v>
      </c>
      <c r="E151" s="41">
        <v>1</v>
      </c>
      <c r="F151" s="41">
        <v>6</v>
      </c>
      <c r="G151" s="41">
        <f t="shared" si="37"/>
        <v>-13</v>
      </c>
      <c r="H151" s="41">
        <f t="shared" si="38"/>
        <v>6</v>
      </c>
      <c r="I151" s="41">
        <f t="shared" si="39"/>
        <v>5</v>
      </c>
      <c r="J151" s="79">
        <f t="shared" si="40"/>
        <v>-0.68421052631578949</v>
      </c>
      <c r="K151" s="79"/>
      <c r="L151" s="79">
        <f t="shared" si="36"/>
        <v>5</v>
      </c>
    </row>
    <row r="152" spans="1:12" ht="15" customHeight="1" x14ac:dyDescent="0.2">
      <c r="B152" s="106" t="s">
        <v>91</v>
      </c>
      <c r="C152" s="41">
        <v>152</v>
      </c>
      <c r="D152" s="41">
        <v>0</v>
      </c>
      <c r="E152" s="41">
        <v>9</v>
      </c>
      <c r="F152" s="41">
        <v>73</v>
      </c>
      <c r="G152" s="41">
        <f t="shared" si="37"/>
        <v>-79</v>
      </c>
      <c r="H152" s="41">
        <f t="shared" si="38"/>
        <v>73</v>
      </c>
      <c r="I152" s="41">
        <f t="shared" si="39"/>
        <v>64</v>
      </c>
      <c r="J152" s="79">
        <f t="shared" si="40"/>
        <v>-0.51973684210526316</v>
      </c>
      <c r="K152" s="79"/>
      <c r="L152" s="79">
        <f t="shared" si="36"/>
        <v>7.1111111111111107</v>
      </c>
    </row>
    <row r="153" spans="1:12" ht="12" x14ac:dyDescent="0.2">
      <c r="B153" s="106" t="s">
        <v>174</v>
      </c>
      <c r="C153" s="41">
        <v>2</v>
      </c>
      <c r="D153" s="41">
        <v>0</v>
      </c>
      <c r="E153" s="41">
        <v>0</v>
      </c>
      <c r="F153" s="41">
        <v>3</v>
      </c>
      <c r="G153" s="41">
        <f t="shared" si="37"/>
        <v>1</v>
      </c>
      <c r="H153" s="41">
        <f t="shared" si="38"/>
        <v>3</v>
      </c>
      <c r="I153" s="41">
        <f t="shared" si="39"/>
        <v>3</v>
      </c>
      <c r="J153" s="79">
        <f t="shared" si="40"/>
        <v>0.5</v>
      </c>
      <c r="K153" s="79"/>
      <c r="L153" s="79"/>
    </row>
    <row r="154" spans="1:12" ht="12" x14ac:dyDescent="0.2">
      <c r="B154" s="106" t="s">
        <v>234</v>
      </c>
      <c r="C154" s="41">
        <v>0</v>
      </c>
      <c r="D154" s="41">
        <v>0</v>
      </c>
      <c r="E154" s="41">
        <v>0</v>
      </c>
      <c r="F154" s="41">
        <v>0</v>
      </c>
      <c r="G154" s="41">
        <f t="shared" si="37"/>
        <v>0</v>
      </c>
      <c r="H154" s="41">
        <f t="shared" si="38"/>
        <v>0</v>
      </c>
      <c r="I154" s="41">
        <f t="shared" si="39"/>
        <v>0</v>
      </c>
      <c r="J154" s="79"/>
      <c r="K154" s="79"/>
      <c r="L154" s="79"/>
    </row>
    <row r="155" spans="1:12" ht="15" customHeight="1" x14ac:dyDescent="0.2">
      <c r="B155" s="106" t="s">
        <v>109</v>
      </c>
      <c r="C155" s="41">
        <v>194</v>
      </c>
      <c r="D155" s="41">
        <v>0</v>
      </c>
      <c r="E155" s="41">
        <v>13</v>
      </c>
      <c r="F155" s="41">
        <v>72</v>
      </c>
      <c r="G155" s="41">
        <f t="shared" si="37"/>
        <v>-122</v>
      </c>
      <c r="H155" s="41">
        <f t="shared" si="38"/>
        <v>72</v>
      </c>
      <c r="I155" s="41">
        <f t="shared" si="39"/>
        <v>59</v>
      </c>
      <c r="J155" s="79">
        <f t="shared" si="40"/>
        <v>-0.62886597938144329</v>
      </c>
      <c r="K155" s="79"/>
      <c r="L155" s="79">
        <f t="shared" si="36"/>
        <v>4.5384615384615383</v>
      </c>
    </row>
    <row r="156" spans="1:12" ht="15" customHeight="1" x14ac:dyDescent="0.2">
      <c r="B156" s="106" t="s">
        <v>113</v>
      </c>
      <c r="C156" s="41">
        <v>19</v>
      </c>
      <c r="D156" s="41">
        <v>0</v>
      </c>
      <c r="E156" s="41">
        <v>2</v>
      </c>
      <c r="F156" s="41">
        <v>13</v>
      </c>
      <c r="G156" s="41">
        <f t="shared" si="37"/>
        <v>-6</v>
      </c>
      <c r="H156" s="41">
        <f t="shared" si="38"/>
        <v>13</v>
      </c>
      <c r="I156" s="41">
        <f t="shared" si="39"/>
        <v>11</v>
      </c>
      <c r="J156" s="79">
        <f t="shared" si="40"/>
        <v>-0.31578947368421051</v>
      </c>
      <c r="K156" s="79"/>
      <c r="L156" s="79">
        <f t="shared" si="36"/>
        <v>5.5</v>
      </c>
    </row>
    <row r="157" spans="1:12" ht="15" customHeight="1" x14ac:dyDescent="0.2">
      <c r="B157" s="106" t="s">
        <v>136</v>
      </c>
      <c r="C157" s="41">
        <v>300</v>
      </c>
      <c r="D157" s="41">
        <v>1</v>
      </c>
      <c r="E157" s="41">
        <v>7</v>
      </c>
      <c r="F157" s="41">
        <v>19</v>
      </c>
      <c r="G157" s="41">
        <f t="shared" si="37"/>
        <v>-281</v>
      </c>
      <c r="H157" s="41">
        <f t="shared" si="38"/>
        <v>18</v>
      </c>
      <c r="I157" s="41">
        <f t="shared" si="39"/>
        <v>12</v>
      </c>
      <c r="J157" s="79">
        <f t="shared" si="40"/>
        <v>-0.93666666666666665</v>
      </c>
      <c r="K157" s="79">
        <f t="shared" si="35"/>
        <v>18</v>
      </c>
      <c r="L157" s="79">
        <f t="shared" si="36"/>
        <v>1.7142857142857144</v>
      </c>
    </row>
    <row r="158" spans="1:12" s="21" customFormat="1" ht="15" customHeight="1" x14ac:dyDescent="0.2">
      <c r="B158" s="106" t="s">
        <v>142</v>
      </c>
      <c r="C158" s="41">
        <v>962</v>
      </c>
      <c r="D158" s="41">
        <v>0</v>
      </c>
      <c r="E158" s="41">
        <v>8</v>
      </c>
      <c r="F158" s="41">
        <v>913</v>
      </c>
      <c r="G158" s="41">
        <f t="shared" si="37"/>
        <v>-49</v>
      </c>
      <c r="H158" s="41">
        <f t="shared" si="38"/>
        <v>913</v>
      </c>
      <c r="I158" s="41">
        <f t="shared" si="39"/>
        <v>905</v>
      </c>
      <c r="J158" s="79">
        <f t="shared" si="40"/>
        <v>-5.0935550935550911E-2</v>
      </c>
      <c r="K158" s="79"/>
      <c r="L158" s="79">
        <f t="shared" si="36"/>
        <v>113.125</v>
      </c>
    </row>
    <row r="159" spans="1:12" ht="15" customHeight="1" x14ac:dyDescent="0.2">
      <c r="B159" s="106" t="s">
        <v>149</v>
      </c>
      <c r="C159" s="41">
        <v>1625</v>
      </c>
      <c r="D159" s="41">
        <v>0</v>
      </c>
      <c r="E159" s="41">
        <v>179</v>
      </c>
      <c r="F159" s="41">
        <v>1085</v>
      </c>
      <c r="G159" s="41">
        <f t="shared" si="37"/>
        <v>-540</v>
      </c>
      <c r="H159" s="41">
        <f t="shared" si="38"/>
        <v>1085</v>
      </c>
      <c r="I159" s="41">
        <f t="shared" si="39"/>
        <v>906</v>
      </c>
      <c r="J159" s="79">
        <f t="shared" si="40"/>
        <v>-0.3323076923076923</v>
      </c>
      <c r="K159" s="79"/>
      <c r="L159" s="79">
        <f t="shared" si="36"/>
        <v>5.0614525139664801</v>
      </c>
    </row>
    <row r="160" spans="1:12" ht="15" customHeight="1" x14ac:dyDescent="0.2">
      <c r="B160" s="107" t="s">
        <v>216</v>
      </c>
      <c r="C160" s="59">
        <v>9323</v>
      </c>
      <c r="D160" s="59">
        <v>68</v>
      </c>
      <c r="E160" s="57">
        <v>1038</v>
      </c>
      <c r="F160" s="57">
        <v>1921</v>
      </c>
      <c r="G160" s="59">
        <f t="shared" si="37"/>
        <v>-7402</v>
      </c>
      <c r="H160" s="59">
        <f t="shared" si="38"/>
        <v>1853</v>
      </c>
      <c r="I160" s="57">
        <f t="shared" si="39"/>
        <v>883</v>
      </c>
      <c r="J160" s="121">
        <f t="shared" si="40"/>
        <v>-0.79395044513568591</v>
      </c>
      <c r="K160" s="121">
        <f t="shared" si="35"/>
        <v>27.25</v>
      </c>
      <c r="L160" s="62">
        <f t="shared" si="36"/>
        <v>0.85067437379576116</v>
      </c>
    </row>
    <row r="161" spans="2:12" ht="15" customHeight="1" x14ac:dyDescent="0.2">
      <c r="B161" s="103" t="s">
        <v>66</v>
      </c>
      <c r="C161" s="41">
        <v>1916</v>
      </c>
      <c r="D161" s="41">
        <v>0</v>
      </c>
      <c r="E161" s="41">
        <v>372</v>
      </c>
      <c r="F161" s="41">
        <v>169</v>
      </c>
      <c r="G161" s="41">
        <f t="shared" si="37"/>
        <v>-1747</v>
      </c>
      <c r="H161" s="41">
        <f t="shared" si="38"/>
        <v>169</v>
      </c>
      <c r="I161" s="41">
        <f t="shared" si="39"/>
        <v>-203</v>
      </c>
      <c r="J161" s="79">
        <f t="shared" si="40"/>
        <v>-0.91179540709812112</v>
      </c>
      <c r="K161" s="79"/>
      <c r="L161" s="79">
        <f t="shared" si="36"/>
        <v>-0.54569892473118276</v>
      </c>
    </row>
    <row r="162" spans="2:12" ht="15" customHeight="1" x14ac:dyDescent="0.2">
      <c r="B162" s="103" t="s">
        <v>70</v>
      </c>
      <c r="C162" s="41">
        <v>264</v>
      </c>
      <c r="D162" s="41">
        <v>0</v>
      </c>
      <c r="E162" s="41">
        <v>14</v>
      </c>
      <c r="F162" s="41">
        <v>27</v>
      </c>
      <c r="G162" s="41">
        <f t="shared" si="37"/>
        <v>-237</v>
      </c>
      <c r="H162" s="41">
        <f t="shared" si="38"/>
        <v>27</v>
      </c>
      <c r="I162" s="41">
        <f t="shared" si="39"/>
        <v>13</v>
      </c>
      <c r="J162" s="79">
        <f t="shared" si="40"/>
        <v>-0.89772727272727271</v>
      </c>
      <c r="K162" s="79"/>
      <c r="L162" s="79">
        <f t="shared" si="36"/>
        <v>0.9285714285714286</v>
      </c>
    </row>
    <row r="163" spans="2:12" ht="15" customHeight="1" x14ac:dyDescent="0.2">
      <c r="B163" s="109" t="s">
        <v>77</v>
      </c>
      <c r="C163" s="41">
        <v>827</v>
      </c>
      <c r="D163" s="41">
        <v>4</v>
      </c>
      <c r="E163" s="41">
        <v>128</v>
      </c>
      <c r="F163" s="41">
        <v>231</v>
      </c>
      <c r="G163" s="41">
        <f t="shared" si="37"/>
        <v>-596</v>
      </c>
      <c r="H163" s="41">
        <f t="shared" si="38"/>
        <v>227</v>
      </c>
      <c r="I163" s="41">
        <f t="shared" si="39"/>
        <v>103</v>
      </c>
      <c r="J163" s="79">
        <f t="shared" si="40"/>
        <v>-0.720677146311971</v>
      </c>
      <c r="K163" s="79">
        <f t="shared" si="35"/>
        <v>56.75</v>
      </c>
      <c r="L163" s="79">
        <f t="shared" si="36"/>
        <v>0.8046875</v>
      </c>
    </row>
    <row r="164" spans="2:12" ht="15" customHeight="1" x14ac:dyDescent="0.2">
      <c r="B164" s="110" t="s">
        <v>80</v>
      </c>
      <c r="C164" s="41">
        <v>151</v>
      </c>
      <c r="D164" s="41">
        <v>2</v>
      </c>
      <c r="E164" s="41">
        <v>35</v>
      </c>
      <c r="F164" s="41">
        <v>54</v>
      </c>
      <c r="G164" s="41">
        <f t="shared" si="37"/>
        <v>-97</v>
      </c>
      <c r="H164" s="41">
        <f t="shared" si="38"/>
        <v>52</v>
      </c>
      <c r="I164" s="41">
        <f t="shared" si="39"/>
        <v>19</v>
      </c>
      <c r="J164" s="79">
        <f t="shared" si="40"/>
        <v>-0.64238410596026485</v>
      </c>
      <c r="K164" s="79">
        <f t="shared" si="35"/>
        <v>26</v>
      </c>
      <c r="L164" s="79">
        <f t="shared" si="36"/>
        <v>0.54285714285714293</v>
      </c>
    </row>
    <row r="165" spans="2:12" ht="15" customHeight="1" x14ac:dyDescent="0.2">
      <c r="B165" s="110" t="s">
        <v>89</v>
      </c>
      <c r="C165" s="41">
        <v>118</v>
      </c>
      <c r="D165" s="41">
        <v>0</v>
      </c>
      <c r="E165" s="41">
        <v>20</v>
      </c>
      <c r="F165" s="41">
        <v>32</v>
      </c>
      <c r="G165" s="41">
        <f t="shared" si="37"/>
        <v>-86</v>
      </c>
      <c r="H165" s="41">
        <f t="shared" si="38"/>
        <v>32</v>
      </c>
      <c r="I165" s="41">
        <f t="shared" si="39"/>
        <v>12</v>
      </c>
      <c r="J165" s="79">
        <f t="shared" si="40"/>
        <v>-0.72881355932203395</v>
      </c>
      <c r="K165" s="79"/>
      <c r="L165" s="79">
        <f t="shared" si="36"/>
        <v>0.60000000000000009</v>
      </c>
    </row>
    <row r="166" spans="2:12" ht="15" customHeight="1" x14ac:dyDescent="0.2">
      <c r="B166" s="110" t="s">
        <v>92</v>
      </c>
      <c r="C166" s="41">
        <v>896</v>
      </c>
      <c r="D166" s="41">
        <v>17</v>
      </c>
      <c r="E166" s="41">
        <v>185</v>
      </c>
      <c r="F166" s="41">
        <v>362</v>
      </c>
      <c r="G166" s="41">
        <f t="shared" si="37"/>
        <v>-534</v>
      </c>
      <c r="H166" s="41">
        <f t="shared" si="38"/>
        <v>345</v>
      </c>
      <c r="I166" s="41">
        <f t="shared" si="39"/>
        <v>177</v>
      </c>
      <c r="J166" s="79">
        <f t="shared" si="40"/>
        <v>-0.59598214285714279</v>
      </c>
      <c r="K166" s="79">
        <f t="shared" si="35"/>
        <v>20.294117647058822</v>
      </c>
      <c r="L166" s="79">
        <f t="shared" si="36"/>
        <v>0.95675675675675675</v>
      </c>
    </row>
    <row r="167" spans="2:12" ht="12" x14ac:dyDescent="0.2">
      <c r="B167" s="102" t="s">
        <v>97</v>
      </c>
      <c r="C167" s="41">
        <v>352</v>
      </c>
      <c r="D167" s="41">
        <v>1</v>
      </c>
      <c r="E167" s="41">
        <v>37</v>
      </c>
      <c r="F167" s="41">
        <v>22</v>
      </c>
      <c r="G167" s="41">
        <f t="shared" si="37"/>
        <v>-330</v>
      </c>
      <c r="H167" s="41">
        <f t="shared" si="38"/>
        <v>21</v>
      </c>
      <c r="I167" s="41">
        <f t="shared" si="39"/>
        <v>-15</v>
      </c>
      <c r="J167" s="79">
        <f t="shared" si="40"/>
        <v>-0.9375</v>
      </c>
      <c r="K167" s="79">
        <f t="shared" si="35"/>
        <v>21</v>
      </c>
      <c r="L167" s="79">
        <f t="shared" si="36"/>
        <v>-0.40540540540540537</v>
      </c>
    </row>
    <row r="168" spans="2:12" ht="15" customHeight="1" x14ac:dyDescent="0.2">
      <c r="B168" s="102" t="s">
        <v>105</v>
      </c>
      <c r="C168" s="41">
        <v>760</v>
      </c>
      <c r="D168" s="41">
        <v>0</v>
      </c>
      <c r="E168" s="41">
        <v>96</v>
      </c>
      <c r="F168" s="41">
        <v>370</v>
      </c>
      <c r="G168" s="41">
        <f t="shared" si="37"/>
        <v>-390</v>
      </c>
      <c r="H168" s="41">
        <f t="shared" si="38"/>
        <v>370</v>
      </c>
      <c r="I168" s="41">
        <f t="shared" si="39"/>
        <v>274</v>
      </c>
      <c r="J168" s="79">
        <f t="shared" si="40"/>
        <v>-0.51315789473684204</v>
      </c>
      <c r="K168" s="79"/>
      <c r="L168" s="79">
        <f t="shared" si="36"/>
        <v>2.8541666666666665</v>
      </c>
    </row>
    <row r="169" spans="2:12" ht="15" customHeight="1" x14ac:dyDescent="0.2">
      <c r="B169" s="102" t="s">
        <v>160</v>
      </c>
      <c r="C169" s="41">
        <v>10</v>
      </c>
      <c r="D169" s="41">
        <v>0</v>
      </c>
      <c r="E169" s="41">
        <v>3</v>
      </c>
      <c r="F169" s="41">
        <v>4</v>
      </c>
      <c r="G169" s="41">
        <f t="shared" si="37"/>
        <v>-6</v>
      </c>
      <c r="H169" s="41">
        <f t="shared" si="38"/>
        <v>4</v>
      </c>
      <c r="I169" s="41">
        <f t="shared" si="39"/>
        <v>1</v>
      </c>
      <c r="J169" s="79">
        <f t="shared" si="40"/>
        <v>-0.6</v>
      </c>
      <c r="K169" s="79"/>
      <c r="L169" s="79">
        <f t="shared" si="36"/>
        <v>0.33333333333333326</v>
      </c>
    </row>
    <row r="170" spans="2:12" ht="15" customHeight="1" x14ac:dyDescent="0.2">
      <c r="B170" s="102" t="s">
        <v>119</v>
      </c>
      <c r="C170" s="41">
        <v>321</v>
      </c>
      <c r="D170" s="41">
        <v>1</v>
      </c>
      <c r="E170" s="41">
        <v>3</v>
      </c>
      <c r="F170" s="41">
        <v>12</v>
      </c>
      <c r="G170" s="41">
        <f t="shared" si="37"/>
        <v>-309</v>
      </c>
      <c r="H170" s="41">
        <f t="shared" si="38"/>
        <v>11</v>
      </c>
      <c r="I170" s="41">
        <f t="shared" si="39"/>
        <v>9</v>
      </c>
      <c r="J170" s="79">
        <f t="shared" si="40"/>
        <v>-0.96261682242990654</v>
      </c>
      <c r="K170" s="79">
        <f t="shared" si="35"/>
        <v>11</v>
      </c>
      <c r="L170" s="79">
        <f t="shared" si="36"/>
        <v>3</v>
      </c>
    </row>
    <row r="171" spans="2:12" ht="15" customHeight="1" x14ac:dyDescent="0.2">
      <c r="B171" s="103" t="s">
        <v>121</v>
      </c>
      <c r="C171" s="41">
        <v>61</v>
      </c>
      <c r="D171" s="41">
        <v>0</v>
      </c>
      <c r="E171" s="41">
        <v>30</v>
      </c>
      <c r="F171" s="41">
        <v>37</v>
      </c>
      <c r="G171" s="41">
        <f t="shared" si="37"/>
        <v>-24</v>
      </c>
      <c r="H171" s="41">
        <f t="shared" si="38"/>
        <v>37</v>
      </c>
      <c r="I171" s="41">
        <f t="shared" si="39"/>
        <v>7</v>
      </c>
      <c r="J171" s="79">
        <f t="shared" si="40"/>
        <v>-0.39344262295081966</v>
      </c>
      <c r="K171" s="79"/>
      <c r="L171" s="79">
        <f t="shared" si="36"/>
        <v>0.23333333333333339</v>
      </c>
    </row>
    <row r="172" spans="2:12" ht="12" x14ac:dyDescent="0.2">
      <c r="B172" s="102" t="s">
        <v>129</v>
      </c>
      <c r="C172" s="41">
        <v>2183</v>
      </c>
      <c r="D172" s="41">
        <v>3</v>
      </c>
      <c r="E172" s="41">
        <v>17</v>
      </c>
      <c r="F172" s="41">
        <v>305</v>
      </c>
      <c r="G172" s="41">
        <f t="shared" si="37"/>
        <v>-1878</v>
      </c>
      <c r="H172" s="41">
        <f t="shared" si="38"/>
        <v>302</v>
      </c>
      <c r="I172" s="41">
        <f t="shared" si="39"/>
        <v>288</v>
      </c>
      <c r="J172" s="79">
        <f t="shared" si="40"/>
        <v>-0.86028401282638567</v>
      </c>
      <c r="K172" s="79">
        <f t="shared" si="35"/>
        <v>100.66666666666667</v>
      </c>
      <c r="L172" s="79">
        <f t="shared" si="36"/>
        <v>16.941176470588236</v>
      </c>
    </row>
    <row r="173" spans="2:12" ht="15" customHeight="1" x14ac:dyDescent="0.2">
      <c r="B173" s="103" t="s">
        <v>137</v>
      </c>
      <c r="C173" s="41">
        <v>101</v>
      </c>
      <c r="D173" s="41">
        <v>2</v>
      </c>
      <c r="E173" s="41">
        <v>86</v>
      </c>
      <c r="F173" s="41">
        <v>93</v>
      </c>
      <c r="G173" s="41">
        <f t="shared" si="37"/>
        <v>-8</v>
      </c>
      <c r="H173" s="41">
        <f t="shared" si="38"/>
        <v>91</v>
      </c>
      <c r="I173" s="41">
        <f t="shared" si="39"/>
        <v>7</v>
      </c>
      <c r="J173" s="79">
        <f t="shared" si="40"/>
        <v>-7.9207920792079167E-2</v>
      </c>
      <c r="K173" s="79">
        <f t="shared" si="35"/>
        <v>45.5</v>
      </c>
      <c r="L173" s="79">
        <f t="shared" si="36"/>
        <v>8.1395348837209225E-2</v>
      </c>
    </row>
    <row r="174" spans="2:12" ht="15" customHeight="1" x14ac:dyDescent="0.2">
      <c r="B174" s="102" t="s">
        <v>150</v>
      </c>
      <c r="C174" s="41">
        <v>1363</v>
      </c>
      <c r="D174" s="41">
        <v>38</v>
      </c>
      <c r="E174" s="41">
        <v>12</v>
      </c>
      <c r="F174" s="41">
        <v>203</v>
      </c>
      <c r="G174" s="41">
        <f t="shared" si="37"/>
        <v>-1160</v>
      </c>
      <c r="H174" s="41">
        <f t="shared" si="38"/>
        <v>165</v>
      </c>
      <c r="I174" s="41">
        <f t="shared" si="39"/>
        <v>191</v>
      </c>
      <c r="J174" s="79">
        <f t="shared" si="40"/>
        <v>-0.85106382978723405</v>
      </c>
      <c r="K174" s="79">
        <f t="shared" si="35"/>
        <v>4.3421052631578947</v>
      </c>
      <c r="L174" s="79">
        <f t="shared" si="36"/>
        <v>15.916666666666668</v>
      </c>
    </row>
    <row r="175" spans="2:12" ht="15" customHeight="1" x14ac:dyDescent="0.2">
      <c r="B175" s="107" t="s">
        <v>207</v>
      </c>
      <c r="C175" s="57">
        <v>886</v>
      </c>
      <c r="D175" s="57">
        <v>2</v>
      </c>
      <c r="E175" s="57">
        <v>218</v>
      </c>
      <c r="F175" s="57">
        <v>488</v>
      </c>
      <c r="G175" s="57">
        <f t="shared" si="37"/>
        <v>-398</v>
      </c>
      <c r="H175" s="57">
        <f t="shared" si="38"/>
        <v>486</v>
      </c>
      <c r="I175" s="57">
        <f t="shared" si="39"/>
        <v>270</v>
      </c>
      <c r="J175" s="62">
        <f t="shared" si="40"/>
        <v>-0.44920993227990968</v>
      </c>
      <c r="K175" s="62">
        <f t="shared" si="35"/>
        <v>243</v>
      </c>
      <c r="L175" s="62">
        <f t="shared" si="36"/>
        <v>1.238532110091743</v>
      </c>
    </row>
    <row r="176" spans="2:12" ht="15" customHeight="1" x14ac:dyDescent="0.2">
      <c r="B176" s="101" t="s">
        <v>208</v>
      </c>
      <c r="C176" s="55">
        <v>168</v>
      </c>
      <c r="D176" s="55">
        <v>0</v>
      </c>
      <c r="E176" s="56">
        <v>32</v>
      </c>
      <c r="F176" s="56">
        <v>77</v>
      </c>
      <c r="G176" s="55">
        <f t="shared" si="37"/>
        <v>-91</v>
      </c>
      <c r="H176" s="55">
        <f t="shared" si="38"/>
        <v>77</v>
      </c>
      <c r="I176" s="56">
        <f t="shared" si="39"/>
        <v>45</v>
      </c>
      <c r="J176" s="74">
        <f t="shared" si="40"/>
        <v>-0.54166666666666674</v>
      </c>
      <c r="K176" s="74"/>
      <c r="L176" s="62">
        <f t="shared" si="36"/>
        <v>1.40625</v>
      </c>
    </row>
    <row r="177" spans="2:12" s="9" customFormat="1" ht="15" customHeight="1" x14ac:dyDescent="0.2">
      <c r="B177" s="106" t="s">
        <v>171</v>
      </c>
      <c r="C177" s="41">
        <v>1</v>
      </c>
      <c r="D177" s="41">
        <v>0</v>
      </c>
      <c r="E177" s="41">
        <v>0</v>
      </c>
      <c r="F177" s="41">
        <v>0</v>
      </c>
      <c r="G177" s="41">
        <f t="shared" si="37"/>
        <v>-1</v>
      </c>
      <c r="H177" s="41">
        <f t="shared" si="38"/>
        <v>0</v>
      </c>
      <c r="I177" s="41">
        <f t="shared" si="39"/>
        <v>0</v>
      </c>
      <c r="J177" s="79">
        <f t="shared" si="40"/>
        <v>-1</v>
      </c>
      <c r="K177" s="79"/>
      <c r="L177" s="79"/>
    </row>
    <row r="178" spans="2:12" ht="15" customHeight="1" x14ac:dyDescent="0.2">
      <c r="B178" s="106" t="s">
        <v>78</v>
      </c>
      <c r="C178" s="41">
        <v>21</v>
      </c>
      <c r="D178" s="41">
        <v>0</v>
      </c>
      <c r="E178" s="41">
        <v>3</v>
      </c>
      <c r="F178" s="41">
        <v>8</v>
      </c>
      <c r="G178" s="41">
        <f t="shared" si="37"/>
        <v>-13</v>
      </c>
      <c r="H178" s="41">
        <f t="shared" si="38"/>
        <v>8</v>
      </c>
      <c r="I178" s="41">
        <f t="shared" si="39"/>
        <v>5</v>
      </c>
      <c r="J178" s="79">
        <f t="shared" si="40"/>
        <v>-0.61904761904761907</v>
      </c>
      <c r="K178" s="79"/>
      <c r="L178" s="79">
        <f t="shared" ref="L178:L194" si="41">F178/E178-1</f>
        <v>1.6666666666666665</v>
      </c>
    </row>
    <row r="179" spans="2:12" ht="15" customHeight="1" x14ac:dyDescent="0.2">
      <c r="B179" s="106" t="s">
        <v>164</v>
      </c>
      <c r="C179" s="41">
        <v>9</v>
      </c>
      <c r="D179" s="41">
        <v>0</v>
      </c>
      <c r="E179" s="41">
        <v>0</v>
      </c>
      <c r="F179" s="41">
        <v>5</v>
      </c>
      <c r="G179" s="41">
        <f t="shared" si="37"/>
        <v>-4</v>
      </c>
      <c r="H179" s="41">
        <f t="shared" si="38"/>
        <v>5</v>
      </c>
      <c r="I179" s="41">
        <f t="shared" si="39"/>
        <v>5</v>
      </c>
      <c r="J179" s="79">
        <f t="shared" si="40"/>
        <v>-0.44444444444444442</v>
      </c>
      <c r="K179" s="79"/>
      <c r="L179" s="79"/>
    </row>
    <row r="180" spans="2:12" ht="15" customHeight="1" x14ac:dyDescent="0.2">
      <c r="B180" s="106" t="s">
        <v>85</v>
      </c>
      <c r="C180" s="41">
        <v>1</v>
      </c>
      <c r="D180" s="41">
        <v>0</v>
      </c>
      <c r="E180" s="41">
        <v>0</v>
      </c>
      <c r="F180" s="41">
        <v>0</v>
      </c>
      <c r="G180" s="41">
        <f t="shared" si="37"/>
        <v>-1</v>
      </c>
      <c r="H180" s="41">
        <f t="shared" si="38"/>
        <v>0</v>
      </c>
      <c r="I180" s="41">
        <f t="shared" si="39"/>
        <v>0</v>
      </c>
      <c r="J180" s="79">
        <f t="shared" si="40"/>
        <v>-1</v>
      </c>
      <c r="K180" s="79"/>
      <c r="L180" s="79"/>
    </row>
    <row r="181" spans="2:12" ht="15" customHeight="1" x14ac:dyDescent="0.2">
      <c r="B181" s="106" t="s">
        <v>86</v>
      </c>
      <c r="C181" s="41">
        <v>8</v>
      </c>
      <c r="D181" s="41">
        <v>0</v>
      </c>
      <c r="E181" s="41">
        <v>1</v>
      </c>
      <c r="F181" s="41">
        <v>5</v>
      </c>
      <c r="G181" s="41">
        <f t="shared" si="37"/>
        <v>-3</v>
      </c>
      <c r="H181" s="41">
        <f t="shared" si="38"/>
        <v>5</v>
      </c>
      <c r="I181" s="41">
        <f t="shared" si="39"/>
        <v>4</v>
      </c>
      <c r="J181" s="79">
        <f t="shared" si="40"/>
        <v>-0.375</v>
      </c>
      <c r="K181" s="79"/>
      <c r="L181" s="79">
        <f t="shared" si="41"/>
        <v>4</v>
      </c>
    </row>
    <row r="182" spans="2:12" ht="15" customHeight="1" x14ac:dyDescent="0.2">
      <c r="B182" s="106" t="s">
        <v>98</v>
      </c>
      <c r="C182" s="41">
        <v>33</v>
      </c>
      <c r="D182" s="41">
        <v>0</v>
      </c>
      <c r="E182" s="41">
        <v>6</v>
      </c>
      <c r="F182" s="41">
        <v>33</v>
      </c>
      <c r="G182" s="41">
        <f t="shared" si="37"/>
        <v>0</v>
      </c>
      <c r="H182" s="41">
        <f t="shared" si="38"/>
        <v>33</v>
      </c>
      <c r="I182" s="41">
        <f t="shared" si="39"/>
        <v>27</v>
      </c>
      <c r="J182" s="79">
        <f t="shared" si="40"/>
        <v>0</v>
      </c>
      <c r="K182" s="79"/>
      <c r="L182" s="79">
        <f t="shared" si="41"/>
        <v>4.5</v>
      </c>
    </row>
    <row r="183" spans="2:12" ht="15" customHeight="1" x14ac:dyDescent="0.2">
      <c r="B183" s="106" t="s">
        <v>191</v>
      </c>
      <c r="C183" s="41">
        <v>49</v>
      </c>
      <c r="D183" s="41">
        <v>0</v>
      </c>
      <c r="E183" s="41">
        <v>13</v>
      </c>
      <c r="F183" s="41">
        <v>1</v>
      </c>
      <c r="G183" s="41">
        <f t="shared" si="37"/>
        <v>-48</v>
      </c>
      <c r="H183" s="41">
        <f t="shared" si="38"/>
        <v>1</v>
      </c>
      <c r="I183" s="41">
        <f t="shared" si="39"/>
        <v>-12</v>
      </c>
      <c r="J183" s="79">
        <f t="shared" si="40"/>
        <v>-0.97959183673469385</v>
      </c>
      <c r="K183" s="79"/>
      <c r="L183" s="79">
        <f t="shared" si="41"/>
        <v>-0.92307692307692313</v>
      </c>
    </row>
    <row r="184" spans="2:12" ht="15" customHeight="1" x14ac:dyDescent="0.2">
      <c r="B184" s="106" t="s">
        <v>107</v>
      </c>
      <c r="C184" s="41">
        <v>0</v>
      </c>
      <c r="D184" s="41">
        <v>0</v>
      </c>
      <c r="E184" s="41">
        <v>2</v>
      </c>
      <c r="F184" s="41">
        <v>0</v>
      </c>
      <c r="G184" s="41">
        <f t="shared" si="37"/>
        <v>0</v>
      </c>
      <c r="H184" s="41">
        <f t="shared" si="38"/>
        <v>0</v>
      </c>
      <c r="I184" s="41">
        <f t="shared" si="39"/>
        <v>-2</v>
      </c>
      <c r="J184" s="79"/>
      <c r="K184" s="79"/>
      <c r="L184" s="79">
        <f t="shared" si="41"/>
        <v>-1</v>
      </c>
    </row>
    <row r="185" spans="2:12" ht="15" customHeight="1" x14ac:dyDescent="0.2">
      <c r="B185" s="106" t="s">
        <v>108</v>
      </c>
      <c r="C185" s="41">
        <v>6</v>
      </c>
      <c r="D185" s="41">
        <v>0</v>
      </c>
      <c r="E185" s="41">
        <v>1</v>
      </c>
      <c r="F185" s="41">
        <v>6</v>
      </c>
      <c r="G185" s="41">
        <f t="shared" si="37"/>
        <v>0</v>
      </c>
      <c r="H185" s="41">
        <f t="shared" si="38"/>
        <v>6</v>
      </c>
      <c r="I185" s="41">
        <f t="shared" si="39"/>
        <v>5</v>
      </c>
      <c r="J185" s="79">
        <f t="shared" si="40"/>
        <v>0</v>
      </c>
      <c r="K185" s="79"/>
      <c r="L185" s="79">
        <f t="shared" si="41"/>
        <v>5</v>
      </c>
    </row>
    <row r="186" spans="2:12" s="21" customFormat="1" ht="15" customHeight="1" x14ac:dyDescent="0.2">
      <c r="B186" s="106" t="s">
        <v>244</v>
      </c>
      <c r="C186" s="41">
        <v>0</v>
      </c>
      <c r="D186" s="41">
        <v>0</v>
      </c>
      <c r="E186" s="41">
        <v>0</v>
      </c>
      <c r="F186" s="41">
        <v>0</v>
      </c>
      <c r="G186" s="41">
        <f t="shared" si="37"/>
        <v>0</v>
      </c>
      <c r="H186" s="41">
        <f t="shared" si="38"/>
        <v>0</v>
      </c>
      <c r="I186" s="41">
        <f t="shared" si="39"/>
        <v>0</v>
      </c>
      <c r="J186" s="79"/>
      <c r="K186" s="79"/>
      <c r="L186" s="79"/>
    </row>
    <row r="187" spans="2:12" ht="15" customHeight="1" x14ac:dyDescent="0.2">
      <c r="B187" s="106" t="s">
        <v>185</v>
      </c>
      <c r="C187" s="41">
        <v>2</v>
      </c>
      <c r="D187" s="41">
        <v>0</v>
      </c>
      <c r="E187" s="41">
        <v>0</v>
      </c>
      <c r="F187" s="41">
        <v>0</v>
      </c>
      <c r="G187" s="41">
        <f t="shared" si="37"/>
        <v>-2</v>
      </c>
      <c r="H187" s="41">
        <f t="shared" si="38"/>
        <v>0</v>
      </c>
      <c r="I187" s="41">
        <f t="shared" si="39"/>
        <v>0</v>
      </c>
      <c r="J187" s="79">
        <f t="shared" si="40"/>
        <v>-1</v>
      </c>
      <c r="K187" s="79"/>
      <c r="L187" s="79"/>
    </row>
    <row r="188" spans="2:12" ht="12.75" customHeight="1" x14ac:dyDescent="0.2">
      <c r="B188" s="106" t="s">
        <v>114</v>
      </c>
      <c r="C188" s="41">
        <v>1</v>
      </c>
      <c r="D188" s="41">
        <v>0</v>
      </c>
      <c r="E188" s="41">
        <v>0</v>
      </c>
      <c r="F188" s="41">
        <v>1</v>
      </c>
      <c r="G188" s="41">
        <f t="shared" si="37"/>
        <v>0</v>
      </c>
      <c r="H188" s="41">
        <f t="shared" si="38"/>
        <v>1</v>
      </c>
      <c r="I188" s="41">
        <f t="shared" si="39"/>
        <v>1</v>
      </c>
      <c r="J188" s="79">
        <f t="shared" si="40"/>
        <v>0</v>
      </c>
      <c r="K188" s="79"/>
      <c r="L188" s="79"/>
    </row>
    <row r="189" spans="2:12" ht="12" x14ac:dyDescent="0.2">
      <c r="B189" s="106" t="s">
        <v>177</v>
      </c>
      <c r="C189" s="41">
        <v>0</v>
      </c>
      <c r="D189" s="41">
        <v>0</v>
      </c>
      <c r="E189" s="41">
        <v>0</v>
      </c>
      <c r="F189" s="41">
        <v>0</v>
      </c>
      <c r="G189" s="41">
        <f t="shared" si="37"/>
        <v>0</v>
      </c>
      <c r="H189" s="41">
        <f t="shared" si="38"/>
        <v>0</v>
      </c>
      <c r="I189" s="41">
        <f t="shared" si="39"/>
        <v>0</v>
      </c>
      <c r="J189" s="79"/>
      <c r="K189" s="79"/>
      <c r="L189" s="79"/>
    </row>
    <row r="190" spans="2:12" ht="15" customHeight="1" x14ac:dyDescent="0.2">
      <c r="B190" s="106" t="s">
        <v>126</v>
      </c>
      <c r="C190" s="41">
        <v>2</v>
      </c>
      <c r="D190" s="41">
        <v>0</v>
      </c>
      <c r="E190" s="41">
        <v>0</v>
      </c>
      <c r="F190" s="41">
        <v>0</v>
      </c>
      <c r="G190" s="41">
        <f t="shared" si="37"/>
        <v>-2</v>
      </c>
      <c r="H190" s="41">
        <f t="shared" si="38"/>
        <v>0</v>
      </c>
      <c r="I190" s="41">
        <f t="shared" si="39"/>
        <v>0</v>
      </c>
      <c r="J190" s="79">
        <f t="shared" si="40"/>
        <v>-1</v>
      </c>
      <c r="K190" s="79"/>
      <c r="L190" s="79"/>
    </row>
    <row r="191" spans="2:12" ht="15" customHeight="1" x14ac:dyDescent="0.2">
      <c r="B191" s="106" t="s">
        <v>131</v>
      </c>
      <c r="C191" s="41">
        <v>5</v>
      </c>
      <c r="D191" s="41">
        <v>0</v>
      </c>
      <c r="E191" s="41">
        <v>0</v>
      </c>
      <c r="F191" s="41">
        <v>0</v>
      </c>
      <c r="G191" s="41">
        <f t="shared" si="37"/>
        <v>-5</v>
      </c>
      <c r="H191" s="41">
        <f t="shared" si="38"/>
        <v>0</v>
      </c>
      <c r="I191" s="41">
        <f t="shared" si="39"/>
        <v>0</v>
      </c>
      <c r="J191" s="79">
        <f t="shared" si="40"/>
        <v>-1</v>
      </c>
      <c r="K191" s="79"/>
      <c r="L191" s="79"/>
    </row>
    <row r="192" spans="2:12" ht="15" customHeight="1" x14ac:dyDescent="0.2">
      <c r="B192" s="106" t="s">
        <v>138</v>
      </c>
      <c r="C192" s="41">
        <v>16</v>
      </c>
      <c r="D192" s="41">
        <v>0</v>
      </c>
      <c r="E192" s="41">
        <v>3</v>
      </c>
      <c r="F192" s="41">
        <v>9</v>
      </c>
      <c r="G192" s="41">
        <f t="shared" si="37"/>
        <v>-7</v>
      </c>
      <c r="H192" s="41">
        <f t="shared" si="38"/>
        <v>9</v>
      </c>
      <c r="I192" s="41">
        <f t="shared" si="39"/>
        <v>6</v>
      </c>
      <c r="J192" s="79">
        <f t="shared" si="40"/>
        <v>-0.4375</v>
      </c>
      <c r="K192" s="79"/>
      <c r="L192" s="79">
        <f t="shared" si="41"/>
        <v>2</v>
      </c>
    </row>
    <row r="193" spans="1:12" ht="12" x14ac:dyDescent="0.2">
      <c r="B193" s="106" t="s">
        <v>180</v>
      </c>
      <c r="C193" s="41">
        <v>6</v>
      </c>
      <c r="D193" s="41">
        <v>0</v>
      </c>
      <c r="E193" s="41">
        <v>1</v>
      </c>
      <c r="F193" s="41">
        <v>1</v>
      </c>
      <c r="G193" s="41">
        <f t="shared" si="37"/>
        <v>-5</v>
      </c>
      <c r="H193" s="41">
        <f t="shared" si="38"/>
        <v>1</v>
      </c>
      <c r="I193" s="41">
        <f t="shared" si="39"/>
        <v>0</v>
      </c>
      <c r="J193" s="79">
        <f t="shared" si="40"/>
        <v>-0.83333333333333337</v>
      </c>
      <c r="K193" s="79"/>
      <c r="L193" s="79">
        <f t="shared" si="41"/>
        <v>0</v>
      </c>
    </row>
    <row r="194" spans="1:12" ht="15" customHeight="1" x14ac:dyDescent="0.2">
      <c r="B194" s="106" t="s">
        <v>147</v>
      </c>
      <c r="C194" s="41">
        <v>7</v>
      </c>
      <c r="D194" s="41">
        <v>0</v>
      </c>
      <c r="E194" s="41">
        <v>2</v>
      </c>
      <c r="F194" s="41">
        <v>8</v>
      </c>
      <c r="G194" s="41">
        <f t="shared" si="37"/>
        <v>1</v>
      </c>
      <c r="H194" s="41">
        <f t="shared" si="38"/>
        <v>8</v>
      </c>
      <c r="I194" s="41">
        <f t="shared" si="39"/>
        <v>6</v>
      </c>
      <c r="J194" s="79">
        <f t="shared" si="40"/>
        <v>0.14285714285714279</v>
      </c>
      <c r="K194" s="79"/>
      <c r="L194" s="79">
        <f t="shared" si="41"/>
        <v>3</v>
      </c>
    </row>
    <row r="195" spans="1:12" ht="15" customHeight="1" x14ac:dyDescent="0.2">
      <c r="B195" s="106" t="s">
        <v>183</v>
      </c>
      <c r="C195" s="41">
        <v>1</v>
      </c>
      <c r="D195" s="41">
        <v>0</v>
      </c>
      <c r="E195" s="41">
        <v>0</v>
      </c>
      <c r="F195" s="41">
        <v>0</v>
      </c>
      <c r="G195" s="41">
        <f t="shared" si="37"/>
        <v>-1</v>
      </c>
      <c r="H195" s="41">
        <f t="shared" si="38"/>
        <v>0</v>
      </c>
      <c r="I195" s="41">
        <f t="shared" si="39"/>
        <v>0</v>
      </c>
      <c r="J195" s="79">
        <f t="shared" si="40"/>
        <v>-1</v>
      </c>
      <c r="K195" s="79"/>
      <c r="L195" s="79"/>
    </row>
    <row r="196" spans="1:12" ht="15" customHeight="1" x14ac:dyDescent="0.2">
      <c r="A196" s="11"/>
      <c r="B196" s="101" t="s">
        <v>209</v>
      </c>
      <c r="C196" s="60">
        <v>103</v>
      </c>
      <c r="D196" s="60">
        <v>0</v>
      </c>
      <c r="E196" s="56">
        <v>47</v>
      </c>
      <c r="F196" s="56">
        <v>112</v>
      </c>
      <c r="G196" s="60">
        <f t="shared" si="37"/>
        <v>9</v>
      </c>
      <c r="H196" s="60">
        <f t="shared" si="38"/>
        <v>112</v>
      </c>
      <c r="I196" s="56">
        <f t="shared" si="39"/>
        <v>65</v>
      </c>
      <c r="J196" s="120">
        <f t="shared" si="40"/>
        <v>8.737864077669899E-2</v>
      </c>
      <c r="K196" s="120"/>
      <c r="L196" s="74">
        <f t="shared" ref="L196:L235" si="42">F196/E196-1</f>
        <v>1.3829787234042552</v>
      </c>
    </row>
    <row r="197" spans="1:12" ht="15" customHeight="1" x14ac:dyDescent="0.2">
      <c r="A197" s="11"/>
      <c r="B197" s="103" t="s">
        <v>169</v>
      </c>
      <c r="C197" s="41">
        <v>0</v>
      </c>
      <c r="D197" s="41">
        <v>0</v>
      </c>
      <c r="E197" s="41">
        <v>0</v>
      </c>
      <c r="F197" s="41">
        <v>0</v>
      </c>
      <c r="G197" s="41">
        <f t="shared" ref="G197:G235" si="43">F197-C197</f>
        <v>0</v>
      </c>
      <c r="H197" s="41">
        <f t="shared" ref="H197:H235" si="44">F197-D197</f>
        <v>0</v>
      </c>
      <c r="I197" s="41">
        <f t="shared" ref="I197:I235" si="45">F197-E197</f>
        <v>0</v>
      </c>
      <c r="J197" s="79"/>
      <c r="K197" s="79"/>
      <c r="L197" s="79"/>
    </row>
    <row r="198" spans="1:12" ht="15" customHeight="1" x14ac:dyDescent="0.2">
      <c r="A198" s="11"/>
      <c r="B198" s="105" t="s">
        <v>186</v>
      </c>
      <c r="C198" s="41">
        <v>1</v>
      </c>
      <c r="D198" s="41">
        <v>0</v>
      </c>
      <c r="E198" s="41">
        <v>0</v>
      </c>
      <c r="F198" s="41">
        <v>1</v>
      </c>
      <c r="G198" s="41">
        <f t="shared" si="43"/>
        <v>0</v>
      </c>
      <c r="H198" s="41">
        <f t="shared" si="44"/>
        <v>1</v>
      </c>
      <c r="I198" s="41">
        <f t="shared" si="45"/>
        <v>1</v>
      </c>
      <c r="J198" s="79">
        <f t="shared" si="40"/>
        <v>0</v>
      </c>
      <c r="K198" s="79"/>
      <c r="L198" s="79"/>
    </row>
    <row r="199" spans="1:12" ht="15" customHeight="1" x14ac:dyDescent="0.2">
      <c r="A199" s="11"/>
      <c r="B199" s="106" t="s">
        <v>173</v>
      </c>
      <c r="C199" s="41">
        <v>0</v>
      </c>
      <c r="D199" s="41">
        <v>0</v>
      </c>
      <c r="E199" s="41">
        <v>0</v>
      </c>
      <c r="F199" s="41">
        <v>0</v>
      </c>
      <c r="G199" s="41">
        <f t="shared" si="43"/>
        <v>0</v>
      </c>
      <c r="H199" s="41">
        <f t="shared" si="44"/>
        <v>0</v>
      </c>
      <c r="I199" s="41">
        <f t="shared" si="45"/>
        <v>0</v>
      </c>
      <c r="J199" s="79"/>
      <c r="K199" s="79"/>
      <c r="L199" s="79"/>
    </row>
    <row r="200" spans="1:12" ht="15" customHeight="1" x14ac:dyDescent="0.2">
      <c r="A200" s="11"/>
      <c r="B200" s="106" t="s">
        <v>73</v>
      </c>
      <c r="C200" s="41">
        <v>4</v>
      </c>
      <c r="D200" s="41">
        <v>0</v>
      </c>
      <c r="E200" s="41">
        <v>2</v>
      </c>
      <c r="F200" s="41">
        <v>10</v>
      </c>
      <c r="G200" s="41">
        <f t="shared" si="43"/>
        <v>6</v>
      </c>
      <c r="H200" s="41">
        <f t="shared" si="44"/>
        <v>10</v>
      </c>
      <c r="I200" s="41">
        <f t="shared" si="45"/>
        <v>8</v>
      </c>
      <c r="J200" s="79">
        <f t="shared" si="40"/>
        <v>1.5</v>
      </c>
      <c r="K200" s="79"/>
      <c r="L200" s="79">
        <f t="shared" si="42"/>
        <v>4</v>
      </c>
    </row>
    <row r="201" spans="1:12" ht="15" customHeight="1" x14ac:dyDescent="0.2">
      <c r="A201" s="11"/>
      <c r="B201" s="106" t="s">
        <v>74</v>
      </c>
      <c r="C201" s="41">
        <v>1</v>
      </c>
      <c r="D201" s="41">
        <v>0</v>
      </c>
      <c r="E201" s="41">
        <v>0</v>
      </c>
      <c r="F201" s="41">
        <v>0</v>
      </c>
      <c r="G201" s="41">
        <f t="shared" si="43"/>
        <v>-1</v>
      </c>
      <c r="H201" s="41">
        <f t="shared" si="44"/>
        <v>0</v>
      </c>
      <c r="I201" s="41">
        <f t="shared" si="45"/>
        <v>0</v>
      </c>
      <c r="J201" s="79">
        <f t="shared" si="40"/>
        <v>-1</v>
      </c>
      <c r="K201" s="79"/>
      <c r="L201" s="79"/>
    </row>
    <row r="202" spans="1:12" ht="15" customHeight="1" x14ac:dyDescent="0.2">
      <c r="A202" s="11"/>
      <c r="B202" s="106" t="s">
        <v>159</v>
      </c>
      <c r="C202" s="41">
        <v>0</v>
      </c>
      <c r="D202" s="41">
        <v>0</v>
      </c>
      <c r="E202" s="41">
        <v>0</v>
      </c>
      <c r="F202" s="41">
        <v>0</v>
      </c>
      <c r="G202" s="41">
        <f t="shared" si="43"/>
        <v>0</v>
      </c>
      <c r="H202" s="41">
        <f t="shared" si="44"/>
        <v>0</v>
      </c>
      <c r="I202" s="41">
        <f t="shared" si="45"/>
        <v>0</v>
      </c>
      <c r="J202" s="79"/>
      <c r="K202" s="79"/>
      <c r="L202" s="79"/>
    </row>
    <row r="203" spans="1:12" ht="15" customHeight="1" x14ac:dyDescent="0.2">
      <c r="A203" s="11"/>
      <c r="B203" s="106" t="s">
        <v>94</v>
      </c>
      <c r="C203" s="41">
        <v>1</v>
      </c>
      <c r="D203" s="41">
        <v>0</v>
      </c>
      <c r="E203" s="41">
        <v>0</v>
      </c>
      <c r="F203" s="41">
        <v>0</v>
      </c>
      <c r="G203" s="41">
        <f t="shared" si="43"/>
        <v>-1</v>
      </c>
      <c r="H203" s="41">
        <f t="shared" si="44"/>
        <v>0</v>
      </c>
      <c r="I203" s="41">
        <f t="shared" si="45"/>
        <v>0</v>
      </c>
      <c r="J203" s="79">
        <f t="shared" ref="J203:J212" si="46">F203/C203-1</f>
        <v>-1</v>
      </c>
      <c r="K203" s="79"/>
      <c r="L203" s="79"/>
    </row>
    <row r="204" spans="1:12" ht="15" customHeight="1" x14ac:dyDescent="0.2">
      <c r="A204" s="11"/>
      <c r="B204" s="106" t="s">
        <v>103</v>
      </c>
      <c r="C204" s="41">
        <v>1</v>
      </c>
      <c r="D204" s="41">
        <v>0</v>
      </c>
      <c r="E204" s="41">
        <v>0</v>
      </c>
      <c r="F204" s="41">
        <v>0</v>
      </c>
      <c r="G204" s="41">
        <f t="shared" si="43"/>
        <v>-1</v>
      </c>
      <c r="H204" s="41">
        <f t="shared" si="44"/>
        <v>0</v>
      </c>
      <c r="I204" s="41">
        <f t="shared" si="45"/>
        <v>0</v>
      </c>
      <c r="J204" s="79">
        <f t="shared" si="46"/>
        <v>-1</v>
      </c>
      <c r="K204" s="79"/>
      <c r="L204" s="79"/>
    </row>
    <row r="205" spans="1:12" ht="15" customHeight="1" x14ac:dyDescent="0.2">
      <c r="A205" s="11"/>
      <c r="B205" s="102" t="s">
        <v>106</v>
      </c>
      <c r="C205" s="41">
        <v>1</v>
      </c>
      <c r="D205" s="41">
        <v>0</v>
      </c>
      <c r="E205" s="41">
        <v>0</v>
      </c>
      <c r="F205" s="41">
        <v>3</v>
      </c>
      <c r="G205" s="41">
        <f t="shared" si="43"/>
        <v>2</v>
      </c>
      <c r="H205" s="41">
        <f t="shared" si="44"/>
        <v>3</v>
      </c>
      <c r="I205" s="41">
        <f t="shared" si="45"/>
        <v>3</v>
      </c>
      <c r="J205" s="79">
        <f t="shared" si="46"/>
        <v>2</v>
      </c>
      <c r="K205" s="79"/>
      <c r="L205" s="79"/>
    </row>
    <row r="206" spans="1:12" ht="15" customHeight="1" x14ac:dyDescent="0.2">
      <c r="A206" s="11"/>
      <c r="B206" s="106" t="s">
        <v>175</v>
      </c>
      <c r="C206" s="41">
        <v>4</v>
      </c>
      <c r="D206" s="41">
        <v>0</v>
      </c>
      <c r="E206" s="41">
        <v>1</v>
      </c>
      <c r="F206" s="41">
        <v>4</v>
      </c>
      <c r="G206" s="41">
        <f t="shared" si="43"/>
        <v>0</v>
      </c>
      <c r="H206" s="41">
        <f t="shared" si="44"/>
        <v>4</v>
      </c>
      <c r="I206" s="41">
        <f t="shared" si="45"/>
        <v>3</v>
      </c>
      <c r="J206" s="79">
        <f t="shared" si="46"/>
        <v>0</v>
      </c>
      <c r="K206" s="79"/>
      <c r="L206" s="79">
        <f t="shared" si="42"/>
        <v>3</v>
      </c>
    </row>
    <row r="207" spans="1:12" ht="15" customHeight="1" x14ac:dyDescent="0.2">
      <c r="A207" s="11"/>
      <c r="B207" s="106" t="s">
        <v>161</v>
      </c>
      <c r="C207" s="41">
        <v>5</v>
      </c>
      <c r="D207" s="41">
        <v>0</v>
      </c>
      <c r="E207" s="41">
        <v>0</v>
      </c>
      <c r="F207" s="41">
        <v>0</v>
      </c>
      <c r="G207" s="41">
        <f t="shared" si="43"/>
        <v>-5</v>
      </c>
      <c r="H207" s="41">
        <f t="shared" si="44"/>
        <v>0</v>
      </c>
      <c r="I207" s="41">
        <f t="shared" si="45"/>
        <v>0</v>
      </c>
      <c r="J207" s="79">
        <f t="shared" si="46"/>
        <v>-1</v>
      </c>
      <c r="K207" s="79"/>
      <c r="L207" s="79"/>
    </row>
    <row r="208" spans="1:12" ht="15" customHeight="1" x14ac:dyDescent="0.2">
      <c r="A208" s="11"/>
      <c r="B208" s="106" t="s">
        <v>166</v>
      </c>
      <c r="C208" s="41">
        <v>0</v>
      </c>
      <c r="D208" s="41">
        <v>0</v>
      </c>
      <c r="E208" s="41">
        <v>0</v>
      </c>
      <c r="F208" s="41">
        <v>1</v>
      </c>
      <c r="G208" s="41">
        <f t="shared" si="43"/>
        <v>1</v>
      </c>
      <c r="H208" s="41">
        <f t="shared" si="44"/>
        <v>1</v>
      </c>
      <c r="I208" s="41">
        <f t="shared" si="45"/>
        <v>1</v>
      </c>
      <c r="J208" s="79"/>
      <c r="K208" s="79"/>
      <c r="L208" s="79"/>
    </row>
    <row r="209" spans="1:12" ht="15" customHeight="1" x14ac:dyDescent="0.2">
      <c r="A209" s="11"/>
      <c r="B209" s="106" t="s">
        <v>117</v>
      </c>
      <c r="C209" s="41">
        <v>78</v>
      </c>
      <c r="D209" s="41">
        <v>0</v>
      </c>
      <c r="E209" s="41">
        <v>44</v>
      </c>
      <c r="F209" s="41">
        <v>92</v>
      </c>
      <c r="G209" s="41">
        <f t="shared" si="43"/>
        <v>14</v>
      </c>
      <c r="H209" s="41">
        <f t="shared" si="44"/>
        <v>92</v>
      </c>
      <c r="I209" s="41">
        <f t="shared" si="45"/>
        <v>48</v>
      </c>
      <c r="J209" s="79">
        <f t="shared" si="46"/>
        <v>0.17948717948717952</v>
      </c>
      <c r="K209" s="79"/>
      <c r="L209" s="79">
        <f t="shared" si="42"/>
        <v>1.0909090909090908</v>
      </c>
    </row>
    <row r="210" spans="1:12" ht="15" customHeight="1" x14ac:dyDescent="0.2">
      <c r="A210" s="11"/>
      <c r="B210" s="106" t="s">
        <v>132</v>
      </c>
      <c r="C210" s="41">
        <v>2</v>
      </c>
      <c r="D210" s="41">
        <v>0</v>
      </c>
      <c r="E210" s="41">
        <v>0</v>
      </c>
      <c r="F210" s="41">
        <v>1</v>
      </c>
      <c r="G210" s="41">
        <f t="shared" si="43"/>
        <v>-1</v>
      </c>
      <c r="H210" s="41">
        <f t="shared" si="44"/>
        <v>1</v>
      </c>
      <c r="I210" s="41">
        <f t="shared" si="45"/>
        <v>1</v>
      </c>
      <c r="J210" s="79">
        <f t="shared" si="46"/>
        <v>-0.5</v>
      </c>
      <c r="K210" s="79"/>
      <c r="L210" s="79"/>
    </row>
    <row r="211" spans="1:12" ht="15" customHeight="1" x14ac:dyDescent="0.2">
      <c r="A211" s="11"/>
      <c r="B211" s="106" t="s">
        <v>135</v>
      </c>
      <c r="C211" s="41">
        <v>2</v>
      </c>
      <c r="D211" s="41">
        <v>0</v>
      </c>
      <c r="E211" s="41">
        <v>0</v>
      </c>
      <c r="F211" s="41">
        <v>0</v>
      </c>
      <c r="G211" s="41">
        <f t="shared" si="43"/>
        <v>-2</v>
      </c>
      <c r="H211" s="41">
        <f t="shared" si="44"/>
        <v>0</v>
      </c>
      <c r="I211" s="41">
        <f t="shared" si="45"/>
        <v>0</v>
      </c>
      <c r="J211" s="79">
        <f t="shared" si="46"/>
        <v>-1</v>
      </c>
      <c r="K211" s="79"/>
      <c r="L211" s="79"/>
    </row>
    <row r="212" spans="1:12" ht="15" customHeight="1" x14ac:dyDescent="0.2">
      <c r="B212" s="106" t="s">
        <v>195</v>
      </c>
      <c r="C212" s="41">
        <v>3</v>
      </c>
      <c r="D212" s="41">
        <v>0</v>
      </c>
      <c r="E212" s="41">
        <v>0</v>
      </c>
      <c r="F212" s="41">
        <v>0</v>
      </c>
      <c r="G212" s="41">
        <f t="shared" si="43"/>
        <v>-3</v>
      </c>
      <c r="H212" s="41">
        <f t="shared" si="44"/>
        <v>0</v>
      </c>
      <c r="I212" s="41">
        <f t="shared" si="45"/>
        <v>0</v>
      </c>
      <c r="J212" s="79">
        <f t="shared" si="46"/>
        <v>-1</v>
      </c>
      <c r="K212" s="79"/>
      <c r="L212" s="79"/>
    </row>
    <row r="213" spans="1:12" ht="13.5" customHeight="1" x14ac:dyDescent="0.2">
      <c r="B213" s="101" t="s">
        <v>128</v>
      </c>
      <c r="C213" s="60">
        <v>299</v>
      </c>
      <c r="D213" s="60">
        <v>0</v>
      </c>
      <c r="E213" s="56">
        <v>66</v>
      </c>
      <c r="F213" s="56">
        <v>146</v>
      </c>
      <c r="G213" s="60">
        <f t="shared" si="43"/>
        <v>-153</v>
      </c>
      <c r="H213" s="60">
        <f t="shared" si="44"/>
        <v>146</v>
      </c>
      <c r="I213" s="56">
        <f t="shared" si="45"/>
        <v>80</v>
      </c>
      <c r="J213" s="120">
        <f t="shared" ref="J213:J235" si="47">F213/C213-1</f>
        <v>-0.51170568561872909</v>
      </c>
      <c r="K213" s="120"/>
      <c r="L213" s="74">
        <f t="shared" si="42"/>
        <v>1.2121212121212119</v>
      </c>
    </row>
    <row r="214" spans="1:12" ht="15" customHeight="1" x14ac:dyDescent="0.2">
      <c r="A214" s="11"/>
      <c r="B214" s="106" t="s">
        <v>170</v>
      </c>
      <c r="C214" s="41">
        <v>0</v>
      </c>
      <c r="D214" s="41">
        <v>0</v>
      </c>
      <c r="E214" s="41">
        <v>0</v>
      </c>
      <c r="F214" s="41">
        <v>0</v>
      </c>
      <c r="G214" s="41">
        <f t="shared" si="43"/>
        <v>0</v>
      </c>
      <c r="H214" s="41">
        <f t="shared" si="44"/>
        <v>0</v>
      </c>
      <c r="I214" s="41">
        <f t="shared" si="45"/>
        <v>0</v>
      </c>
      <c r="J214" s="79"/>
      <c r="K214" s="79"/>
      <c r="L214" s="79"/>
    </row>
    <row r="215" spans="1:12" ht="15" customHeight="1" x14ac:dyDescent="0.2">
      <c r="A215" s="11"/>
      <c r="B215" s="105" t="s">
        <v>197</v>
      </c>
      <c r="C215" s="41">
        <v>0</v>
      </c>
      <c r="D215" s="41">
        <v>0</v>
      </c>
      <c r="E215" s="41">
        <v>0</v>
      </c>
      <c r="F215" s="41">
        <v>0</v>
      </c>
      <c r="G215" s="41">
        <f t="shared" si="43"/>
        <v>0</v>
      </c>
      <c r="H215" s="41">
        <f t="shared" si="44"/>
        <v>0</v>
      </c>
      <c r="I215" s="41">
        <f t="shared" si="45"/>
        <v>0</v>
      </c>
      <c r="J215" s="79"/>
      <c r="K215" s="79"/>
      <c r="L215" s="79"/>
    </row>
    <row r="216" spans="1:12" ht="15" customHeight="1" x14ac:dyDescent="0.2">
      <c r="A216" s="11"/>
      <c r="B216" s="106" t="s">
        <v>162</v>
      </c>
      <c r="C216" s="41">
        <v>6</v>
      </c>
      <c r="D216" s="41">
        <v>0</v>
      </c>
      <c r="E216" s="41">
        <v>0</v>
      </c>
      <c r="F216" s="41">
        <v>1</v>
      </c>
      <c r="G216" s="41">
        <f t="shared" si="43"/>
        <v>-5</v>
      </c>
      <c r="H216" s="41">
        <f t="shared" si="44"/>
        <v>1</v>
      </c>
      <c r="I216" s="41">
        <f t="shared" si="45"/>
        <v>1</v>
      </c>
      <c r="J216" s="79">
        <f t="shared" si="47"/>
        <v>-0.83333333333333337</v>
      </c>
      <c r="K216" s="79"/>
      <c r="L216" s="79"/>
    </row>
    <row r="217" spans="1:12" ht="15" customHeight="1" x14ac:dyDescent="0.2">
      <c r="B217" s="106" t="s">
        <v>128</v>
      </c>
      <c r="C217" s="41">
        <v>292</v>
      </c>
      <c r="D217" s="41">
        <v>0</v>
      </c>
      <c r="E217" s="41">
        <v>65</v>
      </c>
      <c r="F217" s="41">
        <v>144</v>
      </c>
      <c r="G217" s="41">
        <f t="shared" si="43"/>
        <v>-148</v>
      </c>
      <c r="H217" s="41">
        <f t="shared" si="44"/>
        <v>144</v>
      </c>
      <c r="I217" s="41">
        <f t="shared" si="45"/>
        <v>79</v>
      </c>
      <c r="J217" s="79">
        <f t="shared" si="47"/>
        <v>-0.50684931506849318</v>
      </c>
      <c r="K217" s="79"/>
      <c r="L217" s="79">
        <f t="shared" si="42"/>
        <v>1.2153846153846155</v>
      </c>
    </row>
    <row r="218" spans="1:12" ht="12" x14ac:dyDescent="0.2">
      <c r="B218" s="105" t="s">
        <v>187</v>
      </c>
      <c r="C218" s="41">
        <v>1</v>
      </c>
      <c r="D218" s="41">
        <v>0</v>
      </c>
      <c r="E218" s="41">
        <v>1</v>
      </c>
      <c r="F218" s="41">
        <v>1</v>
      </c>
      <c r="G218" s="41">
        <f t="shared" si="43"/>
        <v>0</v>
      </c>
      <c r="H218" s="41">
        <f t="shared" si="44"/>
        <v>1</v>
      </c>
      <c r="I218" s="41">
        <f t="shared" si="45"/>
        <v>0</v>
      </c>
      <c r="J218" s="79">
        <f t="shared" si="47"/>
        <v>0</v>
      </c>
      <c r="K218" s="79"/>
      <c r="L218" s="79">
        <f t="shared" si="42"/>
        <v>0</v>
      </c>
    </row>
    <row r="219" spans="1:12" ht="15" customHeight="1" x14ac:dyDescent="0.2">
      <c r="B219" s="101" t="s">
        <v>210</v>
      </c>
      <c r="C219" s="60">
        <v>299</v>
      </c>
      <c r="D219" s="60">
        <v>2</v>
      </c>
      <c r="E219" s="56">
        <v>68</v>
      </c>
      <c r="F219" s="56">
        <v>139</v>
      </c>
      <c r="G219" s="60">
        <f t="shared" si="43"/>
        <v>-160</v>
      </c>
      <c r="H219" s="60">
        <f t="shared" si="44"/>
        <v>137</v>
      </c>
      <c r="I219" s="56">
        <f t="shared" si="45"/>
        <v>71</v>
      </c>
      <c r="J219" s="120">
        <f t="shared" si="47"/>
        <v>-0.53511705685618727</v>
      </c>
      <c r="K219" s="120">
        <f t="shared" ref="K219:K235" si="48">F219/D219-1</f>
        <v>68.5</v>
      </c>
      <c r="L219" s="74">
        <f t="shared" si="42"/>
        <v>1.0441176470588234</v>
      </c>
    </row>
    <row r="220" spans="1:12" ht="15" customHeight="1" x14ac:dyDescent="0.2">
      <c r="B220" s="102" t="s">
        <v>63</v>
      </c>
      <c r="C220" s="41">
        <v>37</v>
      </c>
      <c r="D220" s="41">
        <v>0</v>
      </c>
      <c r="E220" s="41">
        <v>13</v>
      </c>
      <c r="F220" s="41">
        <v>13</v>
      </c>
      <c r="G220" s="41">
        <f t="shared" si="43"/>
        <v>-24</v>
      </c>
      <c r="H220" s="41">
        <f t="shared" si="44"/>
        <v>13</v>
      </c>
      <c r="I220" s="41">
        <f t="shared" si="45"/>
        <v>0</v>
      </c>
      <c r="J220" s="79">
        <f t="shared" si="47"/>
        <v>-0.64864864864864868</v>
      </c>
      <c r="K220" s="79"/>
      <c r="L220" s="79">
        <f t="shared" si="42"/>
        <v>0</v>
      </c>
    </row>
    <row r="221" spans="1:12" ht="15" customHeight="1" x14ac:dyDescent="0.2">
      <c r="B221" s="102" t="s">
        <v>110</v>
      </c>
      <c r="C221" s="41">
        <v>93</v>
      </c>
      <c r="D221" s="41">
        <v>0</v>
      </c>
      <c r="E221" s="41">
        <v>16</v>
      </c>
      <c r="F221" s="41">
        <v>25</v>
      </c>
      <c r="G221" s="41">
        <f t="shared" si="43"/>
        <v>-68</v>
      </c>
      <c r="H221" s="41">
        <f t="shared" si="44"/>
        <v>25</v>
      </c>
      <c r="I221" s="41">
        <f t="shared" si="45"/>
        <v>9</v>
      </c>
      <c r="J221" s="79">
        <f t="shared" si="47"/>
        <v>-0.73118279569892475</v>
      </c>
      <c r="K221" s="79"/>
      <c r="L221" s="79">
        <f t="shared" si="42"/>
        <v>0.5625</v>
      </c>
    </row>
    <row r="222" spans="1:12" ht="15" customHeight="1" x14ac:dyDescent="0.2">
      <c r="B222" s="102" t="s">
        <v>139</v>
      </c>
      <c r="C222" s="41">
        <v>87</v>
      </c>
      <c r="D222" s="41">
        <v>0</v>
      </c>
      <c r="E222" s="41">
        <v>30</v>
      </c>
      <c r="F222" s="41">
        <v>66</v>
      </c>
      <c r="G222" s="41">
        <f t="shared" si="43"/>
        <v>-21</v>
      </c>
      <c r="H222" s="41">
        <f t="shared" si="44"/>
        <v>66</v>
      </c>
      <c r="I222" s="41">
        <f t="shared" si="45"/>
        <v>36</v>
      </c>
      <c r="J222" s="79">
        <f t="shared" si="47"/>
        <v>-0.24137931034482762</v>
      </c>
      <c r="K222" s="79"/>
      <c r="L222" s="79">
        <f t="shared" si="42"/>
        <v>1.2000000000000002</v>
      </c>
    </row>
    <row r="223" spans="1:12" ht="12" x14ac:dyDescent="0.2">
      <c r="B223" s="102" t="s">
        <v>146</v>
      </c>
      <c r="C223" s="41">
        <v>82</v>
      </c>
      <c r="D223" s="41">
        <v>2</v>
      </c>
      <c r="E223" s="41">
        <v>9</v>
      </c>
      <c r="F223" s="41">
        <v>35</v>
      </c>
      <c r="G223" s="41">
        <f t="shared" si="43"/>
        <v>-47</v>
      </c>
      <c r="H223" s="41">
        <f t="shared" si="44"/>
        <v>33</v>
      </c>
      <c r="I223" s="41">
        <f t="shared" si="45"/>
        <v>26</v>
      </c>
      <c r="J223" s="79">
        <f t="shared" si="47"/>
        <v>-0.57317073170731714</v>
      </c>
      <c r="K223" s="79">
        <f t="shared" si="48"/>
        <v>16.5</v>
      </c>
      <c r="L223" s="79">
        <f t="shared" si="42"/>
        <v>2.8888888888888888</v>
      </c>
    </row>
    <row r="224" spans="1:12" x14ac:dyDescent="0.2">
      <c r="B224" s="101" t="s">
        <v>211</v>
      </c>
      <c r="C224" s="60">
        <v>17</v>
      </c>
      <c r="D224" s="60">
        <v>0</v>
      </c>
      <c r="E224" s="56">
        <v>5</v>
      </c>
      <c r="F224" s="56">
        <v>14</v>
      </c>
      <c r="G224" s="60">
        <f t="shared" si="43"/>
        <v>-3</v>
      </c>
      <c r="H224" s="60">
        <f t="shared" si="44"/>
        <v>14</v>
      </c>
      <c r="I224" s="56">
        <f t="shared" si="45"/>
        <v>9</v>
      </c>
      <c r="J224" s="120">
        <f t="shared" si="47"/>
        <v>-0.17647058823529416</v>
      </c>
      <c r="K224" s="120"/>
      <c r="L224" s="74">
        <f t="shared" si="42"/>
        <v>1.7999999999999998</v>
      </c>
    </row>
    <row r="225" spans="1:12" ht="12" x14ac:dyDescent="0.2">
      <c r="B225" s="106" t="s">
        <v>156</v>
      </c>
      <c r="C225" s="41">
        <v>0</v>
      </c>
      <c r="D225" s="41">
        <v>0</v>
      </c>
      <c r="E225" s="41">
        <v>0</v>
      </c>
      <c r="F225" s="41">
        <v>3</v>
      </c>
      <c r="G225" s="41">
        <f t="shared" si="43"/>
        <v>3</v>
      </c>
      <c r="H225" s="41">
        <f t="shared" si="44"/>
        <v>3</v>
      </c>
      <c r="I225" s="41">
        <f t="shared" si="45"/>
        <v>3</v>
      </c>
      <c r="J225" s="79"/>
      <c r="K225" s="79"/>
      <c r="L225" s="79"/>
    </row>
    <row r="226" spans="1:12" ht="13.5" customHeight="1" x14ac:dyDescent="0.2">
      <c r="B226" s="106" t="s">
        <v>172</v>
      </c>
      <c r="C226" s="41">
        <v>1</v>
      </c>
      <c r="D226" s="41">
        <v>0</v>
      </c>
      <c r="E226" s="41">
        <v>0</v>
      </c>
      <c r="F226" s="41">
        <v>0</v>
      </c>
      <c r="G226" s="41">
        <f t="shared" si="43"/>
        <v>-1</v>
      </c>
      <c r="H226" s="41">
        <f t="shared" si="44"/>
        <v>0</v>
      </c>
      <c r="I226" s="41">
        <f t="shared" si="45"/>
        <v>0</v>
      </c>
      <c r="J226" s="79">
        <f t="shared" si="47"/>
        <v>-1</v>
      </c>
      <c r="K226" s="79"/>
      <c r="L226" s="79"/>
    </row>
    <row r="227" spans="1:12" ht="15.75" customHeight="1" x14ac:dyDescent="0.2">
      <c r="B227" s="106" t="s">
        <v>95</v>
      </c>
      <c r="C227" s="41">
        <v>12</v>
      </c>
      <c r="D227" s="41">
        <v>0</v>
      </c>
      <c r="E227" s="41">
        <v>5</v>
      </c>
      <c r="F227" s="41">
        <v>9</v>
      </c>
      <c r="G227" s="41">
        <f t="shared" si="43"/>
        <v>-3</v>
      </c>
      <c r="H227" s="41">
        <f t="shared" si="44"/>
        <v>9</v>
      </c>
      <c r="I227" s="41">
        <f t="shared" si="45"/>
        <v>4</v>
      </c>
      <c r="J227" s="79">
        <f t="shared" si="47"/>
        <v>-0.25</v>
      </c>
      <c r="K227" s="79"/>
      <c r="L227" s="79">
        <f t="shared" si="42"/>
        <v>0.8</v>
      </c>
    </row>
    <row r="228" spans="1:12" ht="15" customHeight="1" x14ac:dyDescent="0.2">
      <c r="B228" s="106" t="s">
        <v>100</v>
      </c>
      <c r="C228" s="41">
        <v>2</v>
      </c>
      <c r="D228" s="41">
        <v>0</v>
      </c>
      <c r="E228" s="41">
        <v>0</v>
      </c>
      <c r="F228" s="41">
        <v>0</v>
      </c>
      <c r="G228" s="41">
        <f t="shared" si="43"/>
        <v>-2</v>
      </c>
      <c r="H228" s="41">
        <f t="shared" si="44"/>
        <v>0</v>
      </c>
      <c r="I228" s="41">
        <f t="shared" si="45"/>
        <v>0</v>
      </c>
      <c r="J228" s="79">
        <f t="shared" si="47"/>
        <v>-1</v>
      </c>
      <c r="K228" s="79"/>
      <c r="L228" s="79"/>
    </row>
    <row r="229" spans="1:12" ht="15.75" customHeight="1" x14ac:dyDescent="0.2">
      <c r="B229" s="106" t="s">
        <v>194</v>
      </c>
      <c r="C229" s="41">
        <v>0</v>
      </c>
      <c r="D229" s="41">
        <v>0</v>
      </c>
      <c r="E229" s="41">
        <v>0</v>
      </c>
      <c r="F229" s="41">
        <v>0</v>
      </c>
      <c r="G229" s="41">
        <f t="shared" si="43"/>
        <v>0</v>
      </c>
      <c r="H229" s="41">
        <f t="shared" si="44"/>
        <v>0</v>
      </c>
      <c r="I229" s="41">
        <f t="shared" si="45"/>
        <v>0</v>
      </c>
      <c r="J229" s="79"/>
      <c r="K229" s="79"/>
      <c r="L229" s="79"/>
    </row>
    <row r="230" spans="1:12" s="21" customFormat="1" ht="15.75" customHeight="1" x14ac:dyDescent="0.2">
      <c r="B230" s="106" t="s">
        <v>196</v>
      </c>
      <c r="C230" s="41">
        <v>2</v>
      </c>
      <c r="D230" s="41">
        <v>0</v>
      </c>
      <c r="E230" s="41">
        <v>0</v>
      </c>
      <c r="F230" s="41">
        <v>2</v>
      </c>
      <c r="G230" s="41">
        <f t="shared" si="43"/>
        <v>0</v>
      </c>
      <c r="H230" s="41">
        <f t="shared" si="44"/>
        <v>2</v>
      </c>
      <c r="I230" s="41">
        <f t="shared" si="45"/>
        <v>2</v>
      </c>
      <c r="J230" s="79">
        <f t="shared" si="47"/>
        <v>0</v>
      </c>
      <c r="K230" s="79"/>
      <c r="L230" s="79"/>
    </row>
    <row r="231" spans="1:12" s="9" customFormat="1" ht="12" x14ac:dyDescent="0.2">
      <c r="B231" s="102" t="s">
        <v>243</v>
      </c>
      <c r="C231" s="41">
        <v>0</v>
      </c>
      <c r="D231" s="41">
        <v>0</v>
      </c>
      <c r="E231" s="41">
        <v>0</v>
      </c>
      <c r="F231" s="41">
        <v>0</v>
      </c>
      <c r="G231" s="41">
        <f t="shared" si="43"/>
        <v>0</v>
      </c>
      <c r="H231" s="41">
        <f t="shared" si="44"/>
        <v>0</v>
      </c>
      <c r="I231" s="41">
        <f t="shared" si="45"/>
        <v>0</v>
      </c>
      <c r="J231" s="79"/>
      <c r="K231" s="79"/>
      <c r="L231" s="79"/>
    </row>
    <row r="232" spans="1:12" x14ac:dyDescent="0.2">
      <c r="B232" s="107" t="s">
        <v>140</v>
      </c>
      <c r="C232" s="57">
        <v>36369</v>
      </c>
      <c r="D232" s="57">
        <v>1532</v>
      </c>
      <c r="E232" s="57">
        <v>8355</v>
      </c>
      <c r="F232" s="57">
        <v>21317</v>
      </c>
      <c r="G232" s="57">
        <f t="shared" si="43"/>
        <v>-15052</v>
      </c>
      <c r="H232" s="57">
        <f t="shared" si="44"/>
        <v>19785</v>
      </c>
      <c r="I232" s="57">
        <f t="shared" si="45"/>
        <v>12962</v>
      </c>
      <c r="J232" s="62">
        <f t="shared" si="47"/>
        <v>-0.41386895432923643</v>
      </c>
      <c r="K232" s="62">
        <f t="shared" si="48"/>
        <v>12.914490861618798</v>
      </c>
      <c r="L232" s="62">
        <f t="shared" si="42"/>
        <v>1.5514063435068821</v>
      </c>
    </row>
    <row r="233" spans="1:12" ht="12" x14ac:dyDescent="0.2">
      <c r="B233" s="102" t="s">
        <v>276</v>
      </c>
      <c r="C233" s="41">
        <v>5</v>
      </c>
      <c r="D233" s="41">
        <v>0</v>
      </c>
      <c r="E233" s="41">
        <v>2</v>
      </c>
      <c r="F233" s="41">
        <v>5</v>
      </c>
      <c r="G233" s="41">
        <f t="shared" si="43"/>
        <v>0</v>
      </c>
      <c r="H233" s="41">
        <f t="shared" si="44"/>
        <v>5</v>
      </c>
      <c r="I233" s="41">
        <f t="shared" si="45"/>
        <v>3</v>
      </c>
      <c r="J233" s="79">
        <f t="shared" si="47"/>
        <v>0</v>
      </c>
      <c r="K233" s="79"/>
      <c r="L233" s="79">
        <f t="shared" si="42"/>
        <v>1.5</v>
      </c>
    </row>
    <row r="234" spans="1:12" s="21" customFormat="1" ht="12" x14ac:dyDescent="0.2">
      <c r="B234" s="106" t="s">
        <v>282</v>
      </c>
      <c r="C234" s="41">
        <v>35809</v>
      </c>
      <c r="D234" s="41">
        <v>1526</v>
      </c>
      <c r="E234" s="41">
        <v>8253</v>
      </c>
      <c r="F234" s="41">
        <v>20936</v>
      </c>
      <c r="G234" s="41">
        <f t="shared" si="43"/>
        <v>-14873</v>
      </c>
      <c r="H234" s="41">
        <f t="shared" si="44"/>
        <v>19410</v>
      </c>
      <c r="I234" s="41">
        <f t="shared" si="45"/>
        <v>12683</v>
      </c>
      <c r="J234" s="79">
        <f t="shared" si="47"/>
        <v>-0.41534251165908009</v>
      </c>
      <c r="K234" s="79">
        <f t="shared" si="48"/>
        <v>12.719528178243774</v>
      </c>
      <c r="L234" s="79">
        <f t="shared" si="42"/>
        <v>1.536774506240155</v>
      </c>
    </row>
    <row r="235" spans="1:12" ht="15" customHeight="1" thickBot="1" x14ac:dyDescent="0.25">
      <c r="B235" s="111" t="s">
        <v>140</v>
      </c>
      <c r="C235" s="112">
        <v>555</v>
      </c>
      <c r="D235" s="112">
        <v>6</v>
      </c>
      <c r="E235" s="112">
        <v>100</v>
      </c>
      <c r="F235" s="112">
        <v>376</v>
      </c>
      <c r="G235" s="112">
        <f t="shared" si="43"/>
        <v>-179</v>
      </c>
      <c r="H235" s="112">
        <f t="shared" si="44"/>
        <v>370</v>
      </c>
      <c r="I235" s="112">
        <f t="shared" si="45"/>
        <v>276</v>
      </c>
      <c r="J235" s="115">
        <f t="shared" si="47"/>
        <v>-0.32252252252252256</v>
      </c>
      <c r="K235" s="115">
        <f t="shared" si="48"/>
        <v>61.666666666666664</v>
      </c>
      <c r="L235" s="115">
        <f t="shared" si="42"/>
        <v>2.76</v>
      </c>
    </row>
    <row r="236" spans="1:12" ht="15" customHeight="1" x14ac:dyDescent="0.2">
      <c r="I236" s="95"/>
    </row>
    <row r="237" spans="1:12" s="21" customFormat="1" ht="15" customHeight="1" x14ac:dyDescent="0.2">
      <c r="I237" s="95"/>
      <c r="J237" s="94"/>
      <c r="K237" s="75"/>
      <c r="L237" s="75"/>
    </row>
    <row r="239" spans="1:12" s="21" customFormat="1" ht="15" customHeight="1" x14ac:dyDescent="0.2">
      <c r="B239" s="157" t="s">
        <v>212</v>
      </c>
      <c r="C239" s="158"/>
      <c r="D239" s="158"/>
      <c r="E239" s="158"/>
      <c r="F239" s="158"/>
      <c r="G239" s="158"/>
      <c r="H239" s="158"/>
      <c r="I239" s="158"/>
      <c r="J239" s="94"/>
      <c r="K239" s="75"/>
      <c r="L239" s="75"/>
    </row>
    <row r="240" spans="1:12" ht="19.5" customHeight="1" x14ac:dyDescent="0.2">
      <c r="A240" s="21"/>
      <c r="B240" s="21"/>
      <c r="C240" s="21"/>
      <c r="D240" s="21"/>
      <c r="E240" s="21"/>
    </row>
    <row r="241" spans="1:9" ht="15" customHeight="1" x14ac:dyDescent="0.2">
      <c r="A241" s="21"/>
      <c r="B241" s="21"/>
      <c r="C241" s="21"/>
      <c r="D241" s="21"/>
      <c r="E241" s="21"/>
    </row>
    <row r="250" spans="1:9" ht="15" customHeight="1" x14ac:dyDescent="0.2">
      <c r="I250" s="97"/>
    </row>
    <row r="251" spans="1:9" ht="15" customHeight="1" x14ac:dyDescent="0.2">
      <c r="I251" s="97"/>
    </row>
    <row r="252" spans="1:9" ht="15" customHeight="1" x14ac:dyDescent="0.2">
      <c r="I252" s="97"/>
    </row>
    <row r="253" spans="1:9" ht="15" customHeight="1" x14ac:dyDescent="0.2">
      <c r="I253" s="97"/>
    </row>
    <row r="254" spans="1:9" ht="15" customHeight="1" x14ac:dyDescent="0.2">
      <c r="I254" s="97"/>
    </row>
    <row r="255" spans="1:9" ht="15" customHeight="1" x14ac:dyDescent="0.2">
      <c r="I255" s="97"/>
    </row>
    <row r="256" spans="1:9" ht="15" customHeight="1" x14ac:dyDescent="0.2">
      <c r="I256" s="97"/>
    </row>
  </sheetData>
  <mergeCells count="1">
    <mergeCell ref="B239:I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2" sqref="B2:M2"/>
    </sheetView>
  </sheetViews>
  <sheetFormatPr defaultRowHeight="15" customHeight="1" x14ac:dyDescent="0.2"/>
  <cols>
    <col min="1" max="1" width="4.42578125" style="6" customWidth="1"/>
    <col min="2" max="2" width="6.7109375" style="6" customWidth="1"/>
    <col min="3" max="3" width="31" style="6" customWidth="1"/>
    <col min="4" max="10" width="13.7109375" style="6" customWidth="1"/>
    <col min="11" max="11" width="14.42578125" style="6" customWidth="1"/>
    <col min="12" max="13" width="14.85546875" style="6" customWidth="1"/>
    <col min="14" max="16384" width="9.140625" style="6"/>
  </cols>
  <sheetData>
    <row r="1" spans="1:13" ht="15" customHeight="1" thickBot="1" x14ac:dyDescent="0.25"/>
    <row r="2" spans="1:13" ht="21.75" customHeight="1" thickBot="1" x14ac:dyDescent="0.25">
      <c r="B2" s="160" t="s">
        <v>270</v>
      </c>
      <c r="C2" s="161"/>
      <c r="D2" s="161"/>
      <c r="E2" s="161"/>
      <c r="F2" s="161"/>
      <c r="G2" s="161"/>
      <c r="H2" s="161"/>
      <c r="I2" s="161"/>
      <c r="J2" s="161"/>
      <c r="K2" s="161"/>
      <c r="L2" s="161"/>
      <c r="M2" s="162"/>
    </row>
    <row r="3" spans="1:13" ht="15" customHeight="1" thickBot="1" x14ac:dyDescent="0.25">
      <c r="B3" s="7"/>
      <c r="C3" s="7"/>
      <c r="D3" s="7"/>
      <c r="E3" s="7"/>
      <c r="F3" s="7"/>
      <c r="G3" s="7"/>
      <c r="H3" s="7"/>
      <c r="I3" s="7"/>
      <c r="J3" s="7"/>
    </row>
    <row r="4" spans="1:13" ht="38.25" customHeight="1" thickBot="1" x14ac:dyDescent="0.25">
      <c r="A4" s="7"/>
      <c r="B4" s="44"/>
      <c r="C4" s="45" t="s">
        <v>0</v>
      </c>
      <c r="D4" s="46" t="s">
        <v>299</v>
      </c>
      <c r="E4" s="46" t="s">
        <v>300</v>
      </c>
      <c r="F4" s="46" t="s">
        <v>301</v>
      </c>
      <c r="G4" s="46" t="s">
        <v>302</v>
      </c>
      <c r="H4" s="46" t="s">
        <v>293</v>
      </c>
      <c r="I4" s="46" t="s">
        <v>294</v>
      </c>
      <c r="J4" s="46" t="s">
        <v>295</v>
      </c>
      <c r="K4" s="46" t="s">
        <v>296</v>
      </c>
      <c r="L4" s="46" t="s">
        <v>297</v>
      </c>
      <c r="M4" s="91" t="s">
        <v>298</v>
      </c>
    </row>
    <row r="5" spans="1:13" ht="15" customHeight="1" x14ac:dyDescent="0.2">
      <c r="A5"/>
      <c r="B5" s="40">
        <v>1</v>
      </c>
      <c r="C5" s="76" t="s">
        <v>55</v>
      </c>
      <c r="D5" s="18">
        <v>95063</v>
      </c>
      <c r="E5" s="18">
        <v>14219</v>
      </c>
      <c r="F5" s="80">
        <v>21106</v>
      </c>
      <c r="G5" s="18">
        <v>35959</v>
      </c>
      <c r="H5" s="18">
        <f>G5-D5</f>
        <v>-59104</v>
      </c>
      <c r="I5" s="18">
        <f>G5-E5</f>
        <v>21740</v>
      </c>
      <c r="J5" s="18">
        <f>G5-F5</f>
        <v>14853</v>
      </c>
      <c r="K5" s="35">
        <f>G5/D5-1</f>
        <v>-0.62173505990764022</v>
      </c>
      <c r="L5" s="35">
        <f>G5/E5-1</f>
        <v>1.5289401505028484</v>
      </c>
      <c r="M5" s="81">
        <f>G5/F5-1</f>
        <v>0.70373353548753914</v>
      </c>
    </row>
    <row r="6" spans="1:13" s="146" customFormat="1" ht="15" customHeight="1" x14ac:dyDescent="0.2">
      <c r="A6" s="142"/>
      <c r="B6" s="153">
        <v>2</v>
      </c>
      <c r="C6" s="76" t="s">
        <v>16</v>
      </c>
      <c r="D6" s="149">
        <v>113138</v>
      </c>
      <c r="E6" s="149">
        <v>3778</v>
      </c>
      <c r="F6" s="149">
        <v>8518</v>
      </c>
      <c r="G6" s="149">
        <v>33556</v>
      </c>
      <c r="H6" s="149">
        <f t="shared" ref="H6:H19" si="0">G6-D6</f>
        <v>-79582</v>
      </c>
      <c r="I6" s="149">
        <f t="shared" ref="I6:I19" si="1">G6-E6</f>
        <v>29778</v>
      </c>
      <c r="J6" s="149">
        <f t="shared" ref="J6:J19" si="2">G6-F6</f>
        <v>25038</v>
      </c>
      <c r="K6" s="154">
        <f t="shared" ref="K6:K19" si="3">G6/D6-1</f>
        <v>-0.70340645936820523</v>
      </c>
      <c r="L6" s="154">
        <f t="shared" ref="L6:L19" si="4">G6/E6-1</f>
        <v>7.881948120698782</v>
      </c>
      <c r="M6" s="155">
        <f t="shared" ref="M6:M19" si="5">G6/F6-1</f>
        <v>2.9394223996243252</v>
      </c>
    </row>
    <row r="7" spans="1:13" s="146" customFormat="1" ht="15" customHeight="1" x14ac:dyDescent="0.2">
      <c r="A7" s="142"/>
      <c r="B7" s="153">
        <v>3</v>
      </c>
      <c r="C7" s="76" t="s">
        <v>3</v>
      </c>
      <c r="D7" s="149">
        <v>94391</v>
      </c>
      <c r="E7" s="149">
        <v>8018</v>
      </c>
      <c r="F7" s="149">
        <v>8331</v>
      </c>
      <c r="G7" s="149">
        <v>32228</v>
      </c>
      <c r="H7" s="149">
        <f t="shared" si="0"/>
        <v>-62163</v>
      </c>
      <c r="I7" s="149">
        <f t="shared" si="1"/>
        <v>24210</v>
      </c>
      <c r="J7" s="149">
        <f t="shared" si="2"/>
        <v>23897</v>
      </c>
      <c r="K7" s="154">
        <f t="shared" si="3"/>
        <v>-0.65856914324458904</v>
      </c>
      <c r="L7" s="154">
        <f t="shared" si="4"/>
        <v>3.0194562234971318</v>
      </c>
      <c r="M7" s="155">
        <f t="shared" si="5"/>
        <v>2.868443164085944</v>
      </c>
    </row>
    <row r="8" spans="1:13" s="146" customFormat="1" ht="12.75" x14ac:dyDescent="0.2">
      <c r="A8" s="142"/>
      <c r="B8" s="153">
        <v>4</v>
      </c>
      <c r="C8" s="76" t="s">
        <v>282</v>
      </c>
      <c r="D8" s="149">
        <v>35809</v>
      </c>
      <c r="E8" s="149">
        <v>1526</v>
      </c>
      <c r="F8" s="149">
        <v>8253</v>
      </c>
      <c r="G8" s="149">
        <v>20936</v>
      </c>
      <c r="H8" s="149">
        <f t="shared" si="0"/>
        <v>-14873</v>
      </c>
      <c r="I8" s="149">
        <f t="shared" si="1"/>
        <v>19410</v>
      </c>
      <c r="J8" s="149">
        <f t="shared" si="2"/>
        <v>12683</v>
      </c>
      <c r="K8" s="154">
        <f t="shared" si="3"/>
        <v>-0.41534251165908009</v>
      </c>
      <c r="L8" s="154">
        <f t="shared" si="4"/>
        <v>12.719528178243774</v>
      </c>
      <c r="M8" s="155">
        <f t="shared" si="5"/>
        <v>1.536774506240155</v>
      </c>
    </row>
    <row r="9" spans="1:13" s="146" customFormat="1" ht="15" customHeight="1" x14ac:dyDescent="0.2">
      <c r="A9" s="142"/>
      <c r="B9" s="153">
        <v>5</v>
      </c>
      <c r="C9" s="76" t="s">
        <v>54</v>
      </c>
      <c r="D9" s="149">
        <v>14343</v>
      </c>
      <c r="E9" s="149">
        <v>72</v>
      </c>
      <c r="F9" s="149">
        <v>10098</v>
      </c>
      <c r="G9" s="149">
        <v>15709</v>
      </c>
      <c r="H9" s="149">
        <f t="shared" si="0"/>
        <v>1366</v>
      </c>
      <c r="I9" s="149">
        <f t="shared" si="1"/>
        <v>15637</v>
      </c>
      <c r="J9" s="149">
        <f t="shared" si="2"/>
        <v>5611</v>
      </c>
      <c r="K9" s="154">
        <f t="shared" si="3"/>
        <v>9.5238095238095344E-2</v>
      </c>
      <c r="L9" s="154">
        <f t="shared" si="4"/>
        <v>217.18055555555554</v>
      </c>
      <c r="M9" s="155">
        <f t="shared" si="5"/>
        <v>0.55565458506634968</v>
      </c>
    </row>
    <row r="10" spans="1:13" s="146" customFormat="1" ht="15" customHeight="1" x14ac:dyDescent="0.2">
      <c r="A10" s="142"/>
      <c r="B10" s="153">
        <v>6</v>
      </c>
      <c r="C10" s="76" t="s">
        <v>20</v>
      </c>
      <c r="D10" s="149">
        <v>11991</v>
      </c>
      <c r="E10" s="149">
        <v>1176</v>
      </c>
      <c r="F10" s="149">
        <v>5922</v>
      </c>
      <c r="G10" s="149">
        <v>13018</v>
      </c>
      <c r="H10" s="149">
        <f t="shared" si="0"/>
        <v>1027</v>
      </c>
      <c r="I10" s="149">
        <f t="shared" si="1"/>
        <v>11842</v>
      </c>
      <c r="J10" s="149">
        <f t="shared" si="2"/>
        <v>7096</v>
      </c>
      <c r="K10" s="154">
        <f t="shared" si="3"/>
        <v>8.5647569010090852E-2</v>
      </c>
      <c r="L10" s="154">
        <f t="shared" si="4"/>
        <v>10.069727891156463</v>
      </c>
      <c r="M10" s="155">
        <f t="shared" si="5"/>
        <v>1.198243836541709</v>
      </c>
    </row>
    <row r="11" spans="1:13" s="146" customFormat="1" ht="12.75" x14ac:dyDescent="0.2">
      <c r="A11" s="142"/>
      <c r="B11" s="153">
        <v>7</v>
      </c>
      <c r="C11" s="76" t="s">
        <v>4</v>
      </c>
      <c r="D11" s="149">
        <v>99073</v>
      </c>
      <c r="E11" s="149">
        <v>2550</v>
      </c>
      <c r="F11" s="149">
        <v>5287</v>
      </c>
      <c r="G11" s="149">
        <v>11360</v>
      </c>
      <c r="H11" s="149">
        <f t="shared" si="0"/>
        <v>-87713</v>
      </c>
      <c r="I11" s="149">
        <f t="shared" si="1"/>
        <v>8810</v>
      </c>
      <c r="J11" s="149">
        <f t="shared" si="2"/>
        <v>6073</v>
      </c>
      <c r="K11" s="154">
        <f t="shared" si="3"/>
        <v>-0.88533707468230494</v>
      </c>
      <c r="L11" s="154">
        <f t="shared" si="4"/>
        <v>3.4549019607843139</v>
      </c>
      <c r="M11" s="155">
        <f>G11/F11-1</f>
        <v>1.1486665405712122</v>
      </c>
    </row>
    <row r="12" spans="1:13" s="146" customFormat="1" ht="15" customHeight="1" x14ac:dyDescent="0.2">
      <c r="A12" s="142"/>
      <c r="B12" s="153">
        <v>8</v>
      </c>
      <c r="C12" s="76" t="s">
        <v>5</v>
      </c>
      <c r="D12" s="149">
        <v>2348</v>
      </c>
      <c r="E12" s="149">
        <v>826</v>
      </c>
      <c r="F12" s="149">
        <v>1463</v>
      </c>
      <c r="G12" s="149">
        <v>7507</v>
      </c>
      <c r="H12" s="149">
        <f t="shared" si="0"/>
        <v>5159</v>
      </c>
      <c r="I12" s="149">
        <f t="shared" si="1"/>
        <v>6681</v>
      </c>
      <c r="J12" s="149">
        <f t="shared" si="2"/>
        <v>6044</v>
      </c>
      <c r="K12" s="154">
        <f t="shared" si="3"/>
        <v>2.1971890971039181</v>
      </c>
      <c r="L12" s="154">
        <f t="shared" si="4"/>
        <v>8.0883777239709449</v>
      </c>
      <c r="M12" s="155">
        <f t="shared" si="5"/>
        <v>4.1312371838687625</v>
      </c>
    </row>
    <row r="13" spans="1:13" ht="12.75" x14ac:dyDescent="0.2">
      <c r="A13"/>
      <c r="B13" s="14">
        <v>9</v>
      </c>
      <c r="C13" s="76" t="s">
        <v>10</v>
      </c>
      <c r="D13" s="18">
        <v>5621</v>
      </c>
      <c r="E13" s="18">
        <v>426</v>
      </c>
      <c r="F13" s="18">
        <v>1639</v>
      </c>
      <c r="G13" s="18">
        <v>6032</v>
      </c>
      <c r="H13" s="18">
        <f t="shared" si="0"/>
        <v>411</v>
      </c>
      <c r="I13" s="18">
        <f t="shared" si="1"/>
        <v>5606</v>
      </c>
      <c r="J13" s="18">
        <f t="shared" si="2"/>
        <v>4393</v>
      </c>
      <c r="K13" s="35">
        <f t="shared" si="3"/>
        <v>7.3118662159758152E-2</v>
      </c>
      <c r="L13" s="35">
        <f t="shared" si="4"/>
        <v>13.15962441314554</v>
      </c>
      <c r="M13" s="81">
        <f t="shared" si="5"/>
        <v>2.6802928615009152</v>
      </c>
    </row>
    <row r="14" spans="1:13" ht="15" customHeight="1" x14ac:dyDescent="0.2">
      <c r="A14"/>
      <c r="B14" s="14">
        <v>10</v>
      </c>
      <c r="C14" s="76" t="s">
        <v>93</v>
      </c>
      <c r="D14" s="18">
        <v>10505</v>
      </c>
      <c r="E14" s="18">
        <v>144</v>
      </c>
      <c r="F14" s="18">
        <v>1024</v>
      </c>
      <c r="G14" s="18">
        <v>5994</v>
      </c>
      <c r="H14" s="18">
        <f t="shared" si="0"/>
        <v>-4511</v>
      </c>
      <c r="I14" s="18">
        <f t="shared" si="1"/>
        <v>5850</v>
      </c>
      <c r="J14" s="18">
        <f t="shared" si="2"/>
        <v>4970</v>
      </c>
      <c r="K14" s="35">
        <f>G14/D14-1</f>
        <v>-0.42941456449309856</v>
      </c>
      <c r="L14" s="35">
        <f>G14/E14-1</f>
        <v>40.625</v>
      </c>
      <c r="M14" s="81">
        <f t="shared" si="5"/>
        <v>4.853515625</v>
      </c>
    </row>
    <row r="15" spans="1:13" ht="12.75" x14ac:dyDescent="0.2">
      <c r="A15"/>
      <c r="B15" s="14">
        <v>11</v>
      </c>
      <c r="C15" s="76" t="s">
        <v>21</v>
      </c>
      <c r="D15" s="18">
        <v>1237</v>
      </c>
      <c r="E15" s="18">
        <v>690</v>
      </c>
      <c r="F15" s="18">
        <v>2711</v>
      </c>
      <c r="G15" s="18">
        <v>3291</v>
      </c>
      <c r="H15" s="18">
        <f t="shared" si="0"/>
        <v>2054</v>
      </c>
      <c r="I15" s="18">
        <f t="shared" si="1"/>
        <v>2601</v>
      </c>
      <c r="J15" s="18">
        <f t="shared" si="2"/>
        <v>580</v>
      </c>
      <c r="K15" s="35">
        <f t="shared" si="3"/>
        <v>1.6604688763136619</v>
      </c>
      <c r="L15" s="35">
        <f t="shared" si="4"/>
        <v>3.7695652173913041</v>
      </c>
      <c r="M15" s="81">
        <f t="shared" si="5"/>
        <v>0.21394319439321285</v>
      </c>
    </row>
    <row r="16" spans="1:13" ht="12.75" x14ac:dyDescent="0.2">
      <c r="A16"/>
      <c r="B16" s="14">
        <v>12</v>
      </c>
      <c r="C16" s="76" t="s">
        <v>47</v>
      </c>
      <c r="D16" s="18">
        <v>5670</v>
      </c>
      <c r="E16" s="18">
        <v>39</v>
      </c>
      <c r="F16" s="18">
        <v>657</v>
      </c>
      <c r="G16" s="18">
        <v>2787</v>
      </c>
      <c r="H16" s="18">
        <f t="shared" si="0"/>
        <v>-2883</v>
      </c>
      <c r="I16" s="18">
        <f t="shared" si="1"/>
        <v>2748</v>
      </c>
      <c r="J16" s="18">
        <f t="shared" si="2"/>
        <v>2130</v>
      </c>
      <c r="K16" s="35">
        <f t="shared" si="3"/>
        <v>-0.50846560846560851</v>
      </c>
      <c r="L16" s="35">
        <f t="shared" si="4"/>
        <v>70.461538461538467</v>
      </c>
      <c r="M16" s="81">
        <f t="shared" si="5"/>
        <v>3.2420091324200913</v>
      </c>
    </row>
    <row r="17" spans="1:13" ht="15" customHeight="1" x14ac:dyDescent="0.2">
      <c r="A17"/>
      <c r="B17" s="14">
        <v>13</v>
      </c>
      <c r="C17" s="76" t="s">
        <v>14</v>
      </c>
      <c r="D17" s="18">
        <v>4761</v>
      </c>
      <c r="E17" s="18">
        <v>9</v>
      </c>
      <c r="F17" s="18">
        <v>265</v>
      </c>
      <c r="G17" s="18">
        <v>2087</v>
      </c>
      <c r="H17" s="18">
        <f t="shared" si="0"/>
        <v>-2674</v>
      </c>
      <c r="I17" s="18">
        <f t="shared" si="1"/>
        <v>2078</v>
      </c>
      <c r="J17" s="18">
        <f t="shared" si="2"/>
        <v>1822</v>
      </c>
      <c r="K17" s="35">
        <f t="shared" si="3"/>
        <v>-0.56164671287544632</v>
      </c>
      <c r="L17" s="35">
        <f t="shared" si="4"/>
        <v>230.88888888888889</v>
      </c>
      <c r="M17" s="81">
        <f t="shared" si="5"/>
        <v>6.8754716981132074</v>
      </c>
    </row>
    <row r="18" spans="1:13" ht="15" customHeight="1" x14ac:dyDescent="0.2">
      <c r="A18"/>
      <c r="B18" s="14">
        <v>14</v>
      </c>
      <c r="C18" s="76" t="s">
        <v>303</v>
      </c>
      <c r="D18" s="18">
        <v>2887</v>
      </c>
      <c r="E18" s="18">
        <v>15</v>
      </c>
      <c r="F18" s="18">
        <v>650</v>
      </c>
      <c r="G18" s="18">
        <v>2013</v>
      </c>
      <c r="H18" s="18">
        <f t="shared" si="0"/>
        <v>-874</v>
      </c>
      <c r="I18" s="18">
        <f t="shared" si="1"/>
        <v>1998</v>
      </c>
      <c r="J18" s="18">
        <f t="shared" si="2"/>
        <v>1363</v>
      </c>
      <c r="K18" s="35">
        <f t="shared" si="3"/>
        <v>-0.30273640457222029</v>
      </c>
      <c r="L18" s="35">
        <f t="shared" si="4"/>
        <v>133.19999999999999</v>
      </c>
      <c r="M18" s="81">
        <f t="shared" si="5"/>
        <v>2.0969230769230771</v>
      </c>
    </row>
    <row r="19" spans="1:13" ht="15" customHeight="1" thickBot="1" x14ac:dyDescent="0.25">
      <c r="A19"/>
      <c r="B19" s="15">
        <v>15</v>
      </c>
      <c r="C19" s="77" t="s">
        <v>90</v>
      </c>
      <c r="D19" s="20">
        <v>5243</v>
      </c>
      <c r="E19" s="20">
        <v>1</v>
      </c>
      <c r="F19" s="20">
        <v>553</v>
      </c>
      <c r="G19" s="20">
        <v>1964</v>
      </c>
      <c r="H19" s="20">
        <f t="shared" si="0"/>
        <v>-3279</v>
      </c>
      <c r="I19" s="20">
        <f t="shared" si="1"/>
        <v>1963</v>
      </c>
      <c r="J19" s="20">
        <f t="shared" si="2"/>
        <v>1411</v>
      </c>
      <c r="K19" s="82">
        <f t="shared" si="3"/>
        <v>-0.62540530230783897</v>
      </c>
      <c r="L19" s="82">
        <f t="shared" si="4"/>
        <v>1963</v>
      </c>
      <c r="M19" s="83">
        <f t="shared" si="5"/>
        <v>2.5515370705244123</v>
      </c>
    </row>
    <row r="20" spans="1:13" ht="15" customHeight="1" x14ac:dyDescent="0.2">
      <c r="A20"/>
      <c r="B20" s="43"/>
    </row>
    <row r="21" spans="1:13" ht="15" customHeight="1" x14ac:dyDescent="0.2">
      <c r="A21"/>
      <c r="B21" s="43"/>
    </row>
    <row r="23" spans="1:13" ht="15" customHeight="1" x14ac:dyDescent="0.2">
      <c r="B23" s="8" t="s">
        <v>212</v>
      </c>
    </row>
    <row r="24" spans="1:13" ht="15" customHeight="1" x14ac:dyDescent="0.2">
      <c r="B24" s="159"/>
      <c r="C24" s="159"/>
      <c r="D24" s="159"/>
      <c r="E24" s="159"/>
      <c r="F24" s="159"/>
      <c r="G24" s="159"/>
      <c r="H24" s="124"/>
      <c r="I24" s="124"/>
      <c r="J24" s="124"/>
    </row>
  </sheetData>
  <sortState ref="C26:D42">
    <sortCondition descending="1" ref="D26"/>
  </sortState>
  <mergeCells count="2">
    <mergeCell ref="B24:G24"/>
    <mergeCell ref="B2:M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workbookViewId="0">
      <selection activeCell="B2" sqref="B2:M2"/>
    </sheetView>
  </sheetViews>
  <sheetFormatPr defaultRowHeight="12.75" x14ac:dyDescent="0.2"/>
  <cols>
    <col min="1" max="1" width="3.85546875" customWidth="1"/>
    <col min="2" max="2" width="33.5703125" customWidth="1"/>
    <col min="3" max="5" width="13" customWidth="1"/>
    <col min="6" max="6" width="13" style="142" customWidth="1"/>
    <col min="7" max="7" width="13.28515625" style="142" customWidth="1"/>
    <col min="8" max="8" width="14.28515625" style="142" customWidth="1"/>
    <col min="9" max="9" width="12.42578125" style="142" customWidth="1"/>
    <col min="10" max="12" width="14.5703125" style="142" customWidth="1"/>
    <col min="13" max="13" width="12.7109375" customWidth="1"/>
    <col min="14" max="14" width="9.140625" style="147"/>
  </cols>
  <sheetData>
    <row r="1" spans="2:14" ht="24" customHeight="1" thickBot="1" x14ac:dyDescent="0.25"/>
    <row r="2" spans="2:14" ht="23.25" customHeight="1" thickBot="1" x14ac:dyDescent="0.25">
      <c r="B2" s="160" t="s">
        <v>272</v>
      </c>
      <c r="C2" s="161"/>
      <c r="D2" s="161"/>
      <c r="E2" s="161"/>
      <c r="F2" s="161"/>
      <c r="G2" s="161"/>
      <c r="H2" s="161"/>
      <c r="I2" s="161"/>
      <c r="J2" s="161"/>
      <c r="K2" s="161"/>
      <c r="L2" s="161"/>
      <c r="M2" s="162"/>
    </row>
    <row r="3" spans="2:14" ht="13.5" thickBot="1" x14ac:dyDescent="0.25"/>
    <row r="4" spans="2:14" ht="36.75" customHeight="1" x14ac:dyDescent="0.2">
      <c r="B4" s="125" t="s">
        <v>228</v>
      </c>
      <c r="C4" s="126" t="s">
        <v>299</v>
      </c>
      <c r="D4" s="126" t="s">
        <v>300</v>
      </c>
      <c r="E4" s="126" t="s">
        <v>301</v>
      </c>
      <c r="F4" s="126" t="s">
        <v>302</v>
      </c>
      <c r="G4" s="126" t="s">
        <v>293</v>
      </c>
      <c r="H4" s="126" t="s">
        <v>294</v>
      </c>
      <c r="I4" s="126" t="s">
        <v>295</v>
      </c>
      <c r="J4" s="126" t="s">
        <v>296</v>
      </c>
      <c r="K4" s="126" t="s">
        <v>297</v>
      </c>
      <c r="L4" s="126" t="s">
        <v>298</v>
      </c>
      <c r="M4" s="127" t="s">
        <v>227</v>
      </c>
    </row>
    <row r="5" spans="2:14" ht="24" customHeight="1" x14ac:dyDescent="0.2">
      <c r="B5" s="128" t="s">
        <v>269</v>
      </c>
      <c r="C5" s="18">
        <v>647770</v>
      </c>
      <c r="D5" s="18">
        <v>35497</v>
      </c>
      <c r="E5" s="18">
        <v>85754</v>
      </c>
      <c r="F5" s="149">
        <v>244293</v>
      </c>
      <c r="G5" s="149">
        <f>F5-C5</f>
        <v>-403477</v>
      </c>
      <c r="H5" s="149">
        <f>F5-D5</f>
        <v>208796</v>
      </c>
      <c r="I5" s="149">
        <f>F5-E5</f>
        <v>158539</v>
      </c>
      <c r="J5" s="143">
        <f>F5/C5-1</f>
        <v>-0.62287077203328334</v>
      </c>
      <c r="K5" s="143">
        <f>F5/D5-1</f>
        <v>5.8820745415105504</v>
      </c>
      <c r="L5" s="143">
        <f>F5/E5-1</f>
        <v>1.8487650721832218</v>
      </c>
      <c r="M5" s="81">
        <f>F5/F5</f>
        <v>1</v>
      </c>
      <c r="N5" s="148"/>
    </row>
    <row r="6" spans="2:14" ht="24" x14ac:dyDescent="0.2">
      <c r="B6" s="129" t="s">
        <v>270</v>
      </c>
      <c r="C6" s="18">
        <v>549761</v>
      </c>
      <c r="D6" s="18">
        <v>34321</v>
      </c>
      <c r="E6" s="18">
        <v>82519</v>
      </c>
      <c r="F6" s="149">
        <v>214644</v>
      </c>
      <c r="G6" s="149">
        <f t="shared" ref="G6:G9" si="0">F6-C6</f>
        <v>-335117</v>
      </c>
      <c r="H6" s="149">
        <f t="shared" ref="H6:H9" si="1">F6-D6</f>
        <v>180323</v>
      </c>
      <c r="I6" s="149">
        <f t="shared" ref="I6:I9" si="2">F6-E6</f>
        <v>132125</v>
      </c>
      <c r="J6" s="143">
        <f t="shared" ref="J6:J9" si="3">F6/C6-1</f>
        <v>-0.60956852159392905</v>
      </c>
      <c r="K6" s="143">
        <f t="shared" ref="K6:K9" si="4">F6/D6-1</f>
        <v>5.254013577692958</v>
      </c>
      <c r="L6" s="143">
        <f t="shared" ref="L6:L9" si="5">F6/E6-1</f>
        <v>1.6011464026466631</v>
      </c>
      <c r="M6" s="81">
        <f>F6/F5</f>
        <v>0.87863344426569734</v>
      </c>
      <c r="N6" s="148"/>
    </row>
    <row r="7" spans="2:14" x14ac:dyDescent="0.2">
      <c r="B7" s="130" t="s">
        <v>247</v>
      </c>
      <c r="C7" s="18">
        <v>348519</v>
      </c>
      <c r="D7" s="18">
        <v>26876</v>
      </c>
      <c r="E7" s="18">
        <v>75831</v>
      </c>
      <c r="F7" s="149">
        <v>182381</v>
      </c>
      <c r="G7" s="149">
        <f t="shared" si="0"/>
        <v>-166138</v>
      </c>
      <c r="H7" s="149">
        <f t="shared" si="1"/>
        <v>155505</v>
      </c>
      <c r="I7" s="149">
        <f t="shared" si="2"/>
        <v>106550</v>
      </c>
      <c r="J7" s="143">
        <f>F7/C7-1</f>
        <v>-0.47669710977019908</v>
      </c>
      <c r="K7" s="143">
        <f t="shared" si="4"/>
        <v>5.7860172644738803</v>
      </c>
      <c r="L7" s="143">
        <f t="shared" si="5"/>
        <v>1.4050981788450634</v>
      </c>
      <c r="M7" s="81">
        <f>F7/F6</f>
        <v>0.84969065056558768</v>
      </c>
      <c r="N7" s="148"/>
    </row>
    <row r="8" spans="2:14" x14ac:dyDescent="0.2">
      <c r="B8" s="130" t="s">
        <v>229</v>
      </c>
      <c r="C8" s="18">
        <v>201242</v>
      </c>
      <c r="D8" s="18">
        <v>7445</v>
      </c>
      <c r="E8" s="18">
        <v>6688</v>
      </c>
      <c r="F8" s="149">
        <v>32263</v>
      </c>
      <c r="G8" s="149">
        <f t="shared" si="0"/>
        <v>-168979</v>
      </c>
      <c r="H8" s="149">
        <f t="shared" si="1"/>
        <v>24818</v>
      </c>
      <c r="I8" s="149">
        <f t="shared" si="2"/>
        <v>25575</v>
      </c>
      <c r="J8" s="143">
        <f t="shared" si="3"/>
        <v>-0.83968058357599307</v>
      </c>
      <c r="K8" s="143">
        <f t="shared" si="4"/>
        <v>3.3335124244459369</v>
      </c>
      <c r="L8" s="143">
        <f t="shared" si="5"/>
        <v>3.8240131578947372</v>
      </c>
      <c r="M8" s="81">
        <f>F8/F6</f>
        <v>0.15030934943441232</v>
      </c>
      <c r="N8" s="148"/>
    </row>
    <row r="9" spans="2:14" ht="15.75" customHeight="1" thickBot="1" x14ac:dyDescent="0.25">
      <c r="B9" s="131" t="s">
        <v>248</v>
      </c>
      <c r="C9" s="20">
        <f>C5-C6</f>
        <v>98009</v>
      </c>
      <c r="D9" s="20">
        <f t="shared" ref="D9" si="6">D5-D6</f>
        <v>1176</v>
      </c>
      <c r="E9" s="20">
        <f>E5-E6</f>
        <v>3235</v>
      </c>
      <c r="F9" s="150">
        <f>F5-F6</f>
        <v>29649</v>
      </c>
      <c r="G9" s="150">
        <f t="shared" si="0"/>
        <v>-68360</v>
      </c>
      <c r="H9" s="150">
        <f t="shared" si="1"/>
        <v>28473</v>
      </c>
      <c r="I9" s="150">
        <f t="shared" si="2"/>
        <v>26414</v>
      </c>
      <c r="J9" s="144">
        <f t="shared" si="3"/>
        <v>-0.69748696548276179</v>
      </c>
      <c r="K9" s="144">
        <f t="shared" si="4"/>
        <v>24.211734693877553</v>
      </c>
      <c r="L9" s="144">
        <f t="shared" si="5"/>
        <v>8.1650695517774334</v>
      </c>
      <c r="M9" s="83">
        <f>F9/F5</f>
        <v>0.12136655573430266</v>
      </c>
      <c r="N9" s="148"/>
    </row>
    <row r="10" spans="2:14" x14ac:dyDescent="0.2">
      <c r="G10" s="151"/>
      <c r="H10" s="151"/>
      <c r="I10" s="151"/>
    </row>
    <row r="11" spans="2:14" x14ac:dyDescent="0.2">
      <c r="G11" s="151"/>
      <c r="H11" s="151"/>
      <c r="I11" s="151"/>
    </row>
    <row r="12" spans="2:14" ht="12" customHeight="1" x14ac:dyDescent="0.2"/>
    <row r="13" spans="2:14" x14ac:dyDescent="0.2">
      <c r="B13" s="8" t="s">
        <v>212</v>
      </c>
      <c r="C13" s="6"/>
      <c r="D13" s="6"/>
      <c r="E13" s="6"/>
      <c r="F13" s="146"/>
      <c r="G13" s="146"/>
      <c r="H13" s="146"/>
      <c r="I13" s="146"/>
      <c r="J13" s="145"/>
    </row>
    <row r="14" spans="2:14" x14ac:dyDescent="0.2">
      <c r="F14" s="152"/>
      <c r="J14" s="146"/>
    </row>
    <row r="15" spans="2:14" x14ac:dyDescent="0.2">
      <c r="F15" s="152"/>
    </row>
    <row r="16" spans="2:14" x14ac:dyDescent="0.2">
      <c r="D16" s="156"/>
      <c r="F16" s="152"/>
    </row>
    <row r="17" spans="6:6" x14ac:dyDescent="0.2">
      <c r="F17" s="152"/>
    </row>
    <row r="18" spans="6:6" x14ac:dyDescent="0.2">
      <c r="F18" s="152"/>
    </row>
    <row r="19" spans="6:6" x14ac:dyDescent="0.2">
      <c r="F19" s="152"/>
    </row>
    <row r="20" spans="6:6" x14ac:dyDescent="0.2">
      <c r="F20" s="152"/>
    </row>
    <row r="21" spans="6:6" x14ac:dyDescent="0.2">
      <c r="F21" s="152"/>
    </row>
  </sheetData>
  <mergeCells count="1">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2" sqref="B2:M2"/>
    </sheetView>
  </sheetViews>
  <sheetFormatPr defaultRowHeight="15" customHeight="1" x14ac:dyDescent="0.2"/>
  <cols>
    <col min="1" max="1" width="4" customWidth="1"/>
    <col min="2" max="2" width="29.85546875" customWidth="1"/>
    <col min="3" max="6" width="14.28515625" customWidth="1"/>
    <col min="7" max="9" width="12.140625" customWidth="1"/>
    <col min="10" max="10" width="12.140625" style="135" customWidth="1"/>
    <col min="11" max="13" width="12.140625" customWidth="1"/>
  </cols>
  <sheetData>
    <row r="1" spans="1:13" ht="23.25" customHeight="1" thickBot="1" x14ac:dyDescent="0.25"/>
    <row r="2" spans="1:13" ht="22.5" customHeight="1" thickBot="1" x14ac:dyDescent="0.25">
      <c r="B2" s="160" t="s">
        <v>270</v>
      </c>
      <c r="C2" s="161"/>
      <c r="D2" s="161"/>
      <c r="E2" s="161"/>
      <c r="F2" s="161"/>
      <c r="G2" s="161"/>
      <c r="H2" s="161"/>
      <c r="I2" s="161"/>
      <c r="J2" s="161"/>
      <c r="K2" s="161"/>
      <c r="L2" s="161"/>
      <c r="M2" s="162"/>
    </row>
    <row r="3" spans="1:13" ht="15" customHeight="1" thickBot="1" x14ac:dyDescent="0.25">
      <c r="B3" s="2"/>
      <c r="C3" s="2"/>
      <c r="D3" s="2"/>
      <c r="E3" s="2"/>
      <c r="F3" s="2"/>
      <c r="G3" s="2"/>
      <c r="H3" s="2"/>
      <c r="I3" s="2"/>
    </row>
    <row r="4" spans="1:13" ht="34.5" customHeight="1" x14ac:dyDescent="0.2">
      <c r="A4" s="2"/>
      <c r="B4" s="90" t="s">
        <v>213</v>
      </c>
      <c r="C4" s="126" t="s">
        <v>299</v>
      </c>
      <c r="D4" s="126" t="s">
        <v>300</v>
      </c>
      <c r="E4" s="126" t="s">
        <v>301</v>
      </c>
      <c r="F4" s="126" t="s">
        <v>302</v>
      </c>
      <c r="G4" s="126" t="s">
        <v>293</v>
      </c>
      <c r="H4" s="126" t="s">
        <v>294</v>
      </c>
      <c r="I4" s="126" t="s">
        <v>295</v>
      </c>
      <c r="J4" s="136" t="s">
        <v>296</v>
      </c>
      <c r="K4" s="126" t="s">
        <v>297</v>
      </c>
      <c r="L4" s="126" t="s">
        <v>298</v>
      </c>
      <c r="M4" s="127" t="s">
        <v>227</v>
      </c>
    </row>
    <row r="5" spans="1:13" ht="19.5" customHeight="1" x14ac:dyDescent="0.2">
      <c r="A5" s="2"/>
      <c r="B5" s="49" t="s">
        <v>223</v>
      </c>
      <c r="C5" s="50">
        <f>'2022 აპრილი'!C4</f>
        <v>549761</v>
      </c>
      <c r="D5" s="50">
        <f>'2022 აპრილი'!D4</f>
        <v>34321</v>
      </c>
      <c r="E5" s="50">
        <f>'2022 აპრილი'!E4</f>
        <v>82519</v>
      </c>
      <c r="F5" s="50">
        <f>'2022 აპრილი'!F4</f>
        <v>214644</v>
      </c>
      <c r="G5" s="132">
        <f>F5-C5</f>
        <v>-335117</v>
      </c>
      <c r="H5" s="132">
        <f>F5-D5</f>
        <v>180323</v>
      </c>
      <c r="I5" s="87">
        <f>F5-E5</f>
        <v>132125</v>
      </c>
      <c r="J5" s="51">
        <f>F5/C5-1</f>
        <v>-0.60956852159392905</v>
      </c>
      <c r="K5" s="51">
        <f>F5/D5-1</f>
        <v>5.254013577692958</v>
      </c>
      <c r="L5" s="51">
        <f>F5/E5-1</f>
        <v>1.6011464026466631</v>
      </c>
      <c r="M5" s="84">
        <f>F5/F5</f>
        <v>1</v>
      </c>
    </row>
    <row r="6" spans="1:13" ht="15" customHeight="1" x14ac:dyDescent="0.2">
      <c r="A6" s="2"/>
      <c r="B6" s="36" t="s">
        <v>1</v>
      </c>
      <c r="C6" s="26">
        <f>'2022 აპრილი'!C6</f>
        <v>474665</v>
      </c>
      <c r="D6" s="26">
        <f>'2022 აპრილი'!D6</f>
        <v>32546</v>
      </c>
      <c r="E6" s="26">
        <f>'2022 აპრილი'!E6</f>
        <v>69968</v>
      </c>
      <c r="F6" s="26">
        <f>'2022 აპრილი'!F6</f>
        <v>176679</v>
      </c>
      <c r="G6" s="133">
        <f>F6-C6</f>
        <v>-297986</v>
      </c>
      <c r="H6" s="133">
        <f>F6-D6</f>
        <v>144133</v>
      </c>
      <c r="I6" s="88">
        <f>F6-E6</f>
        <v>106711</v>
      </c>
      <c r="J6" s="30">
        <f>F6/C6-1</f>
        <v>-0.62778169867169475</v>
      </c>
      <c r="K6" s="30">
        <f>F6/D6-1</f>
        <v>4.4285933755300189</v>
      </c>
      <c r="L6" s="30">
        <f>F6/E6-1</f>
        <v>1.5251400640292707</v>
      </c>
      <c r="M6" s="85">
        <f>F6/F5</f>
        <v>0.82312573377313136</v>
      </c>
    </row>
    <row r="7" spans="1:13" ht="15" customHeight="1" x14ac:dyDescent="0.2">
      <c r="A7" s="2"/>
      <c r="B7" s="36" t="s">
        <v>56</v>
      </c>
      <c r="C7" s="26">
        <f>'2022 აპრილი'!C66</f>
        <v>4010</v>
      </c>
      <c r="D7" s="26">
        <f>'2022 აპრილი'!D66</f>
        <v>17</v>
      </c>
      <c r="E7" s="26">
        <f>'2022 აპრილი'!E66</f>
        <v>791</v>
      </c>
      <c r="F7" s="26">
        <f>'2022 აპრილი'!F66</f>
        <v>2607</v>
      </c>
      <c r="G7" s="133">
        <f t="shared" ref="G7:G10" si="0">F7-C7</f>
        <v>-1403</v>
      </c>
      <c r="H7" s="133">
        <f t="shared" ref="H7:H10" si="1">F7-D7</f>
        <v>2590</v>
      </c>
      <c r="I7" s="88">
        <f t="shared" ref="I7:I10" si="2">F7-E7</f>
        <v>1816</v>
      </c>
      <c r="J7" s="30">
        <f t="shared" ref="J7:J10" si="3">F7/C7-1</f>
        <v>-0.3498753117206983</v>
      </c>
      <c r="K7" s="30">
        <f t="shared" ref="K7:K10" si="4">F7/D7-1</f>
        <v>152.35294117647058</v>
      </c>
      <c r="L7" s="30">
        <f t="shared" ref="L7:L10" si="5">F7/E7-1</f>
        <v>2.29582806573957</v>
      </c>
      <c r="M7" s="85">
        <f>F7/F5</f>
        <v>1.2145692402303348E-2</v>
      </c>
    </row>
    <row r="8" spans="1:13" ht="24" x14ac:dyDescent="0.2">
      <c r="A8" s="2"/>
      <c r="B8" s="37" t="s">
        <v>201</v>
      </c>
      <c r="C8" s="26">
        <f>'2022 აპრილი'!C114</f>
        <v>24508</v>
      </c>
      <c r="D8" s="26">
        <f>'2022 აპრილი'!D114</f>
        <v>156</v>
      </c>
      <c r="E8" s="26">
        <f>'2022 აპრილი'!E114</f>
        <v>2149</v>
      </c>
      <c r="F8" s="26">
        <f>'2022 აპრილი'!F114</f>
        <v>11632</v>
      </c>
      <c r="G8" s="133">
        <f t="shared" si="0"/>
        <v>-12876</v>
      </c>
      <c r="H8" s="133">
        <f t="shared" si="1"/>
        <v>11476</v>
      </c>
      <c r="I8" s="88">
        <f t="shared" si="2"/>
        <v>9483</v>
      </c>
      <c r="J8" s="30">
        <f t="shared" si="3"/>
        <v>-0.52537946792883949</v>
      </c>
      <c r="K8" s="30">
        <f t="shared" si="4"/>
        <v>73.564102564102569</v>
      </c>
      <c r="L8" s="30">
        <f t="shared" si="5"/>
        <v>4.4127501163331786</v>
      </c>
      <c r="M8" s="85">
        <f>F8/F5</f>
        <v>5.4192057546449006E-2</v>
      </c>
    </row>
    <row r="9" spans="1:13" ht="15" customHeight="1" x14ac:dyDescent="0.2">
      <c r="A9" s="2"/>
      <c r="B9" s="36" t="s">
        <v>207</v>
      </c>
      <c r="C9" s="26">
        <f>'2022 აპრილი'!C175</f>
        <v>886</v>
      </c>
      <c r="D9" s="26">
        <f>'2022 აპრილი'!D175</f>
        <v>2</v>
      </c>
      <c r="E9" s="26">
        <f>'2022 აპრილი'!E175</f>
        <v>218</v>
      </c>
      <c r="F9" s="26">
        <f>'2022 აპრილი'!F175</f>
        <v>488</v>
      </c>
      <c r="G9" s="133">
        <f t="shared" si="0"/>
        <v>-398</v>
      </c>
      <c r="H9" s="133">
        <f t="shared" si="1"/>
        <v>486</v>
      </c>
      <c r="I9" s="88">
        <f t="shared" si="2"/>
        <v>270</v>
      </c>
      <c r="J9" s="30">
        <f t="shared" si="3"/>
        <v>-0.44920993227990968</v>
      </c>
      <c r="K9" s="30">
        <f t="shared" si="4"/>
        <v>243</v>
      </c>
      <c r="L9" s="30">
        <f t="shared" si="5"/>
        <v>1.238532110091743</v>
      </c>
      <c r="M9" s="85">
        <f>F9/F5</f>
        <v>2.2735319878496485E-3</v>
      </c>
    </row>
    <row r="10" spans="1:13" ht="15" customHeight="1" thickBot="1" x14ac:dyDescent="0.25">
      <c r="A10" s="2"/>
      <c r="B10" s="38" t="s">
        <v>206</v>
      </c>
      <c r="C10" s="27">
        <f>'2022 აპრილი'!C160</f>
        <v>9323</v>
      </c>
      <c r="D10" s="27">
        <f>'2022 აპრილი'!D160</f>
        <v>68</v>
      </c>
      <c r="E10" s="27">
        <f>'2022 აპრილი'!E160</f>
        <v>1038</v>
      </c>
      <c r="F10" s="27">
        <f>'2022 აპრილი'!F160</f>
        <v>1921</v>
      </c>
      <c r="G10" s="134">
        <f t="shared" si="0"/>
        <v>-7402</v>
      </c>
      <c r="H10" s="134">
        <f t="shared" si="1"/>
        <v>1853</v>
      </c>
      <c r="I10" s="89">
        <f t="shared" si="2"/>
        <v>883</v>
      </c>
      <c r="J10" s="31">
        <f t="shared" si="3"/>
        <v>-0.79395044513568591</v>
      </c>
      <c r="K10" s="31">
        <f t="shared" si="4"/>
        <v>27.25</v>
      </c>
      <c r="L10" s="31">
        <f t="shared" si="5"/>
        <v>0.85067437379576116</v>
      </c>
      <c r="M10" s="86">
        <f>F10/F5</f>
        <v>8.94970276364585E-3</v>
      </c>
    </row>
    <row r="11" spans="1:13" ht="15" customHeight="1" x14ac:dyDescent="0.2">
      <c r="B11" s="2"/>
      <c r="C11" s="2"/>
      <c r="E11" s="2"/>
      <c r="F11" s="2"/>
      <c r="G11" s="2"/>
      <c r="H11" s="2"/>
      <c r="I11" s="2"/>
    </row>
    <row r="14" spans="1:13" ht="15" customHeight="1" x14ac:dyDescent="0.2">
      <c r="B14" s="1" t="s">
        <v>212</v>
      </c>
    </row>
    <row r="15" spans="1:13" ht="15" customHeight="1" x14ac:dyDescent="0.2">
      <c r="B15" s="163"/>
      <c r="C15" s="163"/>
      <c r="D15" s="163"/>
      <c r="E15" s="163"/>
      <c r="F15" s="163"/>
      <c r="G15" s="163"/>
      <c r="H15" s="163"/>
      <c r="I15" s="163"/>
      <c r="J15" s="163"/>
    </row>
    <row r="21" spans="4:9" ht="15" customHeight="1" x14ac:dyDescent="0.2">
      <c r="D21" s="3"/>
      <c r="E21" s="4"/>
      <c r="F21" s="4"/>
      <c r="G21" s="4"/>
      <c r="H21" s="4"/>
      <c r="I21" s="4"/>
    </row>
  </sheetData>
  <mergeCells count="2">
    <mergeCell ref="B15:J15"/>
    <mergeCell ref="B2:M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B2" sqref="B2:L2"/>
    </sheetView>
  </sheetViews>
  <sheetFormatPr defaultRowHeight="15" customHeight="1" x14ac:dyDescent="0.2"/>
  <cols>
    <col min="1" max="1" width="5.140625" customWidth="1"/>
    <col min="2" max="2" width="29.85546875" customWidth="1"/>
    <col min="3" max="12" width="14" customWidth="1"/>
  </cols>
  <sheetData>
    <row r="1" spans="1:13" ht="23.25" customHeight="1" thickBot="1" x14ac:dyDescent="0.25"/>
    <row r="2" spans="1:13" ht="22.5" customHeight="1" thickBot="1" x14ac:dyDescent="0.25">
      <c r="B2" s="160" t="s">
        <v>270</v>
      </c>
      <c r="C2" s="161"/>
      <c r="D2" s="161"/>
      <c r="E2" s="161"/>
      <c r="F2" s="161"/>
      <c r="G2" s="161"/>
      <c r="H2" s="161"/>
      <c r="I2" s="161"/>
      <c r="J2" s="161"/>
      <c r="K2" s="161"/>
      <c r="L2" s="161"/>
    </row>
    <row r="3" spans="1:13" ht="15" customHeight="1" thickBot="1" x14ac:dyDescent="0.25">
      <c r="B3" s="2"/>
      <c r="C3" s="2"/>
      <c r="D3" s="2"/>
      <c r="E3" s="2"/>
      <c r="F3" s="2"/>
      <c r="G3" s="2"/>
      <c r="H3" s="2"/>
      <c r="I3" s="2"/>
    </row>
    <row r="4" spans="1:13" ht="34.5" customHeight="1" x14ac:dyDescent="0.2">
      <c r="A4" s="2"/>
      <c r="B4" s="90" t="s">
        <v>283</v>
      </c>
      <c r="C4" s="126" t="s">
        <v>299</v>
      </c>
      <c r="D4" s="126" t="s">
        <v>300</v>
      </c>
      <c r="E4" s="126" t="s">
        <v>301</v>
      </c>
      <c r="F4" s="126" t="s">
        <v>302</v>
      </c>
      <c r="G4" s="126" t="s">
        <v>293</v>
      </c>
      <c r="H4" s="126" t="s">
        <v>294</v>
      </c>
      <c r="I4" s="126" t="s">
        <v>295</v>
      </c>
      <c r="J4" s="126" t="s">
        <v>296</v>
      </c>
      <c r="K4" s="126" t="s">
        <v>297</v>
      </c>
      <c r="L4" s="127" t="s">
        <v>298</v>
      </c>
    </row>
    <row r="5" spans="1:13" ht="19.5" customHeight="1" x14ac:dyDescent="0.2">
      <c r="A5" s="2"/>
      <c r="B5" s="49" t="s">
        <v>223</v>
      </c>
      <c r="C5" s="50">
        <f>SUM(C6:C33)</f>
        <v>32753</v>
      </c>
      <c r="D5" s="50">
        <f>SUM(D6:D33)</f>
        <v>401</v>
      </c>
      <c r="E5" s="50">
        <f>SUM(E6:E33)</f>
        <v>3836</v>
      </c>
      <c r="F5" s="50">
        <f t="shared" ref="F5" si="0">SUM(F6:F33)</f>
        <v>15456</v>
      </c>
      <c r="G5" s="132">
        <f>F5-C5</f>
        <v>-17297</v>
      </c>
      <c r="H5" s="132">
        <f>F5-D5</f>
        <v>15055</v>
      </c>
      <c r="I5" s="87">
        <f>F5-E5</f>
        <v>11620</v>
      </c>
      <c r="J5" s="51">
        <f>F5/C5-1</f>
        <v>-0.52810429578969864</v>
      </c>
      <c r="K5" s="51">
        <f>F5/D5-1</f>
        <v>37.543640897755608</v>
      </c>
      <c r="L5" s="84">
        <f>F5/E5-1</f>
        <v>3.0291970802919712</v>
      </c>
    </row>
    <row r="6" spans="1:13" ht="15" customHeight="1" x14ac:dyDescent="0.2">
      <c r="B6" s="33" t="s">
        <v>61</v>
      </c>
      <c r="C6" s="17">
        <v>837</v>
      </c>
      <c r="D6" s="17">
        <v>2</v>
      </c>
      <c r="E6" s="17">
        <v>73</v>
      </c>
      <c r="F6" s="17">
        <v>361</v>
      </c>
      <c r="G6" s="133">
        <f t="shared" ref="G6" si="1">F6-C6</f>
        <v>-476</v>
      </c>
      <c r="H6" s="133">
        <f t="shared" ref="H6" si="2">F6-D6</f>
        <v>359</v>
      </c>
      <c r="I6" s="88">
        <f t="shared" ref="I6" si="3">F6-E6</f>
        <v>288</v>
      </c>
      <c r="J6" s="30">
        <f t="shared" ref="J6" si="4">F6/C6-1</f>
        <v>-0.56869772998805257</v>
      </c>
      <c r="K6" s="30">
        <f t="shared" ref="K6" si="5">F6/D6-1</f>
        <v>179.5</v>
      </c>
      <c r="L6" s="85">
        <f t="shared" ref="L6" si="6">F6/E6-1</f>
        <v>3.9452054794520546</v>
      </c>
      <c r="M6" s="156"/>
    </row>
    <row r="7" spans="1:13" ht="15" customHeight="1" x14ac:dyDescent="0.2">
      <c r="B7" s="33" t="s">
        <v>45</v>
      </c>
      <c r="C7" s="17">
        <v>627</v>
      </c>
      <c r="D7" s="17">
        <v>8</v>
      </c>
      <c r="E7" s="17">
        <v>71</v>
      </c>
      <c r="F7" s="17">
        <v>278</v>
      </c>
      <c r="G7" s="133">
        <f t="shared" ref="G7:G33" si="7">F7-C7</f>
        <v>-349</v>
      </c>
      <c r="H7" s="133">
        <f t="shared" ref="H7:H33" si="8">F7-D7</f>
        <v>270</v>
      </c>
      <c r="I7" s="88">
        <f t="shared" ref="I7:I33" si="9">F7-E7</f>
        <v>207</v>
      </c>
      <c r="J7" s="30">
        <f t="shared" ref="J7:J33" si="10">F7/C7-1</f>
        <v>-0.55661881977671457</v>
      </c>
      <c r="K7" s="30">
        <f t="shared" ref="K7:K32" si="11">F7/D7-1</f>
        <v>33.75</v>
      </c>
      <c r="L7" s="85">
        <f t="shared" ref="L7:L33" si="12">F7/E7-1</f>
        <v>2.915492957746479</v>
      </c>
    </row>
    <row r="8" spans="1:13" ht="15" customHeight="1" x14ac:dyDescent="0.2">
      <c r="B8" s="33" t="s">
        <v>6</v>
      </c>
      <c r="C8" s="17">
        <v>947</v>
      </c>
      <c r="D8" s="17">
        <v>163</v>
      </c>
      <c r="E8" s="17">
        <v>255</v>
      </c>
      <c r="F8" s="17">
        <v>486</v>
      </c>
      <c r="G8" s="133">
        <f t="shared" si="7"/>
        <v>-461</v>
      </c>
      <c r="H8" s="133">
        <f t="shared" si="8"/>
        <v>323</v>
      </c>
      <c r="I8" s="88">
        <f t="shared" si="9"/>
        <v>231</v>
      </c>
      <c r="J8" s="30">
        <f t="shared" si="10"/>
        <v>-0.48680042238648358</v>
      </c>
      <c r="K8" s="30">
        <f t="shared" si="11"/>
        <v>1.98159509202454</v>
      </c>
      <c r="L8" s="85">
        <f t="shared" si="12"/>
        <v>0.90588235294117636</v>
      </c>
    </row>
    <row r="9" spans="1:13" ht="15" customHeight="1" x14ac:dyDescent="0.2">
      <c r="B9" s="33" t="s">
        <v>29</v>
      </c>
      <c r="C9" s="17">
        <v>2889</v>
      </c>
      <c r="D9" s="17">
        <v>45</v>
      </c>
      <c r="E9" s="17">
        <v>490</v>
      </c>
      <c r="F9" s="17">
        <v>1366</v>
      </c>
      <c r="G9" s="133">
        <f t="shared" si="7"/>
        <v>-1523</v>
      </c>
      <c r="H9" s="133">
        <f t="shared" si="8"/>
        <v>1321</v>
      </c>
      <c r="I9" s="88">
        <f t="shared" si="9"/>
        <v>876</v>
      </c>
      <c r="J9" s="30">
        <f t="shared" si="10"/>
        <v>-0.52717203184492911</v>
      </c>
      <c r="K9" s="30">
        <f t="shared" si="11"/>
        <v>29.355555555555554</v>
      </c>
      <c r="L9" s="85">
        <f t="shared" si="12"/>
        <v>1.7877551020408164</v>
      </c>
    </row>
    <row r="10" spans="1:13" ht="15" customHeight="1" x14ac:dyDescent="0.2">
      <c r="B10" s="33" t="s">
        <v>47</v>
      </c>
      <c r="C10" s="17">
        <v>5670</v>
      </c>
      <c r="D10" s="17">
        <v>39</v>
      </c>
      <c r="E10" s="17">
        <v>657</v>
      </c>
      <c r="F10" s="17">
        <v>2787</v>
      </c>
      <c r="G10" s="133">
        <f t="shared" si="7"/>
        <v>-2883</v>
      </c>
      <c r="H10" s="133">
        <f t="shared" si="8"/>
        <v>2748</v>
      </c>
      <c r="I10" s="88">
        <f t="shared" si="9"/>
        <v>2130</v>
      </c>
      <c r="J10" s="30">
        <f t="shared" si="10"/>
        <v>-0.50846560846560851</v>
      </c>
      <c r="K10" s="30">
        <f t="shared" si="11"/>
        <v>70.461538461538467</v>
      </c>
      <c r="L10" s="85">
        <f t="shared" si="12"/>
        <v>3.2420091324200913</v>
      </c>
    </row>
    <row r="11" spans="1:13" ht="15" customHeight="1" x14ac:dyDescent="0.2">
      <c r="B11" s="33" t="s">
        <v>23</v>
      </c>
      <c r="C11" s="17">
        <v>493</v>
      </c>
      <c r="D11" s="17"/>
      <c r="E11" s="17">
        <v>50</v>
      </c>
      <c r="F11" s="17">
        <v>315</v>
      </c>
      <c r="G11" s="133">
        <f t="shared" si="7"/>
        <v>-178</v>
      </c>
      <c r="H11" s="133">
        <f t="shared" si="8"/>
        <v>315</v>
      </c>
      <c r="I11" s="88">
        <f t="shared" si="9"/>
        <v>265</v>
      </c>
      <c r="J11" s="30">
        <f t="shared" si="10"/>
        <v>-0.36105476673427994</v>
      </c>
      <c r="K11" s="30"/>
      <c r="L11" s="85">
        <f t="shared" si="12"/>
        <v>5.3</v>
      </c>
    </row>
    <row r="12" spans="1:13" ht="15" customHeight="1" x14ac:dyDescent="0.2">
      <c r="B12" s="33" t="s">
        <v>43</v>
      </c>
      <c r="C12" s="17">
        <v>1273</v>
      </c>
      <c r="D12" s="17">
        <v>18</v>
      </c>
      <c r="E12" s="17">
        <v>133</v>
      </c>
      <c r="F12" s="17">
        <v>547</v>
      </c>
      <c r="G12" s="133">
        <f t="shared" si="7"/>
        <v>-726</v>
      </c>
      <c r="H12" s="133">
        <f t="shared" si="8"/>
        <v>529</v>
      </c>
      <c r="I12" s="88">
        <f t="shared" si="9"/>
        <v>414</v>
      </c>
      <c r="J12" s="30">
        <f t="shared" si="10"/>
        <v>-0.57030636292223091</v>
      </c>
      <c r="K12" s="30">
        <f t="shared" si="11"/>
        <v>29.388888888888889</v>
      </c>
      <c r="L12" s="85">
        <f t="shared" si="12"/>
        <v>3.1127819548872182</v>
      </c>
    </row>
    <row r="13" spans="1:13" ht="15" customHeight="1" x14ac:dyDescent="0.2">
      <c r="B13" s="33" t="s">
        <v>8</v>
      </c>
      <c r="C13" s="17">
        <v>756</v>
      </c>
      <c r="D13" s="17">
        <v>2</v>
      </c>
      <c r="E13" s="17">
        <v>85</v>
      </c>
      <c r="F13" s="17">
        <v>462</v>
      </c>
      <c r="G13" s="133">
        <f t="shared" si="7"/>
        <v>-294</v>
      </c>
      <c r="H13" s="133">
        <f t="shared" si="8"/>
        <v>460</v>
      </c>
      <c r="I13" s="88">
        <f t="shared" si="9"/>
        <v>377</v>
      </c>
      <c r="J13" s="30">
        <f t="shared" si="10"/>
        <v>-0.38888888888888884</v>
      </c>
      <c r="K13" s="30">
        <f t="shared" si="11"/>
        <v>230</v>
      </c>
      <c r="L13" s="85">
        <f t="shared" si="12"/>
        <v>4.4352941176470591</v>
      </c>
    </row>
    <row r="14" spans="1:13" ht="15" customHeight="1" x14ac:dyDescent="0.2">
      <c r="B14" s="33" t="s">
        <v>26</v>
      </c>
      <c r="C14" s="17">
        <v>261</v>
      </c>
      <c r="D14" s="17">
        <v>3</v>
      </c>
      <c r="E14" s="17">
        <v>70</v>
      </c>
      <c r="F14" s="17">
        <v>169</v>
      </c>
      <c r="G14" s="133">
        <f t="shared" si="7"/>
        <v>-92</v>
      </c>
      <c r="H14" s="133">
        <f t="shared" si="8"/>
        <v>166</v>
      </c>
      <c r="I14" s="88">
        <f t="shared" si="9"/>
        <v>99</v>
      </c>
      <c r="J14" s="30">
        <f t="shared" si="10"/>
        <v>-0.35249042145593867</v>
      </c>
      <c r="K14" s="30">
        <f t="shared" si="11"/>
        <v>55.333333333333336</v>
      </c>
      <c r="L14" s="85">
        <f t="shared" si="12"/>
        <v>1.4142857142857141</v>
      </c>
    </row>
    <row r="15" spans="1:13" ht="15" customHeight="1" x14ac:dyDescent="0.2">
      <c r="B15" s="33" t="s">
        <v>36</v>
      </c>
      <c r="C15" s="17">
        <v>1701</v>
      </c>
      <c r="D15" s="17">
        <v>15</v>
      </c>
      <c r="E15" s="17">
        <v>137</v>
      </c>
      <c r="F15" s="17">
        <v>488</v>
      </c>
      <c r="G15" s="133">
        <f t="shared" si="7"/>
        <v>-1213</v>
      </c>
      <c r="H15" s="133">
        <f t="shared" si="8"/>
        <v>473</v>
      </c>
      <c r="I15" s="88">
        <f t="shared" si="9"/>
        <v>351</v>
      </c>
      <c r="J15" s="30">
        <f t="shared" si="10"/>
        <v>-0.7131099353321575</v>
      </c>
      <c r="K15" s="30">
        <f t="shared" si="11"/>
        <v>31.533333333333331</v>
      </c>
      <c r="L15" s="85">
        <f t="shared" si="12"/>
        <v>2.562043795620438</v>
      </c>
    </row>
    <row r="16" spans="1:13" ht="15" customHeight="1" x14ac:dyDescent="0.2">
      <c r="B16" s="33" t="s">
        <v>53</v>
      </c>
      <c r="C16" s="17">
        <v>191</v>
      </c>
      <c r="D16" s="17">
        <v>1</v>
      </c>
      <c r="E16" s="17">
        <v>13</v>
      </c>
      <c r="F16" s="17">
        <v>104</v>
      </c>
      <c r="G16" s="133">
        <f t="shared" si="7"/>
        <v>-87</v>
      </c>
      <c r="H16" s="133">
        <f t="shared" si="8"/>
        <v>103</v>
      </c>
      <c r="I16" s="88">
        <f t="shared" si="9"/>
        <v>91</v>
      </c>
      <c r="J16" s="30">
        <f t="shared" si="10"/>
        <v>-0.45549738219895286</v>
      </c>
      <c r="K16" s="30">
        <f t="shared" si="11"/>
        <v>103</v>
      </c>
      <c r="L16" s="85">
        <f t="shared" si="12"/>
        <v>7</v>
      </c>
    </row>
    <row r="17" spans="2:12" ht="15" customHeight="1" x14ac:dyDescent="0.2">
      <c r="B17" s="33" t="s">
        <v>12</v>
      </c>
      <c r="C17" s="17">
        <v>1527</v>
      </c>
      <c r="D17" s="17">
        <v>12</v>
      </c>
      <c r="E17" s="17">
        <v>206</v>
      </c>
      <c r="F17" s="17">
        <v>967</v>
      </c>
      <c r="G17" s="133">
        <f t="shared" si="7"/>
        <v>-560</v>
      </c>
      <c r="H17" s="133">
        <f t="shared" si="8"/>
        <v>955</v>
      </c>
      <c r="I17" s="88">
        <f t="shared" si="9"/>
        <v>761</v>
      </c>
      <c r="J17" s="30">
        <f t="shared" si="10"/>
        <v>-0.36673215455140795</v>
      </c>
      <c r="K17" s="30">
        <f t="shared" si="11"/>
        <v>79.583333333333329</v>
      </c>
      <c r="L17" s="85">
        <f t="shared" si="12"/>
        <v>3.6941747572815533</v>
      </c>
    </row>
    <row r="18" spans="2:12" ht="15" customHeight="1" x14ac:dyDescent="0.2">
      <c r="B18" s="33" t="s">
        <v>275</v>
      </c>
      <c r="C18" s="17">
        <v>1642</v>
      </c>
      <c r="D18" s="17">
        <v>6</v>
      </c>
      <c r="E18" s="17">
        <v>214</v>
      </c>
      <c r="F18" s="17">
        <v>809</v>
      </c>
      <c r="G18" s="133">
        <f t="shared" si="7"/>
        <v>-833</v>
      </c>
      <c r="H18" s="133">
        <f t="shared" si="8"/>
        <v>803</v>
      </c>
      <c r="I18" s="88">
        <f t="shared" si="9"/>
        <v>595</v>
      </c>
      <c r="J18" s="30">
        <f t="shared" si="10"/>
        <v>-0.50730816077953711</v>
      </c>
      <c r="K18" s="30">
        <f t="shared" si="11"/>
        <v>133.83333333333334</v>
      </c>
      <c r="L18" s="85">
        <f t="shared" si="12"/>
        <v>2.7803738317757007</v>
      </c>
    </row>
    <row r="19" spans="2:12" ht="15" customHeight="1" x14ac:dyDescent="0.2">
      <c r="B19" s="33" t="s">
        <v>49</v>
      </c>
      <c r="C19" s="17">
        <v>31</v>
      </c>
      <c r="D19" s="17">
        <v>0</v>
      </c>
      <c r="E19" s="17">
        <v>3</v>
      </c>
      <c r="F19" s="17">
        <v>19</v>
      </c>
      <c r="G19" s="133">
        <f t="shared" si="7"/>
        <v>-12</v>
      </c>
      <c r="H19" s="133">
        <f t="shared" si="8"/>
        <v>19</v>
      </c>
      <c r="I19" s="88">
        <f t="shared" si="9"/>
        <v>16</v>
      </c>
      <c r="J19" s="30">
        <f t="shared" si="10"/>
        <v>-0.38709677419354838</v>
      </c>
      <c r="K19" s="30"/>
      <c r="L19" s="85">
        <f t="shared" si="12"/>
        <v>5.333333333333333</v>
      </c>
    </row>
    <row r="20" spans="2:12" ht="15" customHeight="1" x14ac:dyDescent="0.2">
      <c r="B20" s="33" t="s">
        <v>38</v>
      </c>
      <c r="C20" s="17">
        <v>26</v>
      </c>
      <c r="D20" s="17">
        <v>0</v>
      </c>
      <c r="E20" s="17">
        <v>5</v>
      </c>
      <c r="F20" s="17">
        <v>11</v>
      </c>
      <c r="G20" s="133">
        <f t="shared" si="7"/>
        <v>-15</v>
      </c>
      <c r="H20" s="133">
        <f t="shared" si="8"/>
        <v>11</v>
      </c>
      <c r="I20" s="88">
        <f t="shared" si="9"/>
        <v>6</v>
      </c>
      <c r="J20" s="30">
        <f t="shared" si="10"/>
        <v>-0.57692307692307687</v>
      </c>
      <c r="K20" s="30"/>
      <c r="L20" s="85">
        <f t="shared" si="12"/>
        <v>1.2000000000000002</v>
      </c>
    </row>
    <row r="21" spans="2:12" ht="15" customHeight="1" x14ac:dyDescent="0.2">
      <c r="B21" s="33" t="s">
        <v>50</v>
      </c>
      <c r="C21" s="17">
        <v>1303</v>
      </c>
      <c r="D21" s="17">
        <v>3</v>
      </c>
      <c r="E21" s="17">
        <v>142</v>
      </c>
      <c r="F21" s="17">
        <v>493</v>
      </c>
      <c r="G21" s="133">
        <f t="shared" si="7"/>
        <v>-810</v>
      </c>
      <c r="H21" s="133">
        <f t="shared" si="8"/>
        <v>490</v>
      </c>
      <c r="I21" s="88">
        <f t="shared" si="9"/>
        <v>351</v>
      </c>
      <c r="J21" s="30">
        <f t="shared" si="10"/>
        <v>-0.62164236377590176</v>
      </c>
      <c r="K21" s="30">
        <f t="shared" si="11"/>
        <v>163.33333333333334</v>
      </c>
      <c r="L21" s="85">
        <f t="shared" si="12"/>
        <v>2.471830985915493</v>
      </c>
    </row>
    <row r="22" spans="2:12" ht="15" customHeight="1" x14ac:dyDescent="0.2">
      <c r="B22" s="33" t="s">
        <v>14</v>
      </c>
      <c r="C22" s="17">
        <v>4761</v>
      </c>
      <c r="D22" s="17">
        <v>9</v>
      </c>
      <c r="E22" s="17">
        <v>265</v>
      </c>
      <c r="F22" s="17">
        <v>2087</v>
      </c>
      <c r="G22" s="133">
        <f t="shared" si="7"/>
        <v>-2674</v>
      </c>
      <c r="H22" s="133">
        <f t="shared" si="8"/>
        <v>2078</v>
      </c>
      <c r="I22" s="88">
        <f t="shared" si="9"/>
        <v>1822</v>
      </c>
      <c r="J22" s="30">
        <f t="shared" si="10"/>
        <v>-0.56164671287544632</v>
      </c>
      <c r="K22" s="30">
        <f t="shared" si="11"/>
        <v>230.88888888888889</v>
      </c>
      <c r="L22" s="85">
        <f t="shared" si="12"/>
        <v>6.8754716981132074</v>
      </c>
    </row>
    <row r="23" spans="2:12" ht="15" customHeight="1" x14ac:dyDescent="0.2">
      <c r="B23" s="33" t="s">
        <v>40</v>
      </c>
      <c r="C23" s="17">
        <v>277</v>
      </c>
      <c r="D23" s="17">
        <v>1</v>
      </c>
      <c r="E23" s="17">
        <v>40</v>
      </c>
      <c r="F23" s="17">
        <v>108</v>
      </c>
      <c r="G23" s="133">
        <f t="shared" si="7"/>
        <v>-169</v>
      </c>
      <c r="H23" s="133">
        <f t="shared" si="8"/>
        <v>107</v>
      </c>
      <c r="I23" s="88">
        <f t="shared" si="9"/>
        <v>68</v>
      </c>
      <c r="J23" s="30">
        <f t="shared" si="10"/>
        <v>-0.61010830324909748</v>
      </c>
      <c r="K23" s="30">
        <f t="shared" si="11"/>
        <v>107</v>
      </c>
      <c r="L23" s="85">
        <f t="shared" si="12"/>
        <v>1.7000000000000002</v>
      </c>
    </row>
    <row r="24" spans="2:12" ht="15" customHeight="1" x14ac:dyDescent="0.2">
      <c r="B24" s="33" t="s">
        <v>15</v>
      </c>
      <c r="C24" s="17">
        <v>609</v>
      </c>
      <c r="D24" s="17">
        <v>6</v>
      </c>
      <c r="E24" s="17">
        <v>79</v>
      </c>
      <c r="F24" s="17">
        <v>248</v>
      </c>
      <c r="G24" s="133">
        <f t="shared" si="7"/>
        <v>-361</v>
      </c>
      <c r="H24" s="133">
        <f t="shared" si="8"/>
        <v>242</v>
      </c>
      <c r="I24" s="88">
        <f t="shared" si="9"/>
        <v>169</v>
      </c>
      <c r="J24" s="30">
        <f t="shared" si="10"/>
        <v>-0.59277504105090317</v>
      </c>
      <c r="K24" s="30">
        <f t="shared" si="11"/>
        <v>40.333333333333336</v>
      </c>
      <c r="L24" s="85">
        <f t="shared" si="12"/>
        <v>2.1392405063291138</v>
      </c>
    </row>
    <row r="25" spans="2:12" ht="15" customHeight="1" x14ac:dyDescent="0.2">
      <c r="B25" s="33" t="s">
        <v>34</v>
      </c>
      <c r="C25" s="17">
        <v>1226</v>
      </c>
      <c r="D25" s="17">
        <v>8</v>
      </c>
      <c r="E25" s="17">
        <v>134</v>
      </c>
      <c r="F25" s="17">
        <v>798</v>
      </c>
      <c r="G25" s="133">
        <f t="shared" si="7"/>
        <v>-428</v>
      </c>
      <c r="H25" s="133">
        <f t="shared" si="8"/>
        <v>790</v>
      </c>
      <c r="I25" s="88">
        <f t="shared" si="9"/>
        <v>664</v>
      </c>
      <c r="J25" s="30">
        <f t="shared" si="10"/>
        <v>-0.34910277324632955</v>
      </c>
      <c r="K25" s="30">
        <f t="shared" si="11"/>
        <v>98.75</v>
      </c>
      <c r="L25" s="85">
        <f t="shared" si="12"/>
        <v>4.955223880597015</v>
      </c>
    </row>
    <row r="26" spans="2:12" ht="15" customHeight="1" x14ac:dyDescent="0.2">
      <c r="B26" s="33" t="s">
        <v>46</v>
      </c>
      <c r="C26" s="17">
        <v>1864</v>
      </c>
      <c r="D26" s="17">
        <v>13</v>
      </c>
      <c r="E26" s="17">
        <v>411</v>
      </c>
      <c r="F26" s="17">
        <v>1011</v>
      </c>
      <c r="G26" s="133">
        <f t="shared" si="7"/>
        <v>-853</v>
      </c>
      <c r="H26" s="133">
        <f t="shared" si="8"/>
        <v>998</v>
      </c>
      <c r="I26" s="88">
        <f t="shared" si="9"/>
        <v>600</v>
      </c>
      <c r="J26" s="30">
        <f t="shared" si="10"/>
        <v>-0.45761802575107291</v>
      </c>
      <c r="K26" s="30">
        <f t="shared" si="11"/>
        <v>76.769230769230774</v>
      </c>
      <c r="L26" s="85">
        <f t="shared" si="12"/>
        <v>1.4598540145985401</v>
      </c>
    </row>
    <row r="27" spans="2:12" ht="15" customHeight="1" x14ac:dyDescent="0.2">
      <c r="B27" s="33" t="s">
        <v>17</v>
      </c>
      <c r="C27" s="17">
        <v>549</v>
      </c>
      <c r="D27" s="17">
        <v>2</v>
      </c>
      <c r="E27" s="17">
        <v>22</v>
      </c>
      <c r="F27" s="17">
        <v>227</v>
      </c>
      <c r="G27" s="133">
        <f t="shared" si="7"/>
        <v>-322</v>
      </c>
      <c r="H27" s="133">
        <f t="shared" si="8"/>
        <v>225</v>
      </c>
      <c r="I27" s="88">
        <f t="shared" si="9"/>
        <v>205</v>
      </c>
      <c r="J27" s="30">
        <f t="shared" si="10"/>
        <v>-0.5865209471766849</v>
      </c>
      <c r="K27" s="30">
        <f t="shared" si="11"/>
        <v>112.5</v>
      </c>
      <c r="L27" s="85">
        <f t="shared" si="12"/>
        <v>9.3181818181818183</v>
      </c>
    </row>
    <row r="28" spans="2:12" ht="15" customHeight="1" x14ac:dyDescent="0.2">
      <c r="B28" s="33" t="s">
        <v>42</v>
      </c>
      <c r="C28" s="17">
        <v>242</v>
      </c>
      <c r="D28" s="17">
        <v>0</v>
      </c>
      <c r="E28" s="17">
        <v>15</v>
      </c>
      <c r="F28" s="17">
        <v>89</v>
      </c>
      <c r="G28" s="133">
        <f t="shared" si="7"/>
        <v>-153</v>
      </c>
      <c r="H28" s="133">
        <f t="shared" si="8"/>
        <v>89</v>
      </c>
      <c r="I28" s="88">
        <f t="shared" si="9"/>
        <v>74</v>
      </c>
      <c r="J28" s="30">
        <f t="shared" si="10"/>
        <v>-0.63223140495867769</v>
      </c>
      <c r="K28" s="30"/>
      <c r="L28" s="85">
        <f t="shared" si="12"/>
        <v>4.9333333333333336</v>
      </c>
    </row>
    <row r="29" spans="2:12" ht="15" customHeight="1" x14ac:dyDescent="0.2">
      <c r="B29" s="33" t="s">
        <v>9</v>
      </c>
      <c r="C29" s="17">
        <v>579</v>
      </c>
      <c r="D29" s="17">
        <v>6</v>
      </c>
      <c r="E29" s="17">
        <v>30</v>
      </c>
      <c r="F29" s="17">
        <v>266</v>
      </c>
      <c r="G29" s="133">
        <f t="shared" si="7"/>
        <v>-313</v>
      </c>
      <c r="H29" s="133">
        <f t="shared" si="8"/>
        <v>260</v>
      </c>
      <c r="I29" s="88">
        <f t="shared" si="9"/>
        <v>236</v>
      </c>
      <c r="J29" s="30">
        <f t="shared" si="10"/>
        <v>-0.54058721934369602</v>
      </c>
      <c r="K29" s="30">
        <f t="shared" si="11"/>
        <v>43.333333333333336</v>
      </c>
      <c r="L29" s="85">
        <f t="shared" si="12"/>
        <v>7.8666666666666671</v>
      </c>
    </row>
    <row r="30" spans="2:12" ht="15" customHeight="1" x14ac:dyDescent="0.2">
      <c r="B30" s="33" t="s">
        <v>24</v>
      </c>
      <c r="C30" s="17">
        <v>646</v>
      </c>
      <c r="D30" s="17">
        <v>0</v>
      </c>
      <c r="E30" s="17">
        <v>16</v>
      </c>
      <c r="F30" s="17">
        <v>116</v>
      </c>
      <c r="G30" s="133">
        <f t="shared" si="7"/>
        <v>-530</v>
      </c>
      <c r="H30" s="133">
        <f t="shared" si="8"/>
        <v>116</v>
      </c>
      <c r="I30" s="88">
        <f t="shared" si="9"/>
        <v>100</v>
      </c>
      <c r="J30" s="30">
        <f t="shared" si="10"/>
        <v>-0.82043343653250778</v>
      </c>
      <c r="K30" s="30"/>
      <c r="L30" s="85">
        <f t="shared" si="12"/>
        <v>6.25</v>
      </c>
    </row>
    <row r="31" spans="2:12" ht="15" customHeight="1" x14ac:dyDescent="0.2">
      <c r="B31" s="33" t="s">
        <v>28</v>
      </c>
      <c r="C31" s="17">
        <v>819</v>
      </c>
      <c r="D31" s="17">
        <v>4</v>
      </c>
      <c r="E31" s="17">
        <v>54</v>
      </c>
      <c r="F31" s="17">
        <v>294</v>
      </c>
      <c r="G31" s="133">
        <f>F31-C31</f>
        <v>-525</v>
      </c>
      <c r="H31" s="133">
        <f t="shared" si="8"/>
        <v>290</v>
      </c>
      <c r="I31" s="88">
        <f>F31-E31</f>
        <v>240</v>
      </c>
      <c r="J31" s="30">
        <f>F31/C31-1</f>
        <v>-0.64102564102564097</v>
      </c>
      <c r="K31" s="30">
        <f t="shared" si="11"/>
        <v>72.5</v>
      </c>
      <c r="L31" s="85">
        <f>F31/E31-1</f>
        <v>4.4444444444444446</v>
      </c>
    </row>
    <row r="32" spans="2:12" ht="15" customHeight="1" x14ac:dyDescent="0.2">
      <c r="B32" s="33" t="s">
        <v>7</v>
      </c>
      <c r="C32" s="17">
        <v>854</v>
      </c>
      <c r="D32" s="17">
        <v>35</v>
      </c>
      <c r="E32" s="17">
        <v>161</v>
      </c>
      <c r="F32" s="17">
        <v>442</v>
      </c>
      <c r="G32" s="133">
        <f t="shared" si="7"/>
        <v>-412</v>
      </c>
      <c r="H32" s="133">
        <f t="shared" si="8"/>
        <v>407</v>
      </c>
      <c r="I32" s="88">
        <f t="shared" si="9"/>
        <v>281</v>
      </c>
      <c r="J32" s="30">
        <f t="shared" si="10"/>
        <v>-0.48243559718969553</v>
      </c>
      <c r="K32" s="30">
        <f t="shared" si="11"/>
        <v>11.628571428571428</v>
      </c>
      <c r="L32" s="85">
        <f t="shared" si="12"/>
        <v>1.7453416149068324</v>
      </c>
    </row>
    <row r="33" spans="2:12" ht="15" customHeight="1" thickBot="1" x14ac:dyDescent="0.25">
      <c r="B33" s="34" t="s">
        <v>33</v>
      </c>
      <c r="C33" s="19">
        <v>153</v>
      </c>
      <c r="D33" s="19">
        <v>0</v>
      </c>
      <c r="E33" s="19">
        <v>5</v>
      </c>
      <c r="F33" s="19">
        <v>108</v>
      </c>
      <c r="G33" s="134">
        <f t="shared" si="7"/>
        <v>-45</v>
      </c>
      <c r="H33" s="134">
        <f t="shared" si="8"/>
        <v>108</v>
      </c>
      <c r="I33" s="89">
        <f t="shared" si="9"/>
        <v>103</v>
      </c>
      <c r="J33" s="31">
        <f t="shared" si="10"/>
        <v>-0.29411764705882348</v>
      </c>
      <c r="K33" s="31"/>
      <c r="L33" s="86">
        <f t="shared" si="12"/>
        <v>20.6</v>
      </c>
    </row>
    <row r="37" spans="2:12" ht="15" customHeight="1" x14ac:dyDescent="0.2">
      <c r="B37" s="39" t="s">
        <v>212</v>
      </c>
    </row>
  </sheetData>
  <mergeCells count="1">
    <mergeCell ref="B2:L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2" sqref="B2:M2"/>
    </sheetView>
  </sheetViews>
  <sheetFormatPr defaultRowHeight="12.75" x14ac:dyDescent="0.2"/>
  <cols>
    <col min="1" max="1" width="5.140625" customWidth="1"/>
    <col min="2" max="2" width="27.5703125" customWidth="1"/>
    <col min="3" max="13" width="13" customWidth="1"/>
  </cols>
  <sheetData>
    <row r="1" spans="1:13" ht="18" customHeight="1" thickBot="1" x14ac:dyDescent="0.25"/>
    <row r="2" spans="1:13" ht="22.5" customHeight="1" thickBot="1" x14ac:dyDescent="0.3">
      <c r="A2" s="25"/>
      <c r="B2" s="165" t="s">
        <v>270</v>
      </c>
      <c r="C2" s="166"/>
      <c r="D2" s="166"/>
      <c r="E2" s="166"/>
      <c r="F2" s="166"/>
      <c r="G2" s="166"/>
      <c r="H2" s="166"/>
      <c r="I2" s="166"/>
      <c r="J2" s="166"/>
      <c r="K2" s="166"/>
      <c r="L2" s="166"/>
      <c r="M2" s="167"/>
    </row>
    <row r="3" spans="1:13" ht="13.5" thickBot="1" x14ac:dyDescent="0.25"/>
    <row r="4" spans="1:13" ht="32.25" customHeight="1" x14ac:dyDescent="0.2">
      <c r="B4" s="48" t="s">
        <v>217</v>
      </c>
      <c r="C4" s="126" t="s">
        <v>299</v>
      </c>
      <c r="D4" s="126" t="s">
        <v>300</v>
      </c>
      <c r="E4" s="126" t="s">
        <v>301</v>
      </c>
      <c r="F4" s="126" t="s">
        <v>302</v>
      </c>
      <c r="G4" s="126" t="s">
        <v>293</v>
      </c>
      <c r="H4" s="126" t="s">
        <v>294</v>
      </c>
      <c r="I4" s="126" t="s">
        <v>295</v>
      </c>
      <c r="J4" s="126" t="s">
        <v>296</v>
      </c>
      <c r="K4" s="126" t="s">
        <v>297</v>
      </c>
      <c r="L4" s="127" t="s">
        <v>298</v>
      </c>
      <c r="M4" s="47" t="s">
        <v>226</v>
      </c>
    </row>
    <row r="5" spans="1:13" ht="17.25" customHeight="1" x14ac:dyDescent="0.2">
      <c r="B5" s="22" t="s">
        <v>219</v>
      </c>
      <c r="C5" s="17">
        <v>391500</v>
      </c>
      <c r="D5" s="17">
        <v>33003</v>
      </c>
      <c r="E5" s="17">
        <v>48455</v>
      </c>
      <c r="F5" s="17">
        <v>127068</v>
      </c>
      <c r="G5" s="133">
        <f t="shared" ref="G5" si="0">F5-C5</f>
        <v>-264432</v>
      </c>
      <c r="H5" s="133">
        <f t="shared" ref="H5" si="1">F5-D5</f>
        <v>94065</v>
      </c>
      <c r="I5" s="88">
        <f t="shared" ref="I5" si="2">F5-E5</f>
        <v>78613</v>
      </c>
      <c r="J5" s="30">
        <f t="shared" ref="J5" si="3">F5/C5-1</f>
        <v>-0.6754329501915709</v>
      </c>
      <c r="K5" s="30">
        <f t="shared" ref="K5" si="4">F5/D5-1</f>
        <v>2.8501954367784745</v>
      </c>
      <c r="L5" s="30">
        <f t="shared" ref="L5" si="5">F5/E5-1</f>
        <v>1.6223919100196058</v>
      </c>
      <c r="M5" s="32">
        <f>F5/'2022 აპრილი'!F4</f>
        <v>0.59199418572147366</v>
      </c>
    </row>
    <row r="6" spans="1:13" ht="16.5" customHeight="1" x14ac:dyDescent="0.2">
      <c r="B6" s="23" t="s">
        <v>218</v>
      </c>
      <c r="C6" s="17">
        <v>151453</v>
      </c>
      <c r="D6" s="17">
        <v>701</v>
      </c>
      <c r="E6" s="17">
        <v>33188</v>
      </c>
      <c r="F6" s="17">
        <v>85469</v>
      </c>
      <c r="G6" s="133">
        <f t="shared" ref="G6:G8" si="6">F6-C6</f>
        <v>-65984</v>
      </c>
      <c r="H6" s="133">
        <f t="shared" ref="H6:H8" si="7">F6-D6</f>
        <v>84768</v>
      </c>
      <c r="I6" s="88">
        <f t="shared" ref="I6:I8" si="8">F6-E6</f>
        <v>52281</v>
      </c>
      <c r="J6" s="30">
        <f t="shared" ref="J6:J8" si="9">F6/C6-1</f>
        <v>-0.4356731131109981</v>
      </c>
      <c r="K6" s="30">
        <f t="shared" ref="K6:K8" si="10">F6/D6-1</f>
        <v>120.92439372325249</v>
      </c>
      <c r="L6" s="30">
        <f>F6/E6-1</f>
        <v>1.5752983005905747</v>
      </c>
      <c r="M6" s="32">
        <f>F6/'2022 აპრილი'!F4</f>
        <v>0.39818956038836401</v>
      </c>
    </row>
    <row r="7" spans="1:13" x14ac:dyDescent="0.2">
      <c r="B7" s="23" t="s">
        <v>220</v>
      </c>
      <c r="C7" s="17">
        <v>3787</v>
      </c>
      <c r="D7" s="17">
        <v>209</v>
      </c>
      <c r="E7" s="17">
        <v>237</v>
      </c>
      <c r="F7" s="17">
        <v>1041</v>
      </c>
      <c r="G7" s="133">
        <f t="shared" si="6"/>
        <v>-2746</v>
      </c>
      <c r="H7" s="133">
        <f t="shared" si="7"/>
        <v>832</v>
      </c>
      <c r="I7" s="88">
        <f t="shared" si="8"/>
        <v>804</v>
      </c>
      <c r="J7" s="30">
        <f t="shared" si="9"/>
        <v>-0.72511222603644043</v>
      </c>
      <c r="K7" s="30">
        <f t="shared" si="10"/>
        <v>3.9808612440191391</v>
      </c>
      <c r="L7" s="30">
        <f t="shared" ref="L7:L8" si="11">F7/E7-1</f>
        <v>3.3924050632911396</v>
      </c>
      <c r="M7" s="32">
        <f>F7/'2022 აპრილი'!F4</f>
        <v>4.8498909822776316E-3</v>
      </c>
    </row>
    <row r="8" spans="1:13" ht="17.25" customHeight="1" thickBot="1" x14ac:dyDescent="0.25">
      <c r="B8" s="24" t="s">
        <v>221</v>
      </c>
      <c r="C8" s="19">
        <v>3021</v>
      </c>
      <c r="D8" s="19">
        <v>408</v>
      </c>
      <c r="E8" s="19">
        <v>639</v>
      </c>
      <c r="F8" s="19">
        <v>1066</v>
      </c>
      <c r="G8" s="134">
        <f t="shared" si="6"/>
        <v>-1955</v>
      </c>
      <c r="H8" s="134">
        <f t="shared" si="7"/>
        <v>658</v>
      </c>
      <c r="I8" s="89">
        <f t="shared" si="8"/>
        <v>427</v>
      </c>
      <c r="J8" s="31">
        <f t="shared" si="9"/>
        <v>-0.64713670969877524</v>
      </c>
      <c r="K8" s="31">
        <f t="shared" si="10"/>
        <v>1.6127450980392157</v>
      </c>
      <c r="L8" s="31">
        <f t="shared" si="11"/>
        <v>0.66823161189358382</v>
      </c>
      <c r="M8" s="92">
        <f>-F8/'2022 აპრილი'!F4</f>
        <v>-4.9663629078846834E-3</v>
      </c>
    </row>
    <row r="12" spans="1:13" x14ac:dyDescent="0.2">
      <c r="B12" s="39" t="s">
        <v>212</v>
      </c>
    </row>
    <row r="13" spans="1:13" x14ac:dyDescent="0.2">
      <c r="B13" s="164"/>
      <c r="C13" s="164"/>
      <c r="D13" s="164"/>
      <c r="E13" s="164"/>
      <c r="F13" s="164"/>
      <c r="G13" s="164"/>
      <c r="H13" s="164"/>
      <c r="I13" s="164"/>
      <c r="J13" s="164"/>
      <c r="K13" s="164"/>
      <c r="L13" s="164"/>
      <c r="M13" s="164"/>
    </row>
  </sheetData>
  <mergeCells count="2">
    <mergeCell ref="B13:M13"/>
    <mergeCell ref="B2:M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 sqref="B2:M2"/>
    </sheetView>
  </sheetViews>
  <sheetFormatPr defaultRowHeight="12.75" x14ac:dyDescent="0.2"/>
  <cols>
    <col min="1" max="1" width="4.28515625" customWidth="1"/>
    <col min="2" max="2" width="27.7109375" customWidth="1"/>
    <col min="3" max="13" width="14" customWidth="1"/>
  </cols>
  <sheetData>
    <row r="1" spans="2:13" ht="21.75" customHeight="1" thickBot="1" x14ac:dyDescent="0.25"/>
    <row r="2" spans="2:13" ht="22.5" customHeight="1" thickBot="1" x14ac:dyDescent="0.25">
      <c r="B2" s="165" t="s">
        <v>270</v>
      </c>
      <c r="C2" s="166"/>
      <c r="D2" s="166"/>
      <c r="E2" s="166"/>
      <c r="F2" s="166"/>
      <c r="G2" s="166"/>
      <c r="H2" s="166"/>
      <c r="I2" s="166"/>
      <c r="J2" s="166"/>
      <c r="K2" s="166"/>
      <c r="L2" s="166"/>
      <c r="M2" s="167"/>
    </row>
    <row r="3" spans="2:13" ht="13.5" thickBot="1" x14ac:dyDescent="0.25"/>
    <row r="4" spans="2:13" ht="29.25" customHeight="1" x14ac:dyDescent="0.2">
      <c r="B4" s="123" t="s">
        <v>222</v>
      </c>
      <c r="C4" s="126" t="s">
        <v>299</v>
      </c>
      <c r="D4" s="126" t="s">
        <v>300</v>
      </c>
      <c r="E4" s="126" t="s">
        <v>301</v>
      </c>
      <c r="F4" s="126" t="s">
        <v>302</v>
      </c>
      <c r="G4" s="126" t="s">
        <v>293</v>
      </c>
      <c r="H4" s="126" t="s">
        <v>294</v>
      </c>
      <c r="I4" s="126" t="s">
        <v>295</v>
      </c>
      <c r="J4" s="126" t="s">
        <v>296</v>
      </c>
      <c r="K4" s="126" t="s">
        <v>297</v>
      </c>
      <c r="L4" s="127" t="s">
        <v>298</v>
      </c>
      <c r="M4" s="47" t="s">
        <v>226</v>
      </c>
    </row>
    <row r="5" spans="2:13" x14ac:dyDescent="0.2">
      <c r="B5" s="33" t="s">
        <v>249</v>
      </c>
      <c r="C5" s="17">
        <v>122629</v>
      </c>
      <c r="D5" s="17">
        <v>695</v>
      </c>
      <c r="E5" s="17">
        <v>24086</v>
      </c>
      <c r="F5" s="17">
        <v>56098</v>
      </c>
      <c r="G5" s="133">
        <f t="shared" ref="G5" si="0">F5-C5</f>
        <v>-66531</v>
      </c>
      <c r="H5" s="133">
        <f t="shared" ref="H5" si="1">F5-D5</f>
        <v>55403</v>
      </c>
      <c r="I5" s="88">
        <f t="shared" ref="I5" si="2">F5-E5</f>
        <v>32012</v>
      </c>
      <c r="J5" s="30">
        <f t="shared" ref="J5" si="3">F5/C5-1</f>
        <v>-0.54253887742703599</v>
      </c>
      <c r="K5" s="30">
        <f t="shared" ref="K5" si="4">F5/D5-1</f>
        <v>79.716546762589928</v>
      </c>
      <c r="L5" s="30">
        <f t="shared" ref="L5" si="5">F5/E5-1</f>
        <v>1.3290708295275264</v>
      </c>
      <c r="M5" s="28">
        <f>F5/'2022 აპრილი'!F$4</f>
        <v>0.26135368330817538</v>
      </c>
    </row>
    <row r="6" spans="2:13" x14ac:dyDescent="0.2">
      <c r="B6" s="33" t="s">
        <v>235</v>
      </c>
      <c r="C6" s="16">
        <v>101335</v>
      </c>
      <c r="D6" s="16">
        <v>8292</v>
      </c>
      <c r="E6" s="17">
        <v>13456</v>
      </c>
      <c r="F6" s="17">
        <v>38239</v>
      </c>
      <c r="G6" s="133">
        <f t="shared" ref="G6:G25" si="6">F6-C6</f>
        <v>-63096</v>
      </c>
      <c r="H6" s="133">
        <f t="shared" ref="H6:H25" si="7">F6-D6</f>
        <v>29947</v>
      </c>
      <c r="I6" s="88">
        <f t="shared" ref="I6:I25" si="8">F6-E6</f>
        <v>24783</v>
      </c>
      <c r="J6" s="30">
        <f t="shared" ref="J6:J25" si="9">F6/C6-1</f>
        <v>-0.62264765382148313</v>
      </c>
      <c r="K6" s="30">
        <f t="shared" ref="K6:K21" si="10">F6/D6-1</f>
        <v>3.6115533043897736</v>
      </c>
      <c r="L6" s="30">
        <f t="shared" ref="L6:L22" si="11">F6/E6-1</f>
        <v>1.8417806183115339</v>
      </c>
      <c r="M6" s="28">
        <f>F6/'2022 აპრილი'!F$4</f>
        <v>0.17815079853152196</v>
      </c>
    </row>
    <row r="7" spans="2:13" x14ac:dyDescent="0.2">
      <c r="B7" s="33" t="s">
        <v>277</v>
      </c>
      <c r="C7" s="16">
        <v>73929</v>
      </c>
      <c r="D7" s="16">
        <v>5941</v>
      </c>
      <c r="E7" s="17">
        <v>5138</v>
      </c>
      <c r="F7" s="17">
        <v>30563</v>
      </c>
      <c r="G7" s="133">
        <f t="shared" si="6"/>
        <v>-43366</v>
      </c>
      <c r="H7" s="133">
        <f t="shared" si="7"/>
        <v>24622</v>
      </c>
      <c r="I7" s="88">
        <f t="shared" si="8"/>
        <v>25425</v>
      </c>
      <c r="J7" s="30">
        <f t="shared" si="9"/>
        <v>-0.58658983619418636</v>
      </c>
      <c r="K7" s="30">
        <f t="shared" si="10"/>
        <v>4.144420131291028</v>
      </c>
      <c r="L7" s="30">
        <f t="shared" si="11"/>
        <v>4.9484235110938108</v>
      </c>
      <c r="M7" s="28">
        <f>F7/'2022 აპრილი'!F$4</f>
        <v>0.1423892584931328</v>
      </c>
    </row>
    <row r="8" spans="2:13" x14ac:dyDescent="0.2">
      <c r="B8" s="33" t="s">
        <v>237</v>
      </c>
      <c r="C8" s="16">
        <v>89792</v>
      </c>
      <c r="D8" s="16">
        <v>9651</v>
      </c>
      <c r="E8" s="17">
        <v>12568</v>
      </c>
      <c r="F8" s="17">
        <v>26750</v>
      </c>
      <c r="G8" s="133">
        <f t="shared" si="6"/>
        <v>-63042</v>
      </c>
      <c r="H8" s="133">
        <f t="shared" si="7"/>
        <v>17099</v>
      </c>
      <c r="I8" s="88">
        <f t="shared" si="8"/>
        <v>14182</v>
      </c>
      <c r="J8" s="30">
        <f t="shared" si="9"/>
        <v>-0.70208927298645762</v>
      </c>
      <c r="K8" s="30">
        <f t="shared" si="10"/>
        <v>1.7717334991192621</v>
      </c>
      <c r="L8" s="30">
        <f t="shared" si="11"/>
        <v>1.1284213876511777</v>
      </c>
      <c r="M8" s="28">
        <f>F8/'2022 აპრილი'!F$4</f>
        <v>0.12462496039954529</v>
      </c>
    </row>
    <row r="9" spans="2:13" x14ac:dyDescent="0.2">
      <c r="B9" s="33" t="s">
        <v>251</v>
      </c>
      <c r="C9" s="16">
        <v>14542</v>
      </c>
      <c r="D9" s="16">
        <v>0</v>
      </c>
      <c r="E9" s="17">
        <v>136</v>
      </c>
      <c r="F9" s="17">
        <v>15416</v>
      </c>
      <c r="G9" s="133">
        <f t="shared" si="6"/>
        <v>874</v>
      </c>
      <c r="H9" s="133">
        <f t="shared" si="7"/>
        <v>15416</v>
      </c>
      <c r="I9" s="88">
        <f t="shared" si="8"/>
        <v>15280</v>
      </c>
      <c r="J9" s="30">
        <f t="shared" si="9"/>
        <v>6.0101774171365641E-2</v>
      </c>
      <c r="K9" s="30"/>
      <c r="L9" s="30">
        <f t="shared" si="11"/>
        <v>112.35294117647059</v>
      </c>
      <c r="M9" s="28">
        <f>F9/'2022 აპრილი'!F$4</f>
        <v>7.1821248206332344E-2</v>
      </c>
    </row>
    <row r="10" spans="2:13" x14ac:dyDescent="0.2">
      <c r="B10" s="33" t="s">
        <v>250</v>
      </c>
      <c r="C10" s="16">
        <v>14282</v>
      </c>
      <c r="D10" s="16">
        <v>6</v>
      </c>
      <c r="E10" s="17">
        <v>8966</v>
      </c>
      <c r="F10" s="17">
        <v>13955</v>
      </c>
      <c r="G10" s="133">
        <f t="shared" si="6"/>
        <v>-327</v>
      </c>
      <c r="H10" s="133">
        <f t="shared" si="7"/>
        <v>13949</v>
      </c>
      <c r="I10" s="88">
        <f t="shared" si="8"/>
        <v>4989</v>
      </c>
      <c r="J10" s="30">
        <f t="shared" si="9"/>
        <v>-2.2895952947766474E-2</v>
      </c>
      <c r="K10" s="30">
        <f t="shared" si="10"/>
        <v>2324.8333333333335</v>
      </c>
      <c r="L10" s="30">
        <f t="shared" si="11"/>
        <v>0.55643542270800794</v>
      </c>
      <c r="M10" s="28">
        <f>F10/'2022 აპრილი'!F$4</f>
        <v>6.5014628873856242E-2</v>
      </c>
    </row>
    <row r="11" spans="2:13" x14ac:dyDescent="0.2">
      <c r="B11" s="33" t="s">
        <v>236</v>
      </c>
      <c r="C11" s="16">
        <v>78633</v>
      </c>
      <c r="D11" s="16">
        <v>6175</v>
      </c>
      <c r="E11" s="17">
        <v>8743</v>
      </c>
      <c r="F11" s="17">
        <v>10702</v>
      </c>
      <c r="G11" s="133">
        <f t="shared" si="6"/>
        <v>-67931</v>
      </c>
      <c r="H11" s="133">
        <f t="shared" si="7"/>
        <v>4527</v>
      </c>
      <c r="I11" s="88">
        <f t="shared" si="8"/>
        <v>1959</v>
      </c>
      <c r="J11" s="30">
        <f t="shared" si="9"/>
        <v>-0.86389938066714989</v>
      </c>
      <c r="K11" s="30">
        <f t="shared" si="10"/>
        <v>0.73311740890688259</v>
      </c>
      <c r="L11" s="30">
        <f t="shared" si="11"/>
        <v>0.2240649662587213</v>
      </c>
      <c r="M11" s="28">
        <f>F11/'2022 აპრილი'!F$4</f>
        <v>4.9859301913866678E-2</v>
      </c>
    </row>
    <row r="12" spans="2:13" x14ac:dyDescent="0.2">
      <c r="B12" s="33" t="s">
        <v>279</v>
      </c>
      <c r="C12" s="16">
        <v>7612</v>
      </c>
      <c r="D12" s="16">
        <v>1689</v>
      </c>
      <c r="E12" s="17">
        <v>1988</v>
      </c>
      <c r="F12" s="17">
        <v>9108</v>
      </c>
      <c r="G12" s="133">
        <f t="shared" si="6"/>
        <v>1496</v>
      </c>
      <c r="H12" s="133">
        <f t="shared" si="7"/>
        <v>7419</v>
      </c>
      <c r="I12" s="88">
        <f t="shared" si="8"/>
        <v>7120</v>
      </c>
      <c r="J12" s="30">
        <f t="shared" si="9"/>
        <v>0.19653179190751446</v>
      </c>
      <c r="K12" s="30">
        <f t="shared" si="10"/>
        <v>4.392539964476021</v>
      </c>
      <c r="L12" s="30">
        <f t="shared" si="11"/>
        <v>3.5814889336016096</v>
      </c>
      <c r="M12" s="28">
        <f>F12/'2022 აპრილი'!F$4</f>
        <v>4.2433051937161063E-2</v>
      </c>
    </row>
    <row r="13" spans="2:13" x14ac:dyDescent="0.2">
      <c r="B13" s="33" t="s">
        <v>238</v>
      </c>
      <c r="C13" s="16">
        <v>11233</v>
      </c>
      <c r="D13" s="16">
        <v>284</v>
      </c>
      <c r="E13" s="17">
        <v>697</v>
      </c>
      <c r="F13" s="17">
        <v>6141</v>
      </c>
      <c r="G13" s="133">
        <f t="shared" si="6"/>
        <v>-5092</v>
      </c>
      <c r="H13" s="133">
        <f t="shared" si="7"/>
        <v>5857</v>
      </c>
      <c r="I13" s="88">
        <f t="shared" si="8"/>
        <v>5444</v>
      </c>
      <c r="J13" s="30">
        <f t="shared" si="9"/>
        <v>-0.45330721979880706</v>
      </c>
      <c r="K13" s="30">
        <f t="shared" si="10"/>
        <v>20.62323943661972</v>
      </c>
      <c r="L13" s="30">
        <f t="shared" si="11"/>
        <v>7.8106169296987087</v>
      </c>
      <c r="M13" s="28">
        <f>F13/'2022 აპრილი'!F$4</f>
        <v>2.8610163806116175E-2</v>
      </c>
    </row>
    <row r="14" spans="2:13" x14ac:dyDescent="0.2">
      <c r="B14" s="33" t="s">
        <v>281</v>
      </c>
      <c r="C14" s="16">
        <v>2855</v>
      </c>
      <c r="D14" s="16">
        <v>0</v>
      </c>
      <c r="E14" s="17">
        <v>1634</v>
      </c>
      <c r="F14" s="17">
        <v>2309</v>
      </c>
      <c r="G14" s="133">
        <f t="shared" si="6"/>
        <v>-546</v>
      </c>
      <c r="H14" s="133">
        <f t="shared" si="7"/>
        <v>2309</v>
      </c>
      <c r="I14" s="88">
        <f t="shared" si="8"/>
        <v>675</v>
      </c>
      <c r="J14" s="30">
        <f t="shared" si="9"/>
        <v>-0.19124343257443077</v>
      </c>
      <c r="K14" s="30"/>
      <c r="L14" s="30">
        <f t="shared" si="11"/>
        <v>0.4130966952264381</v>
      </c>
      <c r="M14" s="28">
        <f>F14/'2022 აპრილი'!F$4</f>
        <v>1.0757347049067292E-2</v>
      </c>
    </row>
    <row r="15" spans="2:13" x14ac:dyDescent="0.2">
      <c r="B15" s="33" t="s">
        <v>239</v>
      </c>
      <c r="C15" s="16">
        <v>7399</v>
      </c>
      <c r="D15" s="16">
        <v>714</v>
      </c>
      <c r="E15" s="17">
        <v>3831</v>
      </c>
      <c r="F15" s="17">
        <v>1720</v>
      </c>
      <c r="G15" s="133">
        <f t="shared" si="6"/>
        <v>-5679</v>
      </c>
      <c r="H15" s="133">
        <f t="shared" si="7"/>
        <v>1006</v>
      </c>
      <c r="I15" s="88">
        <f t="shared" si="8"/>
        <v>-2111</v>
      </c>
      <c r="J15" s="30">
        <f t="shared" si="9"/>
        <v>-0.76753615353426141</v>
      </c>
      <c r="K15" s="30">
        <f t="shared" si="10"/>
        <v>1.4089635854341735</v>
      </c>
      <c r="L15" s="30">
        <f t="shared" si="11"/>
        <v>-0.55103106238580013</v>
      </c>
      <c r="M15" s="28">
        <f>F15/'2022 აპრილი'!F$4</f>
        <v>8.013268481765156E-3</v>
      </c>
    </row>
    <row r="16" spans="2:13" x14ac:dyDescent="0.2">
      <c r="B16" s="33" t="s">
        <v>278</v>
      </c>
      <c r="C16" s="16">
        <v>14332</v>
      </c>
      <c r="D16" s="16">
        <v>257</v>
      </c>
      <c r="E16" s="17">
        <v>400</v>
      </c>
      <c r="F16" s="17">
        <v>1533</v>
      </c>
      <c r="G16" s="133">
        <f t="shared" si="6"/>
        <v>-12799</v>
      </c>
      <c r="H16" s="133">
        <f t="shared" si="7"/>
        <v>1276</v>
      </c>
      <c r="I16" s="88">
        <f t="shared" si="8"/>
        <v>1133</v>
      </c>
      <c r="J16" s="30">
        <f t="shared" si="9"/>
        <v>-0.8930365615406084</v>
      </c>
      <c r="K16" s="30">
        <f t="shared" si="10"/>
        <v>4.9649805447470818</v>
      </c>
      <c r="L16" s="30">
        <f t="shared" si="11"/>
        <v>2.8325</v>
      </c>
      <c r="M16" s="28">
        <f>F16/'2022 აპრილი'!F$4</f>
        <v>7.1420584782244086E-3</v>
      </c>
    </row>
    <row r="17" spans="2:13" x14ac:dyDescent="0.2">
      <c r="B17" s="33" t="s">
        <v>255</v>
      </c>
      <c r="C17" s="16">
        <v>927</v>
      </c>
      <c r="D17" s="16">
        <v>24</v>
      </c>
      <c r="E17" s="17">
        <v>57</v>
      </c>
      <c r="F17" s="17">
        <v>844</v>
      </c>
      <c r="G17" s="133">
        <f t="shared" si="6"/>
        <v>-83</v>
      </c>
      <c r="H17" s="133">
        <f t="shared" si="7"/>
        <v>820</v>
      </c>
      <c r="I17" s="88">
        <f t="shared" si="8"/>
        <v>787</v>
      </c>
      <c r="J17" s="30">
        <f t="shared" si="9"/>
        <v>-8.953613807982741E-2</v>
      </c>
      <c r="K17" s="30">
        <f t="shared" si="10"/>
        <v>34.166666666666664</v>
      </c>
      <c r="L17" s="30">
        <f t="shared" si="11"/>
        <v>13.807017543859649</v>
      </c>
      <c r="M17" s="28">
        <f>F17/'2022 აპრილი'!F$4</f>
        <v>3.9320922084940648E-3</v>
      </c>
    </row>
    <row r="18" spans="2:13" x14ac:dyDescent="0.2">
      <c r="B18" s="33" t="s">
        <v>254</v>
      </c>
      <c r="C18" s="16">
        <v>1318</v>
      </c>
      <c r="D18" s="16">
        <v>289</v>
      </c>
      <c r="E18" s="17">
        <v>314</v>
      </c>
      <c r="F18" s="17">
        <v>576</v>
      </c>
      <c r="G18" s="133">
        <f t="shared" si="6"/>
        <v>-742</v>
      </c>
      <c r="H18" s="133">
        <f t="shared" si="7"/>
        <v>287</v>
      </c>
      <c r="I18" s="88">
        <f t="shared" si="8"/>
        <v>262</v>
      </c>
      <c r="J18" s="30">
        <f t="shared" si="9"/>
        <v>-0.56297420333839154</v>
      </c>
      <c r="K18" s="30">
        <f t="shared" si="10"/>
        <v>0.9930795847750864</v>
      </c>
      <c r="L18" s="30">
        <f t="shared" si="11"/>
        <v>0.83439490445859876</v>
      </c>
      <c r="M18" s="28">
        <f>F18/'2022 აპრილი'!F$4</f>
        <v>2.6835131659864704E-3</v>
      </c>
    </row>
    <row r="19" spans="2:13" x14ac:dyDescent="0.2">
      <c r="B19" s="33" t="s">
        <v>253</v>
      </c>
      <c r="C19" s="16">
        <v>1543</v>
      </c>
      <c r="D19" s="16">
        <v>117</v>
      </c>
      <c r="E19" s="17">
        <v>319</v>
      </c>
      <c r="F19" s="17">
        <v>421</v>
      </c>
      <c r="G19" s="133">
        <f t="shared" si="6"/>
        <v>-1122</v>
      </c>
      <c r="H19" s="133">
        <f t="shared" si="7"/>
        <v>304</v>
      </c>
      <c r="I19" s="88">
        <f t="shared" si="8"/>
        <v>102</v>
      </c>
      <c r="J19" s="30">
        <f t="shared" si="9"/>
        <v>-0.72715489306545689</v>
      </c>
      <c r="K19" s="30">
        <f t="shared" si="10"/>
        <v>2.5982905982905984</v>
      </c>
      <c r="L19" s="30">
        <f t="shared" si="11"/>
        <v>0.31974921630094033</v>
      </c>
      <c r="M19" s="28">
        <f>F19/'2022 აპრილი'!F$4</f>
        <v>1.9613872272227504E-3</v>
      </c>
    </row>
    <row r="20" spans="2:13" x14ac:dyDescent="0.2">
      <c r="B20" s="33" t="s">
        <v>252</v>
      </c>
      <c r="C20" s="16">
        <v>2817</v>
      </c>
      <c r="D20" s="16">
        <v>83</v>
      </c>
      <c r="E20" s="17">
        <v>92</v>
      </c>
      <c r="F20" s="17">
        <v>117</v>
      </c>
      <c r="G20" s="133">
        <f t="shared" si="6"/>
        <v>-2700</v>
      </c>
      <c r="H20" s="133">
        <f t="shared" si="7"/>
        <v>34</v>
      </c>
      <c r="I20" s="88">
        <f t="shared" si="8"/>
        <v>25</v>
      </c>
      <c r="J20" s="30">
        <f t="shared" si="9"/>
        <v>-0.95846645367412142</v>
      </c>
      <c r="K20" s="30">
        <f t="shared" si="10"/>
        <v>0.40963855421686746</v>
      </c>
      <c r="L20" s="30">
        <f t="shared" si="11"/>
        <v>0.27173913043478271</v>
      </c>
      <c r="M20" s="28">
        <f>F20/'2022 აპრილი'!F$4</f>
        <v>5.450886118410018E-4</v>
      </c>
    </row>
    <row r="21" spans="2:13" x14ac:dyDescent="0.2">
      <c r="B21" s="33" t="s">
        <v>257</v>
      </c>
      <c r="C21" s="16">
        <v>43</v>
      </c>
      <c r="D21" s="16">
        <v>102</v>
      </c>
      <c r="E21" s="17">
        <v>88</v>
      </c>
      <c r="F21" s="17">
        <v>80</v>
      </c>
      <c r="G21" s="133">
        <f t="shared" si="6"/>
        <v>37</v>
      </c>
      <c r="H21" s="133">
        <f t="shared" si="7"/>
        <v>-22</v>
      </c>
      <c r="I21" s="88">
        <f t="shared" si="8"/>
        <v>-8</v>
      </c>
      <c r="J21" s="30">
        <f t="shared" si="9"/>
        <v>0.86046511627906974</v>
      </c>
      <c r="K21" s="30">
        <f t="shared" si="10"/>
        <v>-0.21568627450980393</v>
      </c>
      <c r="L21" s="30">
        <f t="shared" si="11"/>
        <v>-9.0909090909090939E-2</v>
      </c>
      <c r="M21" s="28">
        <f>F21/'2022 აპრილი'!F$4</f>
        <v>3.7271016194256537E-4</v>
      </c>
    </row>
    <row r="22" spans="2:13" x14ac:dyDescent="0.2">
      <c r="B22" s="33" t="s">
        <v>256</v>
      </c>
      <c r="C22" s="16">
        <v>160</v>
      </c>
      <c r="D22" s="16">
        <v>2</v>
      </c>
      <c r="E22" s="17">
        <v>6</v>
      </c>
      <c r="F22" s="17">
        <v>69</v>
      </c>
      <c r="G22" s="133">
        <f t="shared" si="6"/>
        <v>-91</v>
      </c>
      <c r="H22" s="133">
        <f t="shared" si="7"/>
        <v>67</v>
      </c>
      <c r="I22" s="88">
        <f t="shared" si="8"/>
        <v>63</v>
      </c>
      <c r="J22" s="30">
        <f t="shared" si="9"/>
        <v>-0.56874999999999998</v>
      </c>
      <c r="K22" s="30">
        <f>F22/D22-1</f>
        <v>33.5</v>
      </c>
      <c r="L22" s="30">
        <f t="shared" si="11"/>
        <v>10.5</v>
      </c>
      <c r="M22" s="28">
        <f>F22/'2022 აპრილი'!F$4</f>
        <v>3.2146251467546263E-4</v>
      </c>
    </row>
    <row r="23" spans="2:13" x14ac:dyDescent="0.2">
      <c r="B23" s="33" t="s">
        <v>241</v>
      </c>
      <c r="C23" s="16">
        <v>7</v>
      </c>
      <c r="D23" s="16">
        <v>0</v>
      </c>
      <c r="E23" s="17">
        <v>0</v>
      </c>
      <c r="F23" s="17">
        <v>3</v>
      </c>
      <c r="G23" s="133">
        <f t="shared" si="6"/>
        <v>-4</v>
      </c>
      <c r="H23" s="133">
        <f t="shared" si="7"/>
        <v>3</v>
      </c>
      <c r="I23" s="88">
        <f t="shared" si="8"/>
        <v>3</v>
      </c>
      <c r="J23" s="30">
        <f t="shared" si="9"/>
        <v>-0.5714285714285714</v>
      </c>
      <c r="K23" s="30"/>
      <c r="L23" s="30"/>
      <c r="M23" s="28">
        <f>F23/'2022 აპრილი'!F$4</f>
        <v>1.3976631072846201E-5</v>
      </c>
    </row>
    <row r="24" spans="2:13" x14ac:dyDescent="0.2">
      <c r="B24" s="33" t="s">
        <v>280</v>
      </c>
      <c r="C24" s="16">
        <v>4355</v>
      </c>
      <c r="D24" s="16">
        <v>0</v>
      </c>
      <c r="E24" s="17">
        <v>0</v>
      </c>
      <c r="F24" s="17">
        <v>0</v>
      </c>
      <c r="G24" s="133">
        <f t="shared" si="6"/>
        <v>-4355</v>
      </c>
      <c r="H24" s="133">
        <f t="shared" si="7"/>
        <v>0</v>
      </c>
      <c r="I24" s="88">
        <f t="shared" si="8"/>
        <v>0</v>
      </c>
      <c r="J24" s="30">
        <f t="shared" si="9"/>
        <v>-1</v>
      </c>
      <c r="K24" s="30"/>
      <c r="L24" s="30"/>
      <c r="M24" s="28">
        <f>F24/'2022 აპრილი'!F$4</f>
        <v>0</v>
      </c>
    </row>
    <row r="25" spans="2:13" ht="13.5" thickBot="1" x14ac:dyDescent="0.25">
      <c r="B25" s="34" t="s">
        <v>240</v>
      </c>
      <c r="C25" s="78">
        <v>18</v>
      </c>
      <c r="D25" s="78">
        <v>0</v>
      </c>
      <c r="E25" s="19">
        <v>0</v>
      </c>
      <c r="F25" s="19">
        <v>0</v>
      </c>
      <c r="G25" s="134">
        <f t="shared" si="6"/>
        <v>-18</v>
      </c>
      <c r="H25" s="134">
        <f t="shared" si="7"/>
        <v>0</v>
      </c>
      <c r="I25" s="89">
        <f t="shared" si="8"/>
        <v>0</v>
      </c>
      <c r="J25" s="31">
        <f t="shared" si="9"/>
        <v>-1</v>
      </c>
      <c r="K25" s="31"/>
      <c r="L25" s="31"/>
      <c r="M25" s="29">
        <f>F25/'2022 აპრილი'!F$4</f>
        <v>0</v>
      </c>
    </row>
    <row r="26" spans="2:13" x14ac:dyDescent="0.2">
      <c r="B26" s="42"/>
      <c r="C26" s="42"/>
      <c r="D26" s="42"/>
    </row>
    <row r="27" spans="2:13" x14ac:dyDescent="0.2">
      <c r="B27" s="42"/>
      <c r="C27" s="42"/>
      <c r="D27" s="42"/>
    </row>
    <row r="29" spans="2:13" x14ac:dyDescent="0.2">
      <c r="B29" s="39" t="s">
        <v>212</v>
      </c>
    </row>
    <row r="30" spans="2:13" x14ac:dyDescent="0.2">
      <c r="B30" s="164"/>
      <c r="C30" s="164"/>
      <c r="D30" s="164"/>
      <c r="E30" s="164"/>
      <c r="F30" s="164"/>
      <c r="G30" s="164"/>
      <c r="H30" s="164"/>
      <c r="I30" s="164"/>
      <c r="J30" s="164"/>
      <c r="K30" s="164"/>
      <c r="L30" s="164"/>
      <c r="M30" s="164"/>
    </row>
  </sheetData>
  <mergeCells count="2">
    <mergeCell ref="B30:M30"/>
    <mergeCell ref="B2:M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2" sqref="B2:N2"/>
    </sheetView>
  </sheetViews>
  <sheetFormatPr defaultRowHeight="12.75" x14ac:dyDescent="0.2"/>
  <cols>
    <col min="1" max="1" width="2.85546875" customWidth="1"/>
    <col min="2" max="2" width="17" customWidth="1"/>
    <col min="3" max="3" width="13.5703125" customWidth="1"/>
    <col min="4" max="14" width="13.140625" customWidth="1"/>
  </cols>
  <sheetData>
    <row r="1" spans="2:14" ht="21.75" customHeight="1" thickBot="1" x14ac:dyDescent="0.25"/>
    <row r="2" spans="2:14" ht="24.75" customHeight="1" thickBot="1" x14ac:dyDescent="0.25">
      <c r="B2" s="165" t="s">
        <v>270</v>
      </c>
      <c r="C2" s="166"/>
      <c r="D2" s="166"/>
      <c r="E2" s="166"/>
      <c r="F2" s="166"/>
      <c r="G2" s="166"/>
      <c r="H2" s="166"/>
      <c r="I2" s="166"/>
      <c r="J2" s="166"/>
      <c r="K2" s="166"/>
      <c r="L2" s="166"/>
      <c r="M2" s="166"/>
      <c r="N2" s="167"/>
    </row>
    <row r="3" spans="2:14" ht="13.5" thickBot="1" x14ac:dyDescent="0.25"/>
    <row r="4" spans="2:14" ht="33" customHeight="1" thickBot="1" x14ac:dyDescent="0.25">
      <c r="B4" s="168" t="s">
        <v>284</v>
      </c>
      <c r="C4" s="169"/>
      <c r="D4" s="126" t="s">
        <v>299</v>
      </c>
      <c r="E4" s="126" t="s">
        <v>300</v>
      </c>
      <c r="F4" s="126" t="s">
        <v>301</v>
      </c>
      <c r="G4" s="126" t="s">
        <v>302</v>
      </c>
      <c r="H4" s="126" t="s">
        <v>293</v>
      </c>
      <c r="I4" s="126" t="s">
        <v>294</v>
      </c>
      <c r="J4" s="126" t="s">
        <v>295</v>
      </c>
      <c r="K4" s="126" t="s">
        <v>296</v>
      </c>
      <c r="L4" s="126" t="s">
        <v>297</v>
      </c>
      <c r="M4" s="127" t="s">
        <v>298</v>
      </c>
      <c r="N4" s="47" t="s">
        <v>226</v>
      </c>
    </row>
    <row r="5" spans="2:14" x14ac:dyDescent="0.2">
      <c r="B5" s="170" t="s">
        <v>285</v>
      </c>
      <c r="C5" s="93" t="s">
        <v>286</v>
      </c>
      <c r="D5" s="16">
        <v>145293</v>
      </c>
      <c r="E5" s="16">
        <v>3478</v>
      </c>
      <c r="F5" s="17">
        <v>14245</v>
      </c>
      <c r="G5" s="17">
        <v>47999</v>
      </c>
      <c r="H5" s="133">
        <f t="shared" ref="H5" si="0">G5-D5</f>
        <v>-97294</v>
      </c>
      <c r="I5" s="133">
        <f t="shared" ref="I5" si="1">G5-E5</f>
        <v>44521</v>
      </c>
      <c r="J5" s="88">
        <f t="shared" ref="J5" si="2">G5-F5</f>
        <v>33754</v>
      </c>
      <c r="K5" s="30">
        <f t="shared" ref="K5" si="3">G5/D5-1</f>
        <v>-0.66963996889044897</v>
      </c>
      <c r="L5" s="30">
        <f t="shared" ref="L5" si="4">G5/E5-1</f>
        <v>12.800747556066705</v>
      </c>
      <c r="M5" s="30">
        <f t="shared" ref="M5" si="5">G5/F5-1</f>
        <v>2.3695331695331694</v>
      </c>
      <c r="N5" s="28">
        <f>G5/'2022 აპრილი'!F$4</f>
        <v>0.22362143828851494</v>
      </c>
    </row>
    <row r="6" spans="2:14" x14ac:dyDescent="0.2">
      <c r="B6" s="171"/>
      <c r="C6" s="17" t="s">
        <v>287</v>
      </c>
      <c r="D6" s="16">
        <v>261454</v>
      </c>
      <c r="E6" s="16">
        <v>20210</v>
      </c>
      <c r="F6" s="17">
        <v>45088</v>
      </c>
      <c r="G6" s="17">
        <v>108922</v>
      </c>
      <c r="H6" s="133">
        <f t="shared" ref="H6:H10" si="6">G6-D6</f>
        <v>-152532</v>
      </c>
      <c r="I6" s="133">
        <f t="shared" ref="I6:I10" si="7">G6-E6</f>
        <v>88712</v>
      </c>
      <c r="J6" s="88">
        <f t="shared" ref="J6:J10" si="8">G6-F6</f>
        <v>63834</v>
      </c>
      <c r="K6" s="30">
        <f t="shared" ref="K6:K10" si="9">G6/D6-1</f>
        <v>-0.58339899179205523</v>
      </c>
      <c r="L6" s="30">
        <f t="shared" ref="L6:L10" si="10">G6/E6-1</f>
        <v>4.3895101434933199</v>
      </c>
      <c r="M6" s="30">
        <f t="shared" ref="M6:M8" si="11">G6/F6-1</f>
        <v>1.415764726756565</v>
      </c>
      <c r="N6" s="28">
        <f>G6/'2022 აპრილი'!F$4</f>
        <v>0.50745420323885126</v>
      </c>
    </row>
    <row r="7" spans="2:14" x14ac:dyDescent="0.2">
      <c r="B7" s="171"/>
      <c r="C7" s="17" t="s">
        <v>288</v>
      </c>
      <c r="D7" s="16">
        <v>133886</v>
      </c>
      <c r="E7" s="16">
        <v>10586</v>
      </c>
      <c r="F7" s="17">
        <v>22422</v>
      </c>
      <c r="G7" s="17">
        <v>54128</v>
      </c>
      <c r="H7" s="133">
        <f t="shared" si="6"/>
        <v>-79758</v>
      </c>
      <c r="I7" s="133">
        <f t="shared" si="7"/>
        <v>43542</v>
      </c>
      <c r="J7" s="88">
        <f t="shared" si="8"/>
        <v>31706</v>
      </c>
      <c r="K7" s="30">
        <f t="shared" si="9"/>
        <v>-0.59571575818233424</v>
      </c>
      <c r="L7" s="30">
        <f t="shared" si="10"/>
        <v>4.1131683355375026</v>
      </c>
      <c r="M7" s="30">
        <f t="shared" si="11"/>
        <v>1.4140576219784142</v>
      </c>
      <c r="N7" s="28">
        <f>G7/'2022 აპრილი'!F$4</f>
        <v>0.25217569557033975</v>
      </c>
    </row>
    <row r="8" spans="2:14" x14ac:dyDescent="0.2">
      <c r="B8" s="172"/>
      <c r="C8" s="17" t="s">
        <v>289</v>
      </c>
      <c r="D8" s="16">
        <v>9128</v>
      </c>
      <c r="E8" s="16">
        <v>47</v>
      </c>
      <c r="F8" s="17">
        <v>764</v>
      </c>
      <c r="G8" s="17">
        <v>3595</v>
      </c>
      <c r="H8" s="133">
        <f t="shared" si="6"/>
        <v>-5533</v>
      </c>
      <c r="I8" s="133">
        <f t="shared" si="7"/>
        <v>3548</v>
      </c>
      <c r="J8" s="88">
        <f t="shared" si="8"/>
        <v>2831</v>
      </c>
      <c r="K8" s="30">
        <f t="shared" si="9"/>
        <v>-0.60615687992988598</v>
      </c>
      <c r="L8" s="30">
        <f t="shared" si="10"/>
        <v>75.489361702127653</v>
      </c>
      <c r="M8" s="30">
        <f t="shared" si="11"/>
        <v>3.7054973821989527</v>
      </c>
      <c r="N8" s="28">
        <f>G8/'2022 აპრილი'!F$4</f>
        <v>1.6748662902294032E-2</v>
      </c>
    </row>
    <row r="9" spans="2:14" x14ac:dyDescent="0.2">
      <c r="B9" s="173" t="s">
        <v>290</v>
      </c>
      <c r="C9" s="17" t="s">
        <v>291</v>
      </c>
      <c r="D9" s="16">
        <v>368547</v>
      </c>
      <c r="E9" s="16">
        <v>33695</v>
      </c>
      <c r="F9" s="17">
        <v>66183</v>
      </c>
      <c r="G9" s="17">
        <v>150232</v>
      </c>
      <c r="H9" s="133">
        <f t="shared" si="6"/>
        <v>-218315</v>
      </c>
      <c r="I9" s="133">
        <f t="shared" si="7"/>
        <v>116537</v>
      </c>
      <c r="J9" s="88">
        <f t="shared" si="8"/>
        <v>84049</v>
      </c>
      <c r="K9" s="30">
        <f t="shared" si="9"/>
        <v>-0.59236678089904404</v>
      </c>
      <c r="L9" s="30">
        <f t="shared" si="10"/>
        <v>3.4585843596972845</v>
      </c>
      <c r="M9" s="30">
        <f>G9/F9-1</f>
        <v>1.2699484761947932</v>
      </c>
      <c r="N9" s="28">
        <f>G9/'2022 აპრილი'!F$4</f>
        <v>0.69991241311194352</v>
      </c>
    </row>
    <row r="10" spans="2:14" ht="13.5" thickBot="1" x14ac:dyDescent="0.25">
      <c r="B10" s="174"/>
      <c r="C10" s="19" t="s">
        <v>292</v>
      </c>
      <c r="D10" s="78">
        <v>181214</v>
      </c>
      <c r="E10" s="78">
        <v>626</v>
      </c>
      <c r="F10" s="19">
        <v>16336</v>
      </c>
      <c r="G10" s="19">
        <v>64412</v>
      </c>
      <c r="H10" s="134">
        <f t="shared" si="6"/>
        <v>-116802</v>
      </c>
      <c r="I10" s="134">
        <f t="shared" si="7"/>
        <v>63786</v>
      </c>
      <c r="J10" s="89">
        <f t="shared" si="8"/>
        <v>48076</v>
      </c>
      <c r="K10" s="31">
        <f t="shared" si="9"/>
        <v>-0.64455284911761779</v>
      </c>
      <c r="L10" s="31">
        <f t="shared" si="10"/>
        <v>101.89456869009585</v>
      </c>
      <c r="M10" s="31">
        <f>G10/F10-1</f>
        <v>2.9429480901077376</v>
      </c>
      <c r="N10" s="29">
        <f>G10/'2022 აპრილი'!F$4</f>
        <v>0.30008758688805648</v>
      </c>
    </row>
    <row r="14" spans="2:14" x14ac:dyDescent="0.2">
      <c r="B14" s="39" t="s">
        <v>212</v>
      </c>
    </row>
  </sheetData>
  <mergeCells count="4">
    <mergeCell ref="B4:C4"/>
    <mergeCell ref="B5:B8"/>
    <mergeCell ref="B9:B10"/>
    <mergeCell ref="B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6" t="s">
        <v>259</v>
      </c>
      <c r="C2" s="66" t="s">
        <v>260</v>
      </c>
    </row>
    <row r="3" spans="2:3" ht="66" customHeight="1" x14ac:dyDescent="0.2">
      <c r="B3" s="67" t="s">
        <v>271</v>
      </c>
      <c r="C3" s="68" t="s">
        <v>266</v>
      </c>
    </row>
    <row r="4" spans="2:3" ht="74.25" customHeight="1" x14ac:dyDescent="0.2">
      <c r="B4" s="67" t="s">
        <v>274</v>
      </c>
      <c r="C4" s="68" t="s">
        <v>265</v>
      </c>
    </row>
    <row r="5" spans="2:3" ht="20.25" customHeight="1" x14ac:dyDescent="0.2">
      <c r="B5" s="69" t="s">
        <v>261</v>
      </c>
      <c r="C5" s="73" t="s">
        <v>264</v>
      </c>
    </row>
    <row r="6" spans="2:3" ht="24.75" customHeight="1" x14ac:dyDescent="0.2">
      <c r="B6" s="69" t="s">
        <v>262</v>
      </c>
      <c r="C6" s="70" t="s">
        <v>267</v>
      </c>
    </row>
    <row r="7" spans="2:3" ht="56.25" customHeight="1" x14ac:dyDescent="0.2">
      <c r="B7" s="71" t="s">
        <v>263</v>
      </c>
      <c r="C7" s="72"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2022 აპრილი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2022-06-13T08:33:11Z</dcterms:modified>
</cp:coreProperties>
</file>