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Ana\Desktop\"/>
    </mc:Choice>
  </mc:AlternateContent>
  <bookViews>
    <workbookView xWindow="0" yWindow="0" windowWidth="20490" windowHeight="6765" tabRatio="746"/>
  </bookViews>
  <sheets>
    <sheet name="2021 8 თვე" sheetId="1" r:id="rId1"/>
    <sheet name="ტოპ 15" sheetId="2" r:id="rId2"/>
    <sheet name="ვიზიტის ტიპები" sheetId="12" r:id="rId3"/>
    <sheet name="რეგიონები" sheetId="3" r:id="rId4"/>
    <sheet name="ევროკავშირის ქვეყნები" sheetId="16" r:id="rId5"/>
    <sheet name="საზღვრის ტიპი" sheetId="10" r:id="rId6"/>
    <sheet name="საზღვარი" sheetId="11" r:id="rId7"/>
    <sheet name="დემოგრაფია" sheetId="18" r:id="rId8"/>
    <sheet name="ტერმინები" sheetId="14" r:id="rId9"/>
  </sheets>
  <calcPr calcId="152511"/>
</workbook>
</file>

<file path=xl/calcChain.xml><?xml version="1.0" encoding="utf-8"?>
<calcChain xmlns="http://schemas.openxmlformats.org/spreadsheetml/2006/main">
  <c r="I231" i="1" l="1"/>
  <c r="I230" i="1"/>
  <c r="H230" i="1"/>
  <c r="I228" i="1"/>
  <c r="H228" i="1"/>
  <c r="I227" i="1"/>
  <c r="H227" i="1"/>
  <c r="H218" i="1"/>
  <c r="I217" i="1"/>
  <c r="H217" i="1"/>
  <c r="I216" i="1"/>
  <c r="H216" i="1"/>
  <c r="H215" i="1"/>
  <c r="I214" i="1"/>
  <c r="H214" i="1"/>
  <c r="I211" i="1"/>
  <c r="H211" i="1"/>
  <c r="I210" i="1"/>
  <c r="H210" i="1"/>
  <c r="I209" i="1"/>
  <c r="H209" i="1"/>
  <c r="I208" i="1"/>
  <c r="H208" i="1"/>
  <c r="I207" i="1"/>
  <c r="H207" i="1"/>
  <c r="I206" i="1"/>
  <c r="H206" i="1"/>
  <c r="I205" i="1"/>
  <c r="H205" i="1"/>
  <c r="I204" i="1"/>
  <c r="H204" i="1"/>
  <c r="I203" i="1"/>
  <c r="H203" i="1"/>
  <c r="H202" i="1"/>
  <c r="I201" i="1"/>
  <c r="H201" i="1"/>
  <c r="I200" i="1"/>
  <c r="H200" i="1"/>
  <c r="I199" i="1"/>
  <c r="H199" i="1"/>
  <c r="I198" i="1"/>
  <c r="H198" i="1"/>
  <c r="H195" i="1"/>
  <c r="I194" i="1"/>
  <c r="H194" i="1"/>
  <c r="I193" i="1"/>
  <c r="H193" i="1"/>
  <c r="H189" i="1"/>
  <c r="I188" i="1"/>
  <c r="H188" i="1"/>
  <c r="I187" i="1"/>
  <c r="H187" i="1"/>
  <c r="I185" i="1"/>
  <c r="H185" i="1"/>
  <c r="I184" i="1"/>
  <c r="H184" i="1"/>
  <c r="I183" i="1"/>
  <c r="H183" i="1"/>
  <c r="I182" i="1"/>
  <c r="H182" i="1"/>
  <c r="I181" i="1"/>
  <c r="H181" i="1"/>
  <c r="I180" i="1"/>
  <c r="H180" i="1"/>
  <c r="I179" i="1"/>
  <c r="H179" i="1"/>
  <c r="I178" i="1"/>
  <c r="H178" i="1"/>
  <c r="H177" i="1"/>
  <c r="H137" i="1"/>
  <c r="H136" i="1"/>
  <c r="H135" i="1"/>
  <c r="H132" i="1"/>
  <c r="H129" i="1"/>
  <c r="H127" i="1"/>
  <c r="I126" i="1"/>
  <c r="H126" i="1"/>
  <c r="I124" i="1"/>
  <c r="H124" i="1"/>
  <c r="I111" i="1"/>
  <c r="H111" i="1"/>
  <c r="H110" i="1"/>
  <c r="I87" i="1"/>
  <c r="H87" i="1"/>
  <c r="I86" i="1"/>
  <c r="H86" i="1"/>
  <c r="I85" i="1"/>
  <c r="H85" i="1"/>
  <c r="H84" i="1"/>
  <c r="I83" i="1"/>
  <c r="H83" i="1"/>
  <c r="I79" i="1"/>
  <c r="H79" i="1"/>
  <c r="I77" i="1"/>
  <c r="H77" i="1"/>
  <c r="I74" i="1"/>
  <c r="H74" i="1"/>
  <c r="I73" i="1"/>
  <c r="H73" i="1"/>
  <c r="H72" i="1"/>
  <c r="H71" i="1"/>
  <c r="I70" i="1"/>
  <c r="H70" i="1"/>
  <c r="I69" i="1"/>
  <c r="H69" i="1"/>
  <c r="I24" i="11"/>
  <c r="J24" i="11"/>
  <c r="E9" i="12" l="1"/>
  <c r="I226" i="1" l="1"/>
  <c r="H226" i="1"/>
  <c r="I191" i="1"/>
  <c r="H191" i="1"/>
  <c r="I190" i="1"/>
  <c r="H190" i="1"/>
  <c r="I138" i="1"/>
  <c r="H138" i="1"/>
  <c r="I119" i="1"/>
  <c r="H119" i="1"/>
  <c r="I42" i="1"/>
  <c r="I43" i="1"/>
  <c r="J5" i="18" l="1"/>
  <c r="I5" i="18"/>
  <c r="I23" i="11"/>
  <c r="J5" i="2" l="1"/>
  <c r="I6" i="2"/>
  <c r="I7" i="2"/>
  <c r="I8" i="2"/>
  <c r="I9" i="2"/>
  <c r="I10" i="2"/>
  <c r="I11" i="2"/>
  <c r="I12" i="2"/>
  <c r="I13" i="2"/>
  <c r="I14" i="2"/>
  <c r="I15" i="2"/>
  <c r="I16" i="2"/>
  <c r="I17" i="2"/>
  <c r="I18" i="2"/>
  <c r="I19" i="2"/>
  <c r="I5" i="2"/>
  <c r="H192" i="1" l="1"/>
  <c r="I192" i="1"/>
  <c r="H153" i="1"/>
  <c r="H154" i="1"/>
  <c r="H155" i="1"/>
  <c r="I120" i="1"/>
  <c r="I121" i="1"/>
  <c r="H112" i="1"/>
  <c r="I112" i="1"/>
  <c r="I44" i="1"/>
  <c r="I45" i="1"/>
  <c r="D9" i="12" l="1"/>
  <c r="C9" i="12"/>
  <c r="D5" i="16" l="1"/>
  <c r="E5" i="16"/>
  <c r="C5" i="16"/>
  <c r="C5" i="3" l="1"/>
  <c r="G234" i="1" l="1"/>
  <c r="F234" i="1" l="1"/>
  <c r="I109" i="1"/>
  <c r="H109" i="1"/>
  <c r="I108" i="1"/>
  <c r="H108" i="1"/>
  <c r="I107" i="1"/>
  <c r="H107" i="1"/>
  <c r="I106" i="1"/>
  <c r="H106" i="1"/>
  <c r="I105" i="1"/>
  <c r="H105" i="1"/>
  <c r="I104" i="1"/>
  <c r="H104" i="1"/>
  <c r="I103" i="1"/>
  <c r="H103" i="1"/>
  <c r="I92" i="1"/>
  <c r="H92" i="1"/>
  <c r="H38" i="1"/>
  <c r="I38" i="1"/>
  <c r="H39" i="1"/>
  <c r="I39" i="1"/>
  <c r="H40" i="1"/>
  <c r="I40" i="1"/>
  <c r="H41" i="1"/>
  <c r="H42" i="1"/>
  <c r="H43" i="1"/>
  <c r="H44" i="1"/>
  <c r="H45" i="1"/>
  <c r="H46" i="1"/>
  <c r="I46" i="1"/>
  <c r="H47" i="1"/>
  <c r="I47" i="1"/>
  <c r="H48" i="1"/>
  <c r="I48" i="1"/>
  <c r="H49" i="1"/>
  <c r="I49" i="1"/>
  <c r="H50" i="1"/>
  <c r="I50" i="1"/>
  <c r="H51" i="1"/>
  <c r="I51" i="1"/>
  <c r="G6" i="10" l="1"/>
  <c r="H56" i="1" l="1"/>
  <c r="I225" i="1" l="1"/>
  <c r="H225" i="1"/>
  <c r="I153" i="1"/>
  <c r="I154" i="1"/>
  <c r="I155" i="1"/>
  <c r="H156" i="1"/>
  <c r="I156" i="1"/>
  <c r="H120" i="1"/>
  <c r="H121" i="1"/>
  <c r="I95" i="1"/>
  <c r="H93" i="1"/>
  <c r="H94" i="1"/>
  <c r="H95" i="1"/>
  <c r="H57" i="1"/>
  <c r="G5" i="12" l="1"/>
  <c r="K6" i="18"/>
  <c r="K7" i="18"/>
  <c r="K8" i="18"/>
  <c r="K9" i="18"/>
  <c r="K10" i="18"/>
  <c r="K5" i="18"/>
  <c r="J9" i="11"/>
  <c r="J5" i="11"/>
  <c r="J6" i="11"/>
  <c r="J7" i="11"/>
  <c r="J8" i="11"/>
  <c r="J10" i="11"/>
  <c r="J11" i="11"/>
  <c r="J12" i="11"/>
  <c r="J13" i="11"/>
  <c r="J14" i="11"/>
  <c r="J15" i="11"/>
  <c r="J16" i="11"/>
  <c r="J17" i="11"/>
  <c r="J18" i="11"/>
  <c r="J19" i="11"/>
  <c r="J20" i="11"/>
  <c r="J21" i="11"/>
  <c r="J22" i="11"/>
  <c r="J23" i="11"/>
  <c r="J25" i="11"/>
  <c r="J8" i="10"/>
  <c r="J7" i="10"/>
  <c r="J6" i="10"/>
  <c r="J5" i="10"/>
  <c r="H11" i="16"/>
  <c r="F7" i="16"/>
  <c r="E9" i="3"/>
  <c r="E10" i="3"/>
  <c r="E8" i="3"/>
  <c r="E7" i="3"/>
  <c r="E6" i="3"/>
  <c r="D6" i="3"/>
  <c r="C8" i="3"/>
  <c r="C7" i="3"/>
  <c r="H7" i="3" s="1"/>
  <c r="C6" i="3"/>
  <c r="E5" i="3"/>
  <c r="J5" i="3" s="1"/>
  <c r="D5" i="3"/>
  <c r="G9" i="1"/>
  <c r="I232" i="1"/>
  <c r="H232" i="1"/>
  <c r="G232" i="1"/>
  <c r="F232" i="1"/>
  <c r="I235" i="1"/>
  <c r="H235" i="1"/>
  <c r="G235" i="1"/>
  <c r="F235" i="1"/>
  <c r="I234" i="1"/>
  <c r="H234" i="1"/>
  <c r="I233" i="1"/>
  <c r="H233" i="1"/>
  <c r="G233" i="1"/>
  <c r="F233" i="1"/>
  <c r="G231" i="1"/>
  <c r="F231" i="1"/>
  <c r="G230" i="1"/>
  <c r="F230" i="1"/>
  <c r="G229" i="1"/>
  <c r="F229" i="1"/>
  <c r="G228" i="1"/>
  <c r="F228" i="1"/>
  <c r="G227" i="1"/>
  <c r="F227" i="1"/>
  <c r="G226" i="1"/>
  <c r="F226" i="1"/>
  <c r="G225" i="1"/>
  <c r="F225" i="1"/>
  <c r="I224" i="1"/>
  <c r="H224" i="1"/>
  <c r="G224" i="1"/>
  <c r="F224" i="1"/>
  <c r="I223" i="1"/>
  <c r="H223" i="1"/>
  <c r="G223" i="1"/>
  <c r="F223" i="1"/>
  <c r="I222" i="1"/>
  <c r="H222" i="1"/>
  <c r="G222" i="1"/>
  <c r="F222" i="1"/>
  <c r="I221" i="1"/>
  <c r="H221" i="1"/>
  <c r="G221" i="1"/>
  <c r="F221" i="1"/>
  <c r="I220" i="1"/>
  <c r="H220" i="1"/>
  <c r="G220" i="1"/>
  <c r="F220" i="1"/>
  <c r="I219" i="1"/>
  <c r="H219" i="1"/>
  <c r="G219" i="1"/>
  <c r="F219" i="1"/>
  <c r="G218" i="1"/>
  <c r="F218" i="1"/>
  <c r="G217" i="1"/>
  <c r="F217" i="1"/>
  <c r="G216" i="1"/>
  <c r="F216" i="1"/>
  <c r="G215" i="1"/>
  <c r="F215" i="1"/>
  <c r="G214" i="1"/>
  <c r="F214" i="1"/>
  <c r="I213" i="1"/>
  <c r="H213" i="1"/>
  <c r="G213" i="1"/>
  <c r="F213" i="1"/>
  <c r="I212" i="1"/>
  <c r="H212" i="1"/>
  <c r="G212" i="1"/>
  <c r="F212" i="1"/>
  <c r="G211" i="1"/>
  <c r="F211" i="1"/>
  <c r="G210" i="1"/>
  <c r="F210" i="1"/>
  <c r="G209" i="1"/>
  <c r="F209" i="1"/>
  <c r="G208" i="1"/>
  <c r="F208" i="1"/>
  <c r="G207" i="1"/>
  <c r="F207" i="1"/>
  <c r="G206" i="1"/>
  <c r="F206" i="1"/>
  <c r="G205" i="1"/>
  <c r="F205" i="1"/>
  <c r="G204" i="1"/>
  <c r="F204" i="1"/>
  <c r="G203" i="1"/>
  <c r="F203" i="1"/>
  <c r="G202" i="1"/>
  <c r="F202" i="1"/>
  <c r="G201" i="1"/>
  <c r="F201" i="1"/>
  <c r="G200" i="1"/>
  <c r="F200" i="1"/>
  <c r="G199" i="1"/>
  <c r="F199" i="1"/>
  <c r="G198" i="1"/>
  <c r="F198" i="1"/>
  <c r="I197" i="1"/>
  <c r="G197" i="1"/>
  <c r="F197" i="1"/>
  <c r="I196" i="1"/>
  <c r="H196" i="1"/>
  <c r="G196" i="1"/>
  <c r="F196" i="1"/>
  <c r="G195" i="1"/>
  <c r="F195" i="1"/>
  <c r="G194" i="1"/>
  <c r="F194" i="1"/>
  <c r="G193" i="1"/>
  <c r="F193" i="1"/>
  <c r="G192" i="1"/>
  <c r="F192" i="1"/>
  <c r="G191" i="1"/>
  <c r="F191" i="1"/>
  <c r="G190" i="1"/>
  <c r="F190" i="1"/>
  <c r="G189" i="1"/>
  <c r="F189" i="1"/>
  <c r="G188" i="1"/>
  <c r="F188" i="1"/>
  <c r="G187" i="1"/>
  <c r="F187" i="1"/>
  <c r="G186" i="1"/>
  <c r="F186" i="1"/>
  <c r="G185" i="1"/>
  <c r="F185" i="1"/>
  <c r="G184" i="1"/>
  <c r="F184" i="1"/>
  <c r="G183" i="1"/>
  <c r="F183" i="1"/>
  <c r="G182" i="1"/>
  <c r="F182" i="1"/>
  <c r="G181" i="1"/>
  <c r="F181" i="1"/>
  <c r="G180" i="1"/>
  <c r="F180" i="1"/>
  <c r="G179" i="1"/>
  <c r="F179" i="1"/>
  <c r="G178" i="1"/>
  <c r="F178" i="1"/>
  <c r="G177" i="1"/>
  <c r="F177" i="1"/>
  <c r="I176" i="1"/>
  <c r="H176" i="1"/>
  <c r="G176" i="1"/>
  <c r="F176" i="1"/>
  <c r="I175" i="1"/>
  <c r="H175" i="1"/>
  <c r="G175" i="1"/>
  <c r="F175" i="1"/>
  <c r="I174" i="1"/>
  <c r="H174" i="1"/>
  <c r="G174" i="1"/>
  <c r="F174" i="1"/>
  <c r="I173" i="1"/>
  <c r="H173" i="1"/>
  <c r="G173" i="1"/>
  <c r="F173" i="1"/>
  <c r="I172" i="1"/>
  <c r="H172" i="1"/>
  <c r="G172" i="1"/>
  <c r="F172" i="1"/>
  <c r="I171" i="1"/>
  <c r="H171" i="1"/>
  <c r="G171" i="1"/>
  <c r="F171" i="1"/>
  <c r="I170" i="1"/>
  <c r="H170" i="1"/>
  <c r="G170" i="1"/>
  <c r="F170" i="1"/>
  <c r="I169" i="1"/>
  <c r="H169" i="1"/>
  <c r="G169" i="1"/>
  <c r="F169" i="1"/>
  <c r="I168" i="1"/>
  <c r="H168" i="1"/>
  <c r="G168" i="1"/>
  <c r="F168" i="1"/>
  <c r="I167" i="1"/>
  <c r="H167" i="1"/>
  <c r="G167" i="1"/>
  <c r="F167" i="1"/>
  <c r="I166" i="1"/>
  <c r="H166" i="1"/>
  <c r="G166" i="1"/>
  <c r="F166" i="1"/>
  <c r="I165" i="1"/>
  <c r="H165" i="1"/>
  <c r="G165" i="1"/>
  <c r="F165" i="1"/>
  <c r="I164" i="1"/>
  <c r="H164" i="1"/>
  <c r="G164" i="1"/>
  <c r="F164" i="1"/>
  <c r="I163" i="1"/>
  <c r="H163" i="1"/>
  <c r="G163" i="1"/>
  <c r="F163" i="1"/>
  <c r="I162" i="1"/>
  <c r="H162" i="1"/>
  <c r="G162" i="1"/>
  <c r="F162" i="1"/>
  <c r="I161" i="1"/>
  <c r="H161" i="1"/>
  <c r="G161" i="1"/>
  <c r="F161" i="1"/>
  <c r="I160" i="1"/>
  <c r="H160" i="1"/>
  <c r="G160" i="1"/>
  <c r="F160" i="1"/>
  <c r="I159" i="1"/>
  <c r="H159" i="1"/>
  <c r="G159" i="1"/>
  <c r="F159" i="1"/>
  <c r="I158" i="1"/>
  <c r="H158" i="1"/>
  <c r="G158" i="1"/>
  <c r="F158" i="1"/>
  <c r="I157" i="1"/>
  <c r="H157" i="1"/>
  <c r="G157" i="1"/>
  <c r="F157" i="1"/>
  <c r="G156" i="1"/>
  <c r="F156" i="1"/>
  <c r="G155" i="1"/>
  <c r="F155" i="1"/>
  <c r="G154" i="1"/>
  <c r="F154" i="1"/>
  <c r="G153" i="1"/>
  <c r="F153" i="1"/>
  <c r="I152" i="1"/>
  <c r="H152" i="1"/>
  <c r="G152" i="1"/>
  <c r="F152" i="1"/>
  <c r="I151" i="1"/>
  <c r="H151" i="1"/>
  <c r="G151" i="1"/>
  <c r="F151" i="1"/>
  <c r="I150" i="1"/>
  <c r="H150" i="1"/>
  <c r="G150" i="1"/>
  <c r="F150" i="1"/>
  <c r="I149" i="1"/>
  <c r="H149" i="1"/>
  <c r="G149" i="1"/>
  <c r="F149" i="1"/>
  <c r="I148" i="1"/>
  <c r="H148" i="1"/>
  <c r="G148" i="1"/>
  <c r="F148" i="1"/>
  <c r="I147" i="1"/>
  <c r="H147" i="1"/>
  <c r="G147" i="1"/>
  <c r="F147" i="1"/>
  <c r="I146" i="1"/>
  <c r="H146" i="1"/>
  <c r="G146" i="1"/>
  <c r="F146" i="1"/>
  <c r="I145" i="1"/>
  <c r="H145" i="1"/>
  <c r="G145" i="1"/>
  <c r="F145" i="1"/>
  <c r="I144" i="1"/>
  <c r="H144" i="1"/>
  <c r="G144" i="1"/>
  <c r="F144" i="1"/>
  <c r="I143" i="1"/>
  <c r="H143" i="1"/>
  <c r="G143" i="1"/>
  <c r="F143" i="1"/>
  <c r="I142" i="1"/>
  <c r="H142" i="1"/>
  <c r="G142" i="1"/>
  <c r="F142" i="1"/>
  <c r="I141" i="1"/>
  <c r="H141" i="1"/>
  <c r="G141" i="1"/>
  <c r="F141" i="1"/>
  <c r="I140" i="1"/>
  <c r="H140" i="1"/>
  <c r="G140" i="1"/>
  <c r="F140" i="1"/>
  <c r="I139" i="1"/>
  <c r="H139" i="1"/>
  <c r="G139" i="1"/>
  <c r="F139" i="1"/>
  <c r="G138" i="1"/>
  <c r="F138" i="1"/>
  <c r="G137" i="1"/>
  <c r="F137" i="1"/>
  <c r="G136" i="1"/>
  <c r="F136" i="1"/>
  <c r="G135" i="1"/>
  <c r="F135" i="1"/>
  <c r="G134" i="1"/>
  <c r="F134" i="1"/>
  <c r="G133" i="1"/>
  <c r="F133" i="1"/>
  <c r="G132" i="1"/>
  <c r="F132" i="1"/>
  <c r="G131" i="1"/>
  <c r="F131" i="1"/>
  <c r="G130" i="1"/>
  <c r="F130" i="1"/>
  <c r="G129" i="1"/>
  <c r="F129" i="1"/>
  <c r="G128" i="1"/>
  <c r="F128" i="1"/>
  <c r="G127" i="1"/>
  <c r="F127" i="1"/>
  <c r="G126" i="1"/>
  <c r="F126" i="1"/>
  <c r="G125" i="1"/>
  <c r="F125" i="1"/>
  <c r="G124" i="1"/>
  <c r="F124" i="1"/>
  <c r="I123" i="1"/>
  <c r="H123" i="1"/>
  <c r="G123" i="1"/>
  <c r="F123" i="1"/>
  <c r="I122" i="1"/>
  <c r="H122" i="1"/>
  <c r="G122" i="1"/>
  <c r="F122" i="1"/>
  <c r="G121" i="1"/>
  <c r="F121" i="1"/>
  <c r="G120" i="1"/>
  <c r="F120" i="1"/>
  <c r="G119" i="1"/>
  <c r="F119" i="1"/>
  <c r="I118" i="1"/>
  <c r="H118" i="1"/>
  <c r="G118" i="1"/>
  <c r="F118" i="1"/>
  <c r="I117" i="1"/>
  <c r="H117" i="1"/>
  <c r="G117" i="1"/>
  <c r="F117" i="1"/>
  <c r="I116" i="1"/>
  <c r="H116" i="1"/>
  <c r="G116" i="1"/>
  <c r="F116" i="1"/>
  <c r="I115" i="1"/>
  <c r="H115" i="1"/>
  <c r="G115" i="1"/>
  <c r="F115" i="1"/>
  <c r="I114" i="1"/>
  <c r="H114" i="1"/>
  <c r="G114" i="1"/>
  <c r="F114" i="1"/>
  <c r="I113" i="1"/>
  <c r="H113" i="1"/>
  <c r="G113" i="1"/>
  <c r="F113" i="1"/>
  <c r="G112" i="1"/>
  <c r="F112" i="1"/>
  <c r="G111" i="1"/>
  <c r="F111" i="1"/>
  <c r="G110" i="1"/>
  <c r="F110" i="1"/>
  <c r="G109" i="1"/>
  <c r="F109" i="1"/>
  <c r="G108" i="1"/>
  <c r="F108" i="1"/>
  <c r="G107" i="1"/>
  <c r="F107" i="1"/>
  <c r="G106" i="1"/>
  <c r="F106" i="1"/>
  <c r="G105" i="1"/>
  <c r="F105" i="1"/>
  <c r="G104" i="1"/>
  <c r="F104" i="1"/>
  <c r="G103" i="1"/>
  <c r="F103" i="1"/>
  <c r="I102" i="1"/>
  <c r="H102" i="1"/>
  <c r="G102" i="1"/>
  <c r="F102" i="1"/>
  <c r="I101" i="1"/>
  <c r="H101" i="1"/>
  <c r="G101" i="1"/>
  <c r="F101" i="1"/>
  <c r="I100" i="1"/>
  <c r="H100" i="1"/>
  <c r="G100" i="1"/>
  <c r="F100" i="1"/>
  <c r="I99" i="1"/>
  <c r="H99" i="1"/>
  <c r="G99" i="1"/>
  <c r="F99" i="1"/>
  <c r="I98" i="1"/>
  <c r="H98" i="1"/>
  <c r="G98" i="1"/>
  <c r="F98" i="1"/>
  <c r="I97" i="1"/>
  <c r="H97" i="1"/>
  <c r="G97" i="1"/>
  <c r="F97" i="1"/>
  <c r="I96" i="1"/>
  <c r="H96" i="1"/>
  <c r="G96" i="1"/>
  <c r="F96" i="1"/>
  <c r="G95" i="1"/>
  <c r="F95" i="1"/>
  <c r="I94" i="1"/>
  <c r="G94" i="1"/>
  <c r="F94" i="1"/>
  <c r="I93" i="1"/>
  <c r="G93" i="1"/>
  <c r="F93" i="1"/>
  <c r="G92" i="1"/>
  <c r="F92" i="1"/>
  <c r="I91" i="1"/>
  <c r="H91" i="1"/>
  <c r="G91" i="1"/>
  <c r="F91" i="1"/>
  <c r="I90" i="1"/>
  <c r="H90" i="1"/>
  <c r="G90" i="1"/>
  <c r="F90" i="1"/>
  <c r="I89" i="1"/>
  <c r="H89" i="1"/>
  <c r="G89" i="1"/>
  <c r="F89" i="1"/>
  <c r="I88" i="1"/>
  <c r="H88" i="1"/>
  <c r="G88" i="1"/>
  <c r="F88" i="1"/>
  <c r="G87" i="1"/>
  <c r="F87" i="1"/>
  <c r="G86" i="1"/>
  <c r="F86" i="1"/>
  <c r="G85" i="1"/>
  <c r="F85" i="1"/>
  <c r="G84" i="1"/>
  <c r="F84" i="1"/>
  <c r="G83" i="1"/>
  <c r="F83" i="1"/>
  <c r="G82" i="1"/>
  <c r="F82" i="1"/>
  <c r="G81" i="1"/>
  <c r="F81" i="1"/>
  <c r="G80" i="1"/>
  <c r="F80" i="1"/>
  <c r="G79" i="1"/>
  <c r="F79" i="1"/>
  <c r="G78" i="1"/>
  <c r="F78" i="1"/>
  <c r="G77" i="1"/>
  <c r="F77" i="1"/>
  <c r="G76" i="1"/>
  <c r="F76" i="1"/>
  <c r="G75" i="1"/>
  <c r="F75" i="1"/>
  <c r="G74" i="1"/>
  <c r="F74" i="1"/>
  <c r="G73" i="1"/>
  <c r="F73" i="1"/>
  <c r="G72" i="1"/>
  <c r="F72" i="1"/>
  <c r="G71" i="1"/>
  <c r="F71" i="1"/>
  <c r="G70" i="1"/>
  <c r="F70" i="1"/>
  <c r="G69" i="1"/>
  <c r="F69" i="1"/>
  <c r="G68" i="1"/>
  <c r="F68" i="1"/>
  <c r="I67" i="1"/>
  <c r="H67" i="1"/>
  <c r="G67" i="1"/>
  <c r="F67" i="1"/>
  <c r="I66" i="1"/>
  <c r="H66" i="1"/>
  <c r="G66" i="1"/>
  <c r="F66" i="1"/>
  <c r="I65" i="1"/>
  <c r="H65" i="1"/>
  <c r="G65" i="1"/>
  <c r="F65" i="1"/>
  <c r="I64" i="1"/>
  <c r="H64" i="1"/>
  <c r="G64" i="1"/>
  <c r="F64" i="1"/>
  <c r="I63" i="1"/>
  <c r="H63" i="1"/>
  <c r="G63" i="1"/>
  <c r="F63" i="1"/>
  <c r="I62" i="1"/>
  <c r="H62" i="1"/>
  <c r="G62" i="1"/>
  <c r="F62" i="1"/>
  <c r="I61" i="1"/>
  <c r="H61" i="1"/>
  <c r="G61" i="1"/>
  <c r="F61" i="1"/>
  <c r="I60" i="1"/>
  <c r="H60" i="1"/>
  <c r="G60" i="1"/>
  <c r="F60" i="1"/>
  <c r="I59" i="1"/>
  <c r="H59" i="1"/>
  <c r="G59" i="1"/>
  <c r="F59" i="1"/>
  <c r="I58" i="1"/>
  <c r="H58" i="1"/>
  <c r="G58" i="1"/>
  <c r="F58" i="1"/>
  <c r="I57" i="1"/>
  <c r="G57" i="1"/>
  <c r="F57" i="1"/>
  <c r="I56" i="1"/>
  <c r="G56" i="1"/>
  <c r="F56" i="1"/>
  <c r="I55" i="1"/>
  <c r="H55" i="1"/>
  <c r="G55" i="1"/>
  <c r="F55" i="1"/>
  <c r="I54" i="1"/>
  <c r="H54" i="1"/>
  <c r="G54" i="1"/>
  <c r="F54" i="1"/>
  <c r="I53" i="1"/>
  <c r="H53" i="1"/>
  <c r="G53" i="1"/>
  <c r="F53" i="1"/>
  <c r="I52" i="1"/>
  <c r="H52" i="1"/>
  <c r="G52" i="1"/>
  <c r="F52" i="1"/>
  <c r="G51" i="1"/>
  <c r="F51" i="1"/>
  <c r="G50" i="1"/>
  <c r="F50" i="1"/>
  <c r="G49" i="1"/>
  <c r="F49" i="1"/>
  <c r="G48" i="1"/>
  <c r="F48" i="1"/>
  <c r="G47" i="1"/>
  <c r="F47" i="1"/>
  <c r="G46" i="1"/>
  <c r="F46" i="1"/>
  <c r="G45" i="1"/>
  <c r="F45" i="1"/>
  <c r="G44" i="1"/>
  <c r="F44" i="1"/>
  <c r="G43" i="1"/>
  <c r="F43" i="1"/>
  <c r="G42" i="1"/>
  <c r="F42" i="1"/>
  <c r="G41" i="1"/>
  <c r="F41" i="1"/>
  <c r="G40" i="1"/>
  <c r="F40" i="1"/>
  <c r="G39" i="1"/>
  <c r="F39" i="1"/>
  <c r="G38" i="1"/>
  <c r="F38" i="1"/>
  <c r="I37" i="1"/>
  <c r="H37" i="1"/>
  <c r="G37" i="1"/>
  <c r="F37" i="1"/>
  <c r="I36" i="1"/>
  <c r="H36" i="1"/>
  <c r="G36" i="1"/>
  <c r="F36" i="1"/>
  <c r="I35" i="1"/>
  <c r="H35" i="1"/>
  <c r="G35" i="1"/>
  <c r="F35" i="1"/>
  <c r="I34" i="1"/>
  <c r="H34" i="1"/>
  <c r="G34" i="1"/>
  <c r="F34" i="1"/>
  <c r="I33" i="1"/>
  <c r="H33" i="1"/>
  <c r="G33" i="1"/>
  <c r="F33" i="1"/>
  <c r="I32" i="1"/>
  <c r="H32" i="1"/>
  <c r="G32" i="1"/>
  <c r="F32" i="1"/>
  <c r="I31" i="1"/>
  <c r="H31" i="1"/>
  <c r="G31" i="1"/>
  <c r="F31" i="1"/>
  <c r="I30" i="1"/>
  <c r="H30" i="1"/>
  <c r="G30" i="1"/>
  <c r="F30" i="1"/>
  <c r="I29" i="1"/>
  <c r="H29" i="1"/>
  <c r="G29" i="1"/>
  <c r="F29" i="1"/>
  <c r="I28" i="1"/>
  <c r="H28" i="1"/>
  <c r="G28" i="1"/>
  <c r="F28" i="1"/>
  <c r="I27" i="1"/>
  <c r="H27" i="1"/>
  <c r="G27" i="1"/>
  <c r="F27" i="1"/>
  <c r="I26" i="1"/>
  <c r="H26" i="1"/>
  <c r="G26" i="1"/>
  <c r="F26" i="1"/>
  <c r="I25" i="1"/>
  <c r="H25" i="1"/>
  <c r="G25" i="1"/>
  <c r="F25" i="1"/>
  <c r="I24" i="1"/>
  <c r="H24" i="1"/>
  <c r="G24" i="1"/>
  <c r="F24" i="1"/>
  <c r="I23" i="1"/>
  <c r="H23" i="1"/>
  <c r="G23" i="1"/>
  <c r="F23" i="1"/>
  <c r="I22" i="1"/>
  <c r="H22" i="1"/>
  <c r="G22" i="1"/>
  <c r="F22" i="1"/>
  <c r="I21" i="1"/>
  <c r="H21" i="1"/>
  <c r="G21" i="1"/>
  <c r="F21" i="1"/>
  <c r="I20" i="1"/>
  <c r="H20" i="1"/>
  <c r="G20" i="1"/>
  <c r="F20" i="1"/>
  <c r="I19" i="1"/>
  <c r="H19" i="1"/>
  <c r="G19" i="1"/>
  <c r="F19" i="1"/>
  <c r="I18" i="1"/>
  <c r="H18" i="1"/>
  <c r="G18" i="1"/>
  <c r="F18" i="1"/>
  <c r="I17" i="1"/>
  <c r="H17" i="1"/>
  <c r="G17" i="1"/>
  <c r="F17" i="1"/>
  <c r="I16" i="1"/>
  <c r="H16" i="1"/>
  <c r="G16" i="1"/>
  <c r="F16" i="1"/>
  <c r="I15" i="1"/>
  <c r="H15" i="1"/>
  <c r="G15" i="1"/>
  <c r="F15" i="1"/>
  <c r="I14" i="1"/>
  <c r="H14" i="1"/>
  <c r="G14" i="1"/>
  <c r="F14" i="1"/>
  <c r="I13" i="1"/>
  <c r="H13" i="1"/>
  <c r="G13" i="1"/>
  <c r="F13" i="1"/>
  <c r="I12" i="1"/>
  <c r="H12" i="1"/>
  <c r="G12" i="1"/>
  <c r="F12" i="1"/>
  <c r="I11" i="1"/>
  <c r="H11" i="1"/>
  <c r="G11" i="1"/>
  <c r="F11" i="1"/>
  <c r="I10" i="1"/>
  <c r="H10" i="1"/>
  <c r="G10" i="1"/>
  <c r="F10" i="1"/>
  <c r="I9" i="1"/>
  <c r="H9" i="1"/>
  <c r="F9" i="1"/>
  <c r="I8" i="1"/>
  <c r="H8" i="1"/>
  <c r="G8" i="1"/>
  <c r="F8" i="1"/>
  <c r="I7" i="1"/>
  <c r="H7" i="1"/>
  <c r="G7" i="1"/>
  <c r="F7" i="1"/>
  <c r="I6" i="1"/>
  <c r="H6" i="1"/>
  <c r="G6" i="1"/>
  <c r="F6" i="1"/>
  <c r="F2" i="1"/>
  <c r="G5" i="3" l="1"/>
  <c r="J7" i="3"/>
  <c r="F8" i="3"/>
  <c r="J9" i="3"/>
  <c r="H5" i="3"/>
  <c r="F5" i="3"/>
  <c r="J6" i="3"/>
  <c r="I5" i="3"/>
  <c r="I4" i="1"/>
  <c r="I3" i="1"/>
  <c r="I2" i="1"/>
  <c r="H4" i="1"/>
  <c r="H3" i="1"/>
  <c r="H2" i="1"/>
  <c r="G4" i="1"/>
  <c r="G3" i="1"/>
  <c r="G2" i="1"/>
  <c r="F4" i="1"/>
  <c r="F3" i="1"/>
  <c r="I10" i="18"/>
  <c r="H10" i="18"/>
  <c r="I9" i="18"/>
  <c r="I8" i="18"/>
  <c r="H8" i="18"/>
  <c r="I7" i="18"/>
  <c r="I6" i="18"/>
  <c r="H6" i="18"/>
  <c r="H5" i="18"/>
  <c r="I33" i="16"/>
  <c r="I32" i="16"/>
  <c r="I31" i="16"/>
  <c r="H30" i="16"/>
  <c r="I29" i="16"/>
  <c r="I28" i="16"/>
  <c r="I27" i="16"/>
  <c r="H26" i="16"/>
  <c r="I25" i="16"/>
  <c r="F24" i="16"/>
  <c r="I23" i="16"/>
  <c r="H22" i="16"/>
  <c r="I21" i="16"/>
  <c r="F20" i="16"/>
  <c r="I19" i="16"/>
  <c r="H18" i="16"/>
  <c r="I17" i="16"/>
  <c r="F16" i="16"/>
  <c r="G15" i="16"/>
  <c r="I15" i="16"/>
  <c r="H14" i="16"/>
  <c r="I13" i="16"/>
  <c r="F12" i="16"/>
  <c r="I11" i="16"/>
  <c r="H10" i="16"/>
  <c r="I9" i="16"/>
  <c r="F8" i="16"/>
  <c r="H7" i="16"/>
  <c r="G7" i="16"/>
  <c r="I7" i="16"/>
  <c r="H6" i="16"/>
  <c r="G5" i="10"/>
  <c r="G5" i="18" l="1"/>
  <c r="J7" i="18"/>
  <c r="G7" i="18"/>
  <c r="G9" i="18"/>
  <c r="J6" i="18"/>
  <c r="H7" i="18"/>
  <c r="J8" i="18"/>
  <c r="H9" i="18"/>
  <c r="J10" i="18"/>
  <c r="J9" i="18"/>
  <c r="G6" i="18"/>
  <c r="G8" i="18"/>
  <c r="G10" i="18"/>
  <c r="F13" i="16"/>
  <c r="H15" i="16"/>
  <c r="G20" i="16"/>
  <c r="H27" i="16"/>
  <c r="F32" i="16"/>
  <c r="G8" i="16"/>
  <c r="F19" i="16"/>
  <c r="F31" i="16"/>
  <c r="G32" i="16"/>
  <c r="G19" i="16"/>
  <c r="G31" i="16"/>
  <c r="F17" i="16"/>
  <c r="F23" i="16"/>
  <c r="G24" i="16"/>
  <c r="F29" i="16"/>
  <c r="F9" i="16"/>
  <c r="F11" i="16"/>
  <c r="G12" i="16"/>
  <c r="H19" i="16"/>
  <c r="F21" i="16"/>
  <c r="G23" i="16"/>
  <c r="F27" i="16"/>
  <c r="F28" i="16"/>
  <c r="H31" i="16"/>
  <c r="H9" i="16"/>
  <c r="G11" i="16"/>
  <c r="F15" i="16"/>
  <c r="G16" i="16"/>
  <c r="H23" i="16"/>
  <c r="F25" i="16"/>
  <c r="G27" i="16"/>
  <c r="G28" i="16"/>
  <c r="F33" i="16"/>
  <c r="I6" i="16"/>
  <c r="I10" i="16"/>
  <c r="I14" i="16"/>
  <c r="I30" i="16"/>
  <c r="F6" i="16"/>
  <c r="H8" i="16"/>
  <c r="G9" i="16"/>
  <c r="F10" i="16"/>
  <c r="H12" i="16"/>
  <c r="G13" i="16"/>
  <c r="F14" i="16"/>
  <c r="H16" i="16"/>
  <c r="G17" i="16"/>
  <c r="F18" i="16"/>
  <c r="H20" i="16"/>
  <c r="G21" i="16"/>
  <c r="F22" i="16"/>
  <c r="H24" i="16"/>
  <c r="G25" i="16"/>
  <c r="F26" i="16"/>
  <c r="H28" i="16"/>
  <c r="G29" i="16"/>
  <c r="F30" i="16"/>
  <c r="H32" i="16"/>
  <c r="G33" i="16"/>
  <c r="I18" i="16"/>
  <c r="G6" i="16"/>
  <c r="I8" i="16"/>
  <c r="G10" i="16"/>
  <c r="I12" i="16"/>
  <c r="H13" i="16"/>
  <c r="G14" i="16"/>
  <c r="I16" i="16"/>
  <c r="H17" i="16"/>
  <c r="G18" i="16"/>
  <c r="I20" i="16"/>
  <c r="H21" i="16"/>
  <c r="G22" i="16"/>
  <c r="I24" i="16"/>
  <c r="H25" i="16"/>
  <c r="G26" i="16"/>
  <c r="H29" i="16"/>
  <c r="G30" i="16"/>
  <c r="H33" i="16"/>
  <c r="I22" i="16"/>
  <c r="I26" i="16"/>
  <c r="I5" i="16"/>
  <c r="F5" i="16" l="1"/>
  <c r="H5" i="16"/>
  <c r="G5" i="16"/>
  <c r="I5" i="11" l="1"/>
  <c r="H5" i="11"/>
  <c r="G5" i="11"/>
  <c r="F5" i="11"/>
  <c r="I25" i="11"/>
  <c r="H25" i="11"/>
  <c r="G25" i="11"/>
  <c r="F25" i="11"/>
  <c r="H24" i="11"/>
  <c r="G24" i="11"/>
  <c r="F24" i="11"/>
  <c r="H23" i="11"/>
  <c r="G23" i="11"/>
  <c r="F23" i="11"/>
  <c r="I22" i="11"/>
  <c r="H22" i="11"/>
  <c r="G22" i="11"/>
  <c r="F22" i="11"/>
  <c r="I21" i="11"/>
  <c r="H21" i="11"/>
  <c r="G21" i="11"/>
  <c r="F21" i="11"/>
  <c r="I20" i="11"/>
  <c r="H20" i="11"/>
  <c r="G20" i="11"/>
  <c r="F20" i="11"/>
  <c r="I19" i="11"/>
  <c r="H19" i="11"/>
  <c r="G19" i="11"/>
  <c r="F19" i="11"/>
  <c r="I18" i="11"/>
  <c r="H18" i="11"/>
  <c r="G18" i="11"/>
  <c r="F18" i="11"/>
  <c r="I17" i="11"/>
  <c r="H17" i="11"/>
  <c r="G17" i="11"/>
  <c r="F17" i="11"/>
  <c r="I16" i="11"/>
  <c r="H16" i="11"/>
  <c r="G16" i="11"/>
  <c r="F16" i="11"/>
  <c r="I15" i="11"/>
  <c r="H15" i="11"/>
  <c r="G15" i="11"/>
  <c r="F15" i="11"/>
  <c r="I14" i="11"/>
  <c r="H14" i="11"/>
  <c r="G14" i="11"/>
  <c r="F14" i="11"/>
  <c r="I13" i="11"/>
  <c r="H13" i="11"/>
  <c r="G13" i="11"/>
  <c r="F13" i="11"/>
  <c r="I12" i="11"/>
  <c r="H12" i="11"/>
  <c r="G12" i="11"/>
  <c r="F12" i="11"/>
  <c r="I11" i="11"/>
  <c r="H11" i="11"/>
  <c r="G11" i="11"/>
  <c r="F11" i="11"/>
  <c r="I10" i="11"/>
  <c r="H10" i="11"/>
  <c r="G10" i="11"/>
  <c r="F10" i="11"/>
  <c r="I9" i="11"/>
  <c r="H9" i="11"/>
  <c r="G9" i="11"/>
  <c r="F9" i="11"/>
  <c r="I8" i="11"/>
  <c r="H8" i="11"/>
  <c r="G8" i="11"/>
  <c r="F8" i="11"/>
  <c r="I7" i="11"/>
  <c r="H7" i="11"/>
  <c r="G7" i="11"/>
  <c r="F7" i="11"/>
  <c r="I6" i="11"/>
  <c r="H6" i="11"/>
  <c r="G6" i="11"/>
  <c r="F6" i="11"/>
  <c r="I5" i="10"/>
  <c r="H5" i="10"/>
  <c r="F5" i="10"/>
  <c r="I6" i="10"/>
  <c r="I7" i="10"/>
  <c r="I8" i="10"/>
  <c r="H6" i="10"/>
  <c r="H7" i="10"/>
  <c r="H8" i="10"/>
  <c r="G7" i="10"/>
  <c r="G8" i="10"/>
  <c r="F6" i="10"/>
  <c r="F7" i="10"/>
  <c r="F8" i="10"/>
  <c r="J6" i="2"/>
  <c r="J7" i="2"/>
  <c r="J8" i="2"/>
  <c r="J9" i="2"/>
  <c r="J10" i="2"/>
  <c r="J11" i="2"/>
  <c r="J12" i="2"/>
  <c r="J13" i="2"/>
  <c r="J14" i="2"/>
  <c r="J15" i="2"/>
  <c r="J16" i="2"/>
  <c r="J17" i="2"/>
  <c r="J18" i="2"/>
  <c r="J19" i="2"/>
  <c r="H6" i="2"/>
  <c r="H7" i="2"/>
  <c r="H8" i="2"/>
  <c r="H9" i="2"/>
  <c r="H10" i="2"/>
  <c r="H11" i="2"/>
  <c r="H12" i="2"/>
  <c r="H13" i="2"/>
  <c r="H14" i="2"/>
  <c r="H15" i="2"/>
  <c r="H16" i="2"/>
  <c r="H17" i="2"/>
  <c r="H18" i="2"/>
  <c r="H19" i="2"/>
  <c r="H5" i="2"/>
  <c r="G6" i="2"/>
  <c r="G7" i="2"/>
  <c r="G8" i="2"/>
  <c r="G9" i="2"/>
  <c r="G10" i="2"/>
  <c r="G11" i="2"/>
  <c r="G12" i="2"/>
  <c r="G13" i="2"/>
  <c r="G14" i="2"/>
  <c r="G15" i="2"/>
  <c r="G16" i="2"/>
  <c r="G17" i="2"/>
  <c r="G18" i="2"/>
  <c r="G19" i="2"/>
  <c r="G5" i="2"/>
  <c r="J8" i="12"/>
  <c r="J7" i="12"/>
  <c r="J6" i="12"/>
  <c r="I5" i="12"/>
  <c r="H5" i="12"/>
  <c r="F5" i="12"/>
  <c r="I6" i="12"/>
  <c r="I7" i="12"/>
  <c r="I8" i="12"/>
  <c r="H6" i="12"/>
  <c r="H7" i="12"/>
  <c r="H8" i="12"/>
  <c r="G6" i="12"/>
  <c r="G7" i="12"/>
  <c r="G8" i="12"/>
  <c r="F6" i="12"/>
  <c r="F7" i="12"/>
  <c r="F8" i="12"/>
  <c r="J5" i="12"/>
  <c r="H9" i="12" l="1"/>
  <c r="J9" i="12"/>
  <c r="F9" i="12"/>
  <c r="G9" i="12"/>
  <c r="I9" i="12"/>
  <c r="C10" i="3"/>
  <c r="C9" i="3" l="1"/>
  <c r="D10" i="3" l="1"/>
  <c r="I10" i="3" s="1"/>
  <c r="D7" i="3" l="1"/>
  <c r="D8" i="3"/>
  <c r="G10" i="3" l="1"/>
  <c r="H10" i="3"/>
  <c r="J10" i="3"/>
  <c r="F10" i="3"/>
  <c r="D9" i="3"/>
  <c r="H6" i="3" l="1"/>
  <c r="I6" i="3"/>
  <c r="G6" i="3"/>
  <c r="F6" i="3"/>
  <c r="I8" i="3"/>
  <c r="H8" i="3"/>
  <c r="J8" i="3"/>
  <c r="G8" i="3"/>
  <c r="I7" i="3"/>
  <c r="F7" i="3"/>
  <c r="G7" i="3"/>
  <c r="G9" i="3" l="1"/>
  <c r="I9" i="3"/>
  <c r="H9" i="3"/>
  <c r="F9" i="3"/>
</calcChain>
</file>

<file path=xl/sharedStrings.xml><?xml version="1.0" encoding="utf-8"?>
<sst xmlns="http://schemas.openxmlformats.org/spreadsheetml/2006/main" count="418" uniqueCount="301">
  <si>
    <t>ქვეყანა</t>
  </si>
  <si>
    <t>ევროპა</t>
  </si>
  <si>
    <t>ცენტრალური და აღმოსავლეთ ევროპა</t>
  </si>
  <si>
    <t>სომხეთი</t>
  </si>
  <si>
    <t>აზერბაიჯანი</t>
  </si>
  <si>
    <t>ბელარუსი</t>
  </si>
  <si>
    <t>ბულგარეთი</t>
  </si>
  <si>
    <t>ჩეხეთი</t>
  </si>
  <si>
    <t>ესტონეთი</t>
  </si>
  <si>
    <t>უნგრეთი</t>
  </si>
  <si>
    <t>ყაზახეთი</t>
  </si>
  <si>
    <t>ყირგიზეთი</t>
  </si>
  <si>
    <t>ლატვია</t>
  </si>
  <si>
    <t>მოლდოვა</t>
  </si>
  <si>
    <t>პოლონეთი</t>
  </si>
  <si>
    <t>რუმინეთი</t>
  </si>
  <si>
    <t>რუსეთი</t>
  </si>
  <si>
    <t>სლოვაკეთი</t>
  </si>
  <si>
    <t>ტაჯიკეთი</t>
  </si>
  <si>
    <t>თურქმენეთი</t>
  </si>
  <si>
    <t>უკრაინა</t>
  </si>
  <si>
    <t>უზბეკეთი</t>
  </si>
  <si>
    <t>ჩრდილოეთ ევროპა</t>
  </si>
  <si>
    <t>დანია</t>
  </si>
  <si>
    <t>ფინეთი</t>
  </si>
  <si>
    <t>ისლანდია</t>
  </si>
  <si>
    <t>ირლანდია</t>
  </si>
  <si>
    <t>ნორვეგია</t>
  </si>
  <si>
    <t>შვედეთი</t>
  </si>
  <si>
    <t>გაერთიანებული სამეფო</t>
  </si>
  <si>
    <t>სამხრეთ ევროპა</t>
  </si>
  <si>
    <t>ალბანეთი</t>
  </si>
  <si>
    <t>ანდორა</t>
  </si>
  <si>
    <t>ხორვატია</t>
  </si>
  <si>
    <t>საბერძნეთი</t>
  </si>
  <si>
    <t>ვატიკანი</t>
  </si>
  <si>
    <t>იტალია</t>
  </si>
  <si>
    <t>მაკედონია</t>
  </si>
  <si>
    <t>მალტა</t>
  </si>
  <si>
    <t>მონტენეგრო</t>
  </si>
  <si>
    <t>პორტუგალია</t>
  </si>
  <si>
    <t>სან მარინო</t>
  </si>
  <si>
    <t>სლოვენია</t>
  </si>
  <si>
    <t>ესპანეთი</t>
  </si>
  <si>
    <t>დასავლეთ ევროპა</t>
  </si>
  <si>
    <t>ბელგია</t>
  </si>
  <si>
    <t>საფრანგეთი</t>
  </si>
  <si>
    <t>გერმანია</t>
  </si>
  <si>
    <t>ლიხტენშტეინი</t>
  </si>
  <si>
    <t>ლუქსემბურგი</t>
  </si>
  <si>
    <t>ნიდერლანდები</t>
  </si>
  <si>
    <t>შვეიცარია</t>
  </si>
  <si>
    <t>აღმოსავლეთ/ხმელთაშუა ევროპა</t>
  </si>
  <si>
    <t>კვიპროსი</t>
  </si>
  <si>
    <t>ისრაელი</t>
  </si>
  <si>
    <t>თურქეთი</t>
  </si>
  <si>
    <t>ამერიკა</t>
  </si>
  <si>
    <t>კარიბი</t>
  </si>
  <si>
    <t>ანტიგუა და ბარბუდა</t>
  </si>
  <si>
    <t>ბაჰამის კუნძულები</t>
  </si>
  <si>
    <t>ავსტრალია</t>
  </si>
  <si>
    <t>ავსტრია</t>
  </si>
  <si>
    <t>ავღანეთი</t>
  </si>
  <si>
    <t>ალჟირი</t>
  </si>
  <si>
    <t>ამერიკის სამოა</t>
  </si>
  <si>
    <t>ამერიკის შეერთებული შტატები</t>
  </si>
  <si>
    <t>არაბთა გაერთიანებული საემიროები</t>
  </si>
  <si>
    <t>არგენტინა</t>
  </si>
  <si>
    <t>ახალი ზელანდია</t>
  </si>
  <si>
    <t>ბანგლადეში</t>
  </si>
  <si>
    <t>ბაჰრეინი</t>
  </si>
  <si>
    <t>ბოლივია</t>
  </si>
  <si>
    <t>ბრაზილია</t>
  </si>
  <si>
    <t>განა</t>
  </si>
  <si>
    <t>გვინეა</t>
  </si>
  <si>
    <t>დომინიკა</t>
  </si>
  <si>
    <t>დომინიკის რესპუბლიკა</t>
  </si>
  <si>
    <t>ეგვიპტე</t>
  </si>
  <si>
    <t>ეთიოპია</t>
  </si>
  <si>
    <t>ეკვადორი</t>
  </si>
  <si>
    <t>ერაყი</t>
  </si>
  <si>
    <t>ველისი და ფუტუნა</t>
  </si>
  <si>
    <t>ვენესუელა</t>
  </si>
  <si>
    <t>ვიეტნამი</t>
  </si>
  <si>
    <t>ვირჯინიის კუნძულები, დიდი ბრიტანეთი</t>
  </si>
  <si>
    <t>ზამბია</t>
  </si>
  <si>
    <t>ზიმბაბვე</t>
  </si>
  <si>
    <t>იამაიკა</t>
  </si>
  <si>
    <t>იაპონია</t>
  </si>
  <si>
    <t>იემენი</t>
  </si>
  <si>
    <t>ინდოეთი</t>
  </si>
  <si>
    <t>ინდონეზია</t>
  </si>
  <si>
    <t>იორდანია</t>
  </si>
  <si>
    <t>ირანი</t>
  </si>
  <si>
    <t>კაბო-ვერდე</t>
  </si>
  <si>
    <t>კამერუნი</t>
  </si>
  <si>
    <t>კანადა</t>
  </si>
  <si>
    <t>კატარი</t>
  </si>
  <si>
    <t>კენია</t>
  </si>
  <si>
    <t>კოლუმბია</t>
  </si>
  <si>
    <t>კონგო</t>
  </si>
  <si>
    <t>კორეის რესპუბლიკა</t>
  </si>
  <si>
    <t>კოსტა-რიკა</t>
  </si>
  <si>
    <t>კოტ-დივუარი</t>
  </si>
  <si>
    <t>კუბა</t>
  </si>
  <si>
    <t>ლიბანი</t>
  </si>
  <si>
    <t>ლიბერია</t>
  </si>
  <si>
    <t>მადაგასკარი</t>
  </si>
  <si>
    <t>მავრიკი</t>
  </si>
  <si>
    <t>მალაიზია</t>
  </si>
  <si>
    <t>მაროკო</t>
  </si>
  <si>
    <t>მარშალის კუნძულები</t>
  </si>
  <si>
    <t>მექსიკა</t>
  </si>
  <si>
    <t>მიანმარი</t>
  </si>
  <si>
    <t>მოზამბიკი</t>
  </si>
  <si>
    <t>მონღოლეთი</t>
  </si>
  <si>
    <t>ნეპალი</t>
  </si>
  <si>
    <t>ნიგერია</t>
  </si>
  <si>
    <t>ნიდერლანდის ანტილები</t>
  </si>
  <si>
    <t>ომანი</t>
  </si>
  <si>
    <t>პაკისტანი</t>
  </si>
  <si>
    <t>პალესტინა</t>
  </si>
  <si>
    <t>პანამა</t>
  </si>
  <si>
    <t>პაპუა ახალი გვინეა</t>
  </si>
  <si>
    <t>პარაგვაი</t>
  </si>
  <si>
    <t>პერუ</t>
  </si>
  <si>
    <t>რუანდა</t>
  </si>
  <si>
    <t>სალვადორი</t>
  </si>
  <si>
    <t>სამხრეთ აფრიკა</t>
  </si>
  <si>
    <t>საუდის არაბეთი</t>
  </si>
  <si>
    <t>საფრანგეთის პოლინეზია</t>
  </si>
  <si>
    <t>სეიშელის კუნძულები</t>
  </si>
  <si>
    <t>სენეგალი</t>
  </si>
  <si>
    <t>სენტ ვინსენტი და გრენადინები</t>
  </si>
  <si>
    <t>სენტ კრისტოფერი და ნევის</t>
  </si>
  <si>
    <t>სიერა-ლეონე</t>
  </si>
  <si>
    <t>სინგაპური</t>
  </si>
  <si>
    <t>სირია</t>
  </si>
  <si>
    <t>სომალი</t>
  </si>
  <si>
    <t>სუდანი</t>
  </si>
  <si>
    <t>სხვა</t>
  </si>
  <si>
    <t>ტაივანი (ჩინეთის პროვინცია)</t>
  </si>
  <si>
    <t>ტაილანდი</t>
  </si>
  <si>
    <t>ტერქსისა და კაიკოსის კუნძულები</t>
  </si>
  <si>
    <t>ტრინიდადი და ტობაგო</t>
  </si>
  <si>
    <t>ტუვალუ</t>
  </si>
  <si>
    <t>ტუნისი</t>
  </si>
  <si>
    <t>უგანდა</t>
  </si>
  <si>
    <t>ურუგვაი</t>
  </si>
  <si>
    <t>ფილიპინები</t>
  </si>
  <si>
    <t>ქუვეითი</t>
  </si>
  <si>
    <t>შრი-ლანკა</t>
  </si>
  <si>
    <t>ჩილე</t>
  </si>
  <si>
    <t>ჩინეთი</t>
  </si>
  <si>
    <t>ჰაიტი</t>
  </si>
  <si>
    <t>ჰონდურასი</t>
  </si>
  <si>
    <t>ანგოლა</t>
  </si>
  <si>
    <t>ბარბადოსი</t>
  </si>
  <si>
    <t>გვატემალა</t>
  </si>
  <si>
    <t>გვინეა-ბისაუ</t>
  </si>
  <si>
    <t>ლიბია</t>
  </si>
  <si>
    <t>მალი</t>
  </si>
  <si>
    <t>ნამიბია</t>
  </si>
  <si>
    <t>ჰონგკონგი, ჩინეთის სახალხო რესპუბლიკა</t>
  </si>
  <si>
    <t>ერიტრეა</t>
  </si>
  <si>
    <t>ვანუატუ</t>
  </si>
  <si>
    <t>ნიგერი</t>
  </si>
  <si>
    <t>ნიკარაგუა</t>
  </si>
  <si>
    <t>ჩრდილოეთ კორეა</t>
  </si>
  <si>
    <t>ბენინი</t>
  </si>
  <si>
    <t>ბოტსვანა</t>
  </si>
  <si>
    <t>ბურუნდი</t>
  </si>
  <si>
    <t>გაბონი</t>
  </si>
  <si>
    <t>გამბია</t>
  </si>
  <si>
    <t>კამბოჯა</t>
  </si>
  <si>
    <t>მავრიტანია</t>
  </si>
  <si>
    <t>მალდივი</t>
  </si>
  <si>
    <t>რეუნიონი</t>
  </si>
  <si>
    <t>სამოა</t>
  </si>
  <si>
    <t>სოლომონის კუნძულები</t>
  </si>
  <si>
    <t>ტანზანია</t>
  </si>
  <si>
    <t>ტონგა</t>
  </si>
  <si>
    <t>ფიჯი</t>
  </si>
  <si>
    <t>ჯიბუტი</t>
  </si>
  <si>
    <t>ნაურუ</t>
  </si>
  <si>
    <t>მალავი</t>
  </si>
  <si>
    <t>ბურკინა-ფასო</t>
  </si>
  <si>
    <t>სვაზილენდი</t>
  </si>
  <si>
    <t>გრენადა</t>
  </si>
  <si>
    <t>ბელიზი</t>
  </si>
  <si>
    <t>ბუტანი</t>
  </si>
  <si>
    <t>კომორის კუნძულები</t>
  </si>
  <si>
    <t>პალაუ</t>
  </si>
  <si>
    <t>სენტ-ლუსია</t>
  </si>
  <si>
    <t>სან-ტომე და პრინსიპი</t>
  </si>
  <si>
    <t>ტოგო</t>
  </si>
  <si>
    <t>ჩადი</t>
  </si>
  <si>
    <t>ლესოტო</t>
  </si>
  <si>
    <t>ცენტრალური ამერ.</t>
  </si>
  <si>
    <t>ჩრდილოეთ ამერ.</t>
  </si>
  <si>
    <t>სამხრეთ ამერ.</t>
  </si>
  <si>
    <t>აღმოსავლეთ აზია/წყნარი ოკეანის აუზი</t>
  </si>
  <si>
    <t>ჩრდილო-აღმოსავლეთ აზია</t>
  </si>
  <si>
    <t>ოკეანეთი</t>
  </si>
  <si>
    <t>სამხრეთ აზია</t>
  </si>
  <si>
    <t>სამხრეთ-აღმოსავლეთ აზია</t>
  </si>
  <si>
    <t>შუა აღმოსავლეთი</t>
  </si>
  <si>
    <t>აფრიკა</t>
  </si>
  <si>
    <t>აღმოსავლეთ აფრიკა</t>
  </si>
  <si>
    <t>დასავლეთ აფრიკა</t>
  </si>
  <si>
    <t>ჩრდილოეთ აფრიკა</t>
  </si>
  <si>
    <t>ცენტრალური აფრიკა</t>
  </si>
  <si>
    <t>წყარო: საქართველოს შინაგან საქმეთა სამინისტრო, საინფორმაციო-ანალიტიკური დეპარტამენტი</t>
  </si>
  <si>
    <t>რეგიონი</t>
  </si>
  <si>
    <t>ბოსნია და ჰერცეგოვინა</t>
  </si>
  <si>
    <t>სერბეთი</t>
  </si>
  <si>
    <t>ახლო/შუა აღმოსავლეთი</t>
  </si>
  <si>
    <t>ტიპი</t>
  </si>
  <si>
    <t>საჰაერო</t>
  </si>
  <si>
    <t>სახმელეთო</t>
  </si>
  <si>
    <t>სარკინიგზო</t>
  </si>
  <si>
    <t>საზღვაო</t>
  </si>
  <si>
    <t>საზღვარი</t>
  </si>
  <si>
    <t>მთლიანი ჯამი</t>
  </si>
  <si>
    <t>ანგილია</t>
  </si>
  <si>
    <t>ბრუნეი დარუსალამი</t>
  </si>
  <si>
    <t>წილი %</t>
  </si>
  <si>
    <t>წილი%</t>
  </si>
  <si>
    <t>ვიზიტის ტიპი</t>
  </si>
  <si>
    <t>ერთდღიანი ვიზიტი</t>
  </si>
  <si>
    <t>პუერტო-რიკო</t>
  </si>
  <si>
    <t>გაიანა</t>
  </si>
  <si>
    <t>ვირჯინიის კუნძულები, ა.შ.შ.</t>
  </si>
  <si>
    <t>კაიმანის კუნძულები</t>
  </si>
  <si>
    <t>ლაოსი</t>
  </si>
  <si>
    <t>სარფი</t>
  </si>
  <si>
    <t>წითელი ხიდი</t>
  </si>
  <si>
    <t>ყაზბეგი</t>
  </si>
  <si>
    <t>ნინოწმინდა</t>
  </si>
  <si>
    <t>ვალე</t>
  </si>
  <si>
    <t>სამთაწყარო</t>
  </si>
  <si>
    <t>ახკერპი</t>
  </si>
  <si>
    <t>მონაკო</t>
  </si>
  <si>
    <t>ცენტრალური აფრიკის რესპუბლიკა</t>
  </si>
  <si>
    <t>მაიოტა</t>
  </si>
  <si>
    <t>საფრანგეთის გვიანა</t>
  </si>
  <si>
    <t>სურინამი</t>
  </si>
  <si>
    <t>ტურისტული ვიზიტი</t>
  </si>
  <si>
    <t>სხვა (არატურისტული)</t>
  </si>
  <si>
    <t>თბილისის აეროპორტი</t>
  </si>
  <si>
    <t>ბათუმის აეროპორტი</t>
  </si>
  <si>
    <t>ქუთაისის აეროპორტი</t>
  </si>
  <si>
    <t>გარდაბნის რკინიგზა</t>
  </si>
  <si>
    <t>ფოთის პორტი</t>
  </si>
  <si>
    <t>ბათუმის პორტი</t>
  </si>
  <si>
    <t>სადახლოს რკინიგზა</t>
  </si>
  <si>
    <t>ყულევის პორტი</t>
  </si>
  <si>
    <t>კარწახის რკინიგზა</t>
  </si>
  <si>
    <t>სხვა ვიზიტები (არატურისტული)</t>
  </si>
  <si>
    <t>ტერმინი</t>
  </si>
  <si>
    <t>განსაზღვრება</t>
  </si>
  <si>
    <t>ტურისტული ვიზიტი*</t>
  </si>
  <si>
    <t>ერთდღიანი ვიზიტი*</t>
  </si>
  <si>
    <t>სხვა (არატურისტული)*</t>
  </si>
  <si>
    <r>
      <rPr>
        <b/>
        <sz val="9"/>
        <rFont val="Sylfaen"/>
        <family val="1"/>
        <charset val="204"/>
      </rPr>
      <t>*ტურისტი</t>
    </r>
    <r>
      <rPr>
        <sz val="9"/>
        <rFont val="Sylfaen"/>
        <family val="1"/>
        <charset val="204"/>
      </rPr>
      <t xml:space="preserve"> არის ვიზიტორი, რომელმაც ღამე გაათენა საქართველოს ტერიტორიაზე.</t>
    </r>
  </si>
  <si>
    <r>
      <rPr>
        <b/>
        <sz val="9"/>
        <rFont val="Sylfaen"/>
        <family val="1"/>
        <charset val="204"/>
      </rPr>
      <t>*ვიზიტორი</t>
    </r>
    <r>
      <rPr>
        <sz val="9"/>
        <rFont val="Sylfaen"/>
        <family val="1"/>
        <charset val="204"/>
      </rPr>
      <t xml:space="preserve"> არის 15 წლის ან უფროსი ასაკის საქართველოს არარეზიდენტი მოგზაური, რომელმაც განახორციელა ვიზიტი საკუთარი ჩვეული გარემოდან საქართველოს ტერიტორიაზე ერთ წელზე ნაკლები დროით. საქართველოში ჩვეული გარემოს განსასაზღვრად შემდეგი მეთოდი გამოიყენება, ჩვეულ გარემოში ითვლება ის  ვიზიტები რომელიც თვეში 8-ჯერ ან 8-ზე მეტჯერ ხორციელდება.</t>
    </r>
  </si>
  <si>
    <r>
      <rPr>
        <b/>
        <sz val="9"/>
        <rFont val="Sylfaen"/>
        <family val="1"/>
        <charset val="204"/>
      </rPr>
      <t>*მოგზაური</t>
    </r>
    <r>
      <rPr>
        <sz val="9"/>
        <rFont val="Sylfaen"/>
        <family val="1"/>
        <charset val="204"/>
      </rPr>
      <t xml:space="preserve"> არის ნებისმიერი ასაკის არარეზიდენტი პირი, რომელიც გადაადგილდება სხვადასხვა გეოგრაფიულ არეალს შორის ნებისმიერი ხანგრძლივობითა და მიზნით.  ის გამორიცხავს საქართველოს რეზიდენტ სხვა ქვეყნის მოქალაქეებს და მოიცავს საქართველოს მოქალაქეებს, რომლებიც უცხო ქვეყნის რეზიდენტები არიან.</t>
    </r>
  </si>
  <si>
    <r>
      <t xml:space="preserve">*ერთდღიანი ვიზიტორი (ექსკურსანტი) </t>
    </r>
    <r>
      <rPr>
        <sz val="9"/>
        <rFont val="Sylfaen"/>
        <family val="1"/>
        <charset val="204"/>
      </rPr>
      <t>არის ვიზიტორი, რომელიც ღამეს არ ათენებს საქართველოს ტერიტორიაზე.</t>
    </r>
  </si>
  <si>
    <t>მათ შორის:</t>
  </si>
  <si>
    <t>საერთაშორისო მოგზაურების ვიზიტები</t>
  </si>
  <si>
    <t>საერთაშორისო ვიზიტორების მიერ განხორციელებული ვიზიტები</t>
  </si>
  <si>
    <t>საერთაშორისო არარეზიდენტი მოგზაურების* ვიზიტები</t>
  </si>
  <si>
    <t>საერთაშორისო მოგზაურობის კლასიფიკაცია</t>
  </si>
  <si>
    <r>
      <rPr>
        <b/>
        <sz val="9"/>
        <rFont val="Sylfaen"/>
        <family val="1"/>
        <charset val="204"/>
      </rPr>
      <t>*სხვა კატეგორია</t>
    </r>
    <r>
      <rPr>
        <sz val="9"/>
        <rFont val="Sylfaen"/>
        <family val="1"/>
        <charset val="204"/>
      </rPr>
      <t>- მოიცავს ყველა იმ ვიზიტს, რომელიც არ შედის საერთაშორისო ვიზიტორების მიერ განხორიცელებული ვიზიტების რაოდენობაში. ეს კატეგორია მოიცავს 14 წლის ან უმცროსი ასაკის მოგზაურების ვიზიტებს და ჩვეულ გარემოში განხორციელებულ ვიზიტებს (8 და 8-ზე მეტი თვეში).</t>
    </r>
  </si>
  <si>
    <t>საერთაშორისო ვიზიტორების* მიერ განხორციელებული ვიზიტები</t>
  </si>
  <si>
    <t>ლიტვა</t>
  </si>
  <si>
    <t>გაერო</t>
  </si>
  <si>
    <t>სადახლო</t>
  </si>
  <si>
    <t>ცოდნა</t>
  </si>
  <si>
    <t>კარწახი</t>
  </si>
  <si>
    <t>ვახტანგისი</t>
  </si>
  <si>
    <t>გუგუთი</t>
  </si>
  <si>
    <t>საქართველო (არარეზიდენტი)</t>
  </si>
  <si>
    <t>ცვლილება 2019/2021</t>
  </si>
  <si>
    <t>ცვლილება 2020/2021</t>
  </si>
  <si>
    <t>ცვლილება  2019/2021 %</t>
  </si>
  <si>
    <t>ცვლილება  2020/2021 %</t>
  </si>
  <si>
    <t>ევროკავშირის ქვეყნები</t>
  </si>
  <si>
    <t>კატეგორია</t>
  </si>
  <si>
    <t>ასაკი</t>
  </si>
  <si>
    <t>15-30</t>
  </si>
  <si>
    <t>31-50</t>
  </si>
  <si>
    <t>51-70</t>
  </si>
  <si>
    <t>71+</t>
  </si>
  <si>
    <t>სქესი</t>
  </si>
  <si>
    <t>კაცი</t>
  </si>
  <si>
    <t>ქალი</t>
  </si>
  <si>
    <t>2019: 8 თვე</t>
  </si>
  <si>
    <t>2020: 8 თვე</t>
  </si>
  <si>
    <t>2021: 8 თვე</t>
  </si>
  <si>
    <t>ა შ შ</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</si>
</sst>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0%"/>
  </numFmts>
  <fonts count="32" x14ac:knownFonts="1">
    <font>
      <sz val="10"/>
      <name val="Arial"/>
      <family val="2"/>
    </font>
    <font>
      <sz val="11"/>
      <color theme="1"/>
      <name val="Calibri"/>
      <family val="2"/>
      <scheme val="minor"/>
    </font>
    <font>
      <sz val="11"/>
      <color theme="1"/>
      <name val="Calibri"/>
      <family val="2"/>
      <scheme val="minor"/>
    </font>
    <font>
      <sz val="9"/>
      <color indexed="8"/>
      <name val="Calibri"/>
      <family val="2"/>
    </font>
    <font>
      <i/>
      <sz val="9"/>
      <color indexed="8"/>
      <name val="Calibri"/>
      <family val="2"/>
    </font>
    <font>
      <sz val="10"/>
      <name val="Arial"/>
      <family val="2"/>
    </font>
    <font>
      <b/>
      <sz val="11"/>
      <color indexed="8"/>
      <name val="Calibri"/>
      <family val="2"/>
    </font>
    <font>
      <sz val="10"/>
      <name val="Arial"/>
      <family val="2"/>
      <charset val="204"/>
    </font>
    <font>
      <sz val="11"/>
      <color theme="1"/>
      <name val="Calibri"/>
      <family val="2"/>
      <charset val="1"/>
      <scheme val="minor"/>
    </font>
    <font>
      <sz val="9"/>
      <name val="Calibri"/>
      <family val="2"/>
      <charset val="204"/>
      <scheme val="minor"/>
    </font>
    <font>
      <sz val="9"/>
      <color indexed="8"/>
      <name val="Calibri"/>
      <family val="2"/>
      <charset val="204"/>
      <scheme val="minor"/>
    </font>
    <font>
      <sz val="9"/>
      <color rgb="FFFFFFFF"/>
      <name val="Calibri"/>
      <family val="2"/>
      <charset val="204"/>
      <scheme val="minor"/>
    </font>
    <font>
      <sz val="10"/>
      <name val="Calibri"/>
      <family val="2"/>
      <scheme val="minor"/>
    </font>
    <font>
      <b/>
      <sz val="9"/>
      <name val="Calibri"/>
      <family val="2"/>
      <scheme val="minor"/>
    </font>
    <font>
      <sz val="9"/>
      <name val="Calibri"/>
      <family val="2"/>
      <scheme val="minor"/>
    </font>
    <font>
      <i/>
      <sz val="9"/>
      <color indexed="8"/>
      <name val="Calibri"/>
      <family val="2"/>
      <scheme val="minor"/>
    </font>
    <font>
      <sz val="9"/>
      <color theme="1"/>
      <name val="Calibri"/>
      <family val="2"/>
      <charset val="204"/>
      <scheme val="minor"/>
    </font>
    <font>
      <b/>
      <sz val="11"/>
      <color rgb="FFFA7D00"/>
      <name val="Calibri"/>
      <family val="2"/>
      <scheme val="minor"/>
    </font>
    <font>
      <sz val="11"/>
      <color theme="0"/>
      <name val="Calibri"/>
      <family val="2"/>
      <scheme val="minor"/>
    </font>
    <font>
      <b/>
      <sz val="12"/>
      <color indexed="8"/>
      <name val="Calibri"/>
      <family val="2"/>
    </font>
    <font>
      <b/>
      <sz val="12"/>
      <name val="Arial"/>
      <family val="2"/>
      <charset val="204"/>
    </font>
    <font>
      <i/>
      <sz val="9"/>
      <name val="Arial"/>
      <family val="2"/>
      <charset val="204"/>
    </font>
    <font>
      <i/>
      <sz val="9"/>
      <color indexed="8"/>
      <name val="Calibri"/>
      <family val="2"/>
      <charset val="204"/>
      <scheme val="minor"/>
    </font>
    <font>
      <i/>
      <sz val="9"/>
      <name val="Calibri"/>
      <family val="2"/>
      <charset val="204"/>
      <scheme val="minor"/>
    </font>
    <font>
      <b/>
      <sz val="11"/>
      <color theme="0"/>
      <name val="Calibri"/>
      <family val="2"/>
      <scheme val="minor"/>
    </font>
    <font>
      <b/>
      <sz val="11"/>
      <color theme="0"/>
      <name val="Calibri"/>
      <family val="2"/>
      <charset val="204"/>
      <scheme val="minor"/>
    </font>
    <font>
      <sz val="11"/>
      <color theme="0"/>
      <name val="Calibri"/>
      <family val="2"/>
      <charset val="204"/>
      <scheme val="minor"/>
    </font>
    <font>
      <sz val="11"/>
      <color theme="1"/>
      <name val="Calibri"/>
      <family val="2"/>
      <charset val="204"/>
      <scheme val="minor"/>
    </font>
    <font>
      <b/>
      <sz val="9"/>
      <name val="Calibri"/>
      <family val="2"/>
      <charset val="204"/>
      <scheme val="minor"/>
    </font>
    <font>
      <b/>
      <sz val="10"/>
      <color theme="0"/>
      <name val="Arial"/>
      <family val="2"/>
      <charset val="204"/>
    </font>
    <font>
      <b/>
      <sz val="9"/>
      <name val="Sylfaen"/>
      <family val="1"/>
      <charset val="204"/>
    </font>
    <font>
      <sz val="9"/>
      <name val="Sylfaen"/>
      <family val="1"/>
      <charset val="204"/>
    </font>
  </fonts>
  <fills count="13">
    <fill>
      <patternFill patternType="none"/>
    </fill>
    <fill>
      <patternFill patternType="gray125"/>
    </fill>
    <fill>
      <patternFill patternType="solid">
        <fgColor theme="0"/>
        <bgColor indexed="64"/>
      </patternFill>
    </fill>
    <fill>
      <patternFill patternType="solid">
        <fgColor theme="0"/>
        <bgColor indexed="0"/>
      </patternFill>
    </fill>
    <fill>
      <patternFill patternType="solid">
        <fgColor rgb="FFF2F2F2"/>
      </patternFill>
    </fill>
    <fill>
      <patternFill patternType="solid">
        <fgColor theme="9"/>
      </patternFill>
    </fill>
    <fill>
      <patternFill patternType="solid">
        <fgColor theme="6"/>
      </patternFill>
    </fill>
    <fill>
      <patternFill patternType="solid">
        <fgColor theme="9" tint="0.79998168889431442"/>
        <bgColor indexed="65"/>
      </patternFill>
    </fill>
    <fill>
      <patternFill patternType="solid">
        <fgColor theme="7" tint="-0.249977111117893"/>
        <bgColor indexed="64"/>
      </patternFill>
    </fill>
    <fill>
      <patternFill patternType="solid">
        <fgColor theme="7"/>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theme="0" tint="-0.249977111117893"/>
        <bgColor indexed="64"/>
      </patternFill>
    </fill>
  </fills>
  <borders count="56">
    <border>
      <left/>
      <right/>
      <top/>
      <bottom/>
      <diagonal/>
    </border>
    <border>
      <left style="dashed">
        <color indexed="64"/>
      </left>
      <right style="dashed">
        <color indexed="64"/>
      </right>
      <top style="dashed">
        <color indexed="64"/>
      </top>
      <bottom style="dashed">
        <color indexed="64"/>
      </bottom>
      <diagonal/>
    </border>
    <border>
      <left style="medium">
        <color indexed="64"/>
      </left>
      <right style="dashed">
        <color indexed="64"/>
      </right>
      <top style="dashed">
        <color indexed="64"/>
      </top>
      <bottom style="dashed">
        <color indexed="64"/>
      </bottom>
      <diagonal/>
    </border>
    <border>
      <left style="medium">
        <color indexed="64"/>
      </left>
      <right style="dashed">
        <color indexed="64"/>
      </right>
      <top style="dashed">
        <color indexed="64"/>
      </top>
      <bottom style="medium">
        <color indexed="64"/>
      </bottom>
      <diagonal/>
    </border>
    <border>
      <left style="dashed">
        <color indexed="64"/>
      </left>
      <right style="dashed">
        <color indexed="64"/>
      </right>
      <top style="dashed">
        <color indexed="64"/>
      </top>
      <bottom style="medium">
        <color indexed="64"/>
      </bottom>
      <diagonal/>
    </border>
    <border>
      <left style="dashed">
        <color indexed="64"/>
      </left>
      <right style="medium">
        <color indexed="64"/>
      </right>
      <top style="dashed">
        <color indexed="64"/>
      </top>
      <bottom style="dashed">
        <color indexed="64"/>
      </bottom>
      <diagonal/>
    </border>
    <border>
      <left style="dashed">
        <color indexed="64"/>
      </left>
      <right style="medium">
        <color indexed="64"/>
      </right>
      <top style="dashed">
        <color indexed="64"/>
      </top>
      <bottom style="medium">
        <color indexed="64"/>
      </bottom>
      <diagonal/>
    </border>
    <border>
      <left style="medium">
        <color indexed="64"/>
      </left>
      <right style="dashed">
        <color indexed="64"/>
      </right>
      <top style="medium">
        <color indexed="64"/>
      </top>
      <bottom style="dashed">
        <color indexed="64"/>
      </bottom>
      <diagonal/>
    </border>
    <border>
      <left style="dashed">
        <color indexed="64"/>
      </left>
      <right style="medium">
        <color indexed="64"/>
      </right>
      <top style="medium">
        <color indexed="64"/>
      </top>
      <bottom style="dashed">
        <color indexed="64"/>
      </bottom>
      <diagonal/>
    </border>
    <border>
      <left style="hair">
        <color indexed="64"/>
      </left>
      <right/>
      <top style="hair">
        <color indexed="64"/>
      </top>
      <bottom style="hair">
        <color indexed="64"/>
      </bottom>
      <diagonal/>
    </border>
    <border>
      <left style="medium">
        <color indexed="64"/>
      </left>
      <right style="medium">
        <color indexed="64"/>
      </right>
      <top style="dashed">
        <color indexed="64"/>
      </top>
      <bottom style="dashed">
        <color indexed="64"/>
      </bottom>
      <diagonal/>
    </border>
    <border>
      <left style="medium">
        <color indexed="64"/>
      </left>
      <right style="medium">
        <color indexed="64"/>
      </right>
      <top style="dashed">
        <color indexed="64"/>
      </top>
      <bottom style="medium">
        <color indexed="64"/>
      </bottom>
      <diagonal/>
    </border>
    <border>
      <left style="thin">
        <color rgb="FF7F7F7F"/>
      </left>
      <right style="thin">
        <color rgb="FF7F7F7F"/>
      </right>
      <top style="thin">
        <color rgb="FF7F7F7F"/>
      </top>
      <bottom style="thin">
        <color rgb="FF7F7F7F"/>
      </bottom>
      <diagonal/>
    </border>
    <border>
      <left style="medium">
        <color indexed="64"/>
      </left>
      <right style="thin">
        <color rgb="FF7F7F7F"/>
      </right>
      <top style="thin">
        <color rgb="FF7F7F7F"/>
      </top>
      <bottom style="thin">
        <color rgb="FF7F7F7F"/>
      </bottom>
      <diagonal/>
    </border>
    <border>
      <left style="medium">
        <color indexed="64"/>
      </left>
      <right style="hair">
        <color indexed="64"/>
      </right>
      <top/>
      <bottom style="hair">
        <color indexed="64"/>
      </bottom>
      <diagonal/>
    </border>
    <border>
      <left style="dashed">
        <color indexed="64"/>
      </left>
      <right style="medium">
        <color indexed="64"/>
      </right>
      <top/>
      <bottom style="dashed">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dashed">
        <color indexed="64"/>
      </left>
      <right style="medium">
        <color indexed="64"/>
      </right>
      <top/>
      <bottom style="medium">
        <color indexed="64"/>
      </bottom>
      <diagonal/>
    </border>
    <border>
      <left/>
      <right style="medium">
        <color indexed="64"/>
      </right>
      <top style="dashed">
        <color indexed="64"/>
      </top>
      <bottom style="dashed">
        <color indexed="64"/>
      </bottom>
      <diagonal/>
    </border>
    <border>
      <left/>
      <right style="medium">
        <color indexed="64"/>
      </right>
      <top style="dashed">
        <color indexed="64"/>
      </top>
      <bottom style="medium">
        <color indexed="64"/>
      </bottom>
      <diagonal/>
    </border>
    <border>
      <left style="thin">
        <color rgb="FF7F7F7F"/>
      </left>
      <right style="dotted">
        <color indexed="64"/>
      </right>
      <top style="thin">
        <color rgb="FF7F7F7F"/>
      </top>
      <bottom style="thin">
        <color rgb="FF7F7F7F"/>
      </bottom>
      <diagonal/>
    </border>
    <border>
      <left style="dashed">
        <color indexed="64"/>
      </left>
      <right style="dotted">
        <color indexed="64"/>
      </right>
      <top style="dashed">
        <color indexed="64"/>
      </top>
      <bottom style="dashed">
        <color indexed="64"/>
      </bottom>
      <diagonal/>
    </border>
    <border>
      <left style="dashed">
        <color indexed="64"/>
      </left>
      <right style="dotted">
        <color indexed="64"/>
      </right>
      <top style="dashed">
        <color indexed="64"/>
      </top>
      <bottom style="medium">
        <color indexed="64"/>
      </bottom>
      <diagonal/>
    </border>
    <border>
      <left/>
      <right style="medium">
        <color indexed="64"/>
      </right>
      <top/>
      <bottom style="dashed">
        <color indexed="64"/>
      </bottom>
      <diagonal/>
    </border>
    <border>
      <left style="medium">
        <color indexed="64"/>
      </left>
      <right style="medium">
        <color indexed="64"/>
      </right>
      <top style="medium">
        <color indexed="64"/>
      </top>
      <bottom style="medium">
        <color indexed="64"/>
      </bottom>
      <diagonal/>
    </border>
    <border>
      <left/>
      <right style="dashed">
        <color indexed="64"/>
      </right>
      <top style="medium">
        <color indexed="64"/>
      </top>
      <bottom style="dashed">
        <color indexed="64"/>
      </bottom>
      <diagonal/>
    </border>
    <border>
      <left style="medium">
        <color indexed="64"/>
      </left>
      <right style="medium">
        <color indexed="64"/>
      </right>
      <top/>
      <bottom style="dashed">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dashed">
        <color indexed="64"/>
      </bottom>
      <diagonal/>
    </border>
    <border>
      <left style="dashed">
        <color indexed="64"/>
      </left>
      <right style="dashed">
        <color indexed="64"/>
      </right>
      <top/>
      <bottom style="dashed">
        <color indexed="64"/>
      </bottom>
      <diagonal/>
    </border>
    <border>
      <left/>
      <right/>
      <top style="medium">
        <color indexed="64"/>
      </top>
      <bottom/>
      <diagonal/>
    </border>
    <border>
      <left/>
      <right/>
      <top style="dashed">
        <color indexed="64"/>
      </top>
      <bottom style="dashed">
        <color indexed="64"/>
      </bottom>
      <diagonal/>
    </border>
    <border>
      <left/>
      <right/>
      <top style="dashed">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7F7F7F"/>
      </left>
      <right style="medium">
        <color indexed="64"/>
      </right>
      <top style="thin">
        <color rgb="FF7F7F7F"/>
      </top>
      <bottom style="thin">
        <color rgb="FF7F7F7F"/>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bottom style="dashed">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dashed">
        <color indexed="64"/>
      </right>
      <top/>
      <bottom style="dashed">
        <color indexed="64"/>
      </bottom>
      <diagonal/>
    </border>
    <border>
      <left/>
      <right style="thin">
        <color indexed="64"/>
      </right>
      <top style="medium">
        <color indexed="64"/>
      </top>
      <bottom style="medium">
        <color indexed="64"/>
      </bottom>
      <diagonal/>
    </border>
    <border>
      <left style="medium">
        <color indexed="64"/>
      </left>
      <right style="dashed">
        <color indexed="64"/>
      </right>
      <top style="medium">
        <color indexed="64"/>
      </top>
      <bottom/>
      <diagonal/>
    </border>
    <border>
      <left style="dashed">
        <color indexed="64"/>
      </left>
      <right style="dashed">
        <color indexed="64"/>
      </right>
      <top style="medium">
        <color indexed="64"/>
      </top>
      <bottom style="dashed">
        <color indexed="64"/>
      </bottom>
      <diagonal/>
    </border>
    <border>
      <left style="medium">
        <color indexed="64"/>
      </left>
      <right style="dashed">
        <color indexed="64"/>
      </right>
      <top/>
      <bottom/>
      <diagonal/>
    </border>
    <border>
      <left style="medium">
        <color indexed="64"/>
      </left>
      <right style="dashed">
        <color indexed="64"/>
      </right>
      <top style="dashed">
        <color indexed="64"/>
      </top>
      <bottom/>
      <diagonal/>
    </border>
    <border>
      <left style="medium">
        <color indexed="64"/>
      </left>
      <right style="dashed">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s>
  <cellStyleXfs count="10">
    <xf numFmtId="0" fontId="0" fillId="0" borderId="0">
      <alignment vertical="center"/>
    </xf>
    <xf numFmtId="43" fontId="7" fillId="0" borderId="0" applyFont="0" applyFill="0" applyBorder="0" applyAlignment="0" applyProtection="0"/>
    <xf numFmtId="0" fontId="7" fillId="0" borderId="0"/>
    <xf numFmtId="9" fontId="5" fillId="0" borderId="0" applyFont="0" applyFill="0" applyBorder="0" applyAlignment="0" applyProtection="0">
      <alignment vertical="center"/>
    </xf>
    <xf numFmtId="9" fontId="8" fillId="0" borderId="0" applyFont="0" applyFill="0" applyBorder="0" applyAlignment="0" applyProtection="0"/>
    <xf numFmtId="9" fontId="7" fillId="0" borderId="0" applyFont="0" applyFill="0" applyBorder="0" applyAlignment="0" applyProtection="0"/>
    <xf numFmtId="0" fontId="17" fillId="4" borderId="12" applyNumberFormat="0" applyAlignment="0" applyProtection="0"/>
    <xf numFmtId="0" fontId="18" fillId="5" borderId="0" applyNumberFormat="0" applyBorder="0" applyAlignment="0" applyProtection="0"/>
    <xf numFmtId="0" fontId="18" fillId="6" borderId="0" applyNumberFormat="0" applyBorder="0" applyAlignment="0" applyProtection="0"/>
    <xf numFmtId="0" fontId="2" fillId="7" borderId="0" applyNumberFormat="0" applyBorder="0" applyAlignment="0" applyProtection="0"/>
  </cellStyleXfs>
  <cellXfs count="173">
    <xf numFmtId="0" fontId="0" fillId="0" borderId="0" xfId="0">
      <alignment vertical="center"/>
    </xf>
    <xf numFmtId="0" fontId="4" fillId="0" borderId="0" xfId="0" applyNumberFormat="1" applyFont="1" applyFill="1" applyAlignment="1"/>
    <xf numFmtId="0" fontId="0" fillId="0" borderId="0" xfId="0" applyNumberFormat="1" applyFont="1" applyFill="1" applyBorder="1" applyAlignment="1">
      <alignment wrapText="1"/>
    </xf>
    <xf numFmtId="0" fontId="3" fillId="0" borderId="0" xfId="0" applyNumberFormat="1" applyFont="1" applyFill="1" applyBorder="1" applyAlignment="1">
      <alignment horizontal="center" vertical="center"/>
    </xf>
    <xf numFmtId="1" fontId="3" fillId="0" borderId="0" xfId="0" applyNumberFormat="1" applyFont="1" applyFill="1" applyBorder="1" applyAlignment="1">
      <alignment horizontal="center" vertical="center"/>
    </xf>
    <xf numFmtId="0" fontId="9" fillId="0" borderId="0" xfId="0" applyFont="1" applyAlignment="1">
      <alignment horizontal="center" vertical="center"/>
    </xf>
    <xf numFmtId="0" fontId="12" fillId="0" borderId="0" xfId="0" applyFont="1">
      <alignment vertical="center"/>
    </xf>
    <xf numFmtId="0" fontId="12" fillId="0" borderId="0" xfId="0" applyNumberFormat="1" applyFont="1" applyFill="1" applyBorder="1" applyAlignment="1">
      <alignment wrapText="1"/>
    </xf>
    <xf numFmtId="0" fontId="15" fillId="0" borderId="0" xfId="0" applyNumberFormat="1" applyFont="1" applyFill="1" applyAlignment="1"/>
    <xf numFmtId="0" fontId="9" fillId="0" borderId="0" xfId="0" applyFont="1" applyAlignment="1">
      <alignment horizontal="center" vertical="center"/>
    </xf>
    <xf numFmtId="0" fontId="9" fillId="0" borderId="0" xfId="0" applyFont="1" applyAlignment="1">
      <alignment horizontal="center" vertical="center"/>
    </xf>
    <xf numFmtId="0" fontId="0" fillId="0" borderId="0" xfId="0" applyAlignment="1"/>
    <xf numFmtId="3" fontId="13" fillId="0" borderId="9" xfId="2" applyNumberFormat="1" applyFont="1" applyFill="1" applyBorder="1" applyAlignment="1">
      <alignment horizontal="center"/>
    </xf>
    <xf numFmtId="0" fontId="9" fillId="0" borderId="0" xfId="0" applyFont="1" applyAlignment="1">
      <alignment horizontal="center" vertical="center"/>
    </xf>
    <xf numFmtId="0" fontId="14" fillId="0" borderId="10" xfId="2" applyFont="1" applyBorder="1" applyAlignment="1">
      <alignment horizontal="center" vertical="center"/>
    </xf>
    <xf numFmtId="0" fontId="14" fillId="0" borderId="11" xfId="2" applyFont="1" applyBorder="1" applyAlignment="1">
      <alignment horizontal="center" vertical="center"/>
    </xf>
    <xf numFmtId="3" fontId="9" fillId="3" borderId="1" xfId="0" applyNumberFormat="1" applyFont="1" applyFill="1" applyBorder="1" applyAlignment="1" applyProtection="1">
      <alignment horizontal="center" vertical="center" wrapText="1"/>
      <protection locked="0"/>
    </xf>
    <xf numFmtId="3" fontId="14" fillId="0" borderId="1" xfId="2" applyNumberFormat="1" applyFont="1" applyBorder="1" applyAlignment="1">
      <alignment horizontal="center" vertical="center"/>
    </xf>
    <xf numFmtId="3" fontId="14" fillId="0" borderId="1" xfId="4" applyNumberFormat="1" applyFont="1" applyBorder="1" applyAlignment="1">
      <alignment horizontal="center" vertical="center"/>
    </xf>
    <xf numFmtId="3" fontId="14" fillId="0" borderId="4" xfId="2" applyNumberFormat="1" applyFont="1" applyBorder="1" applyAlignment="1">
      <alignment horizontal="center" vertical="center"/>
    </xf>
    <xf numFmtId="3" fontId="14" fillId="0" borderId="4" xfId="4" applyNumberFormat="1" applyFont="1" applyBorder="1" applyAlignment="1">
      <alignment horizontal="center" vertical="center"/>
    </xf>
    <xf numFmtId="0" fontId="9" fillId="0" borderId="0" xfId="0" applyFont="1" applyAlignment="1">
      <alignment horizontal="center" vertical="center"/>
    </xf>
    <xf numFmtId="0" fontId="9" fillId="0" borderId="14" xfId="0" applyNumberFormat="1" applyFont="1" applyFill="1" applyBorder="1" applyAlignment="1">
      <alignment horizontal="center" vertical="center" wrapText="1"/>
    </xf>
    <xf numFmtId="0" fontId="9" fillId="0" borderId="16" xfId="0" applyNumberFormat="1" applyFont="1" applyFill="1" applyBorder="1" applyAlignment="1">
      <alignment horizontal="center" vertical="center" wrapText="1"/>
    </xf>
    <xf numFmtId="0" fontId="9" fillId="0" borderId="17" xfId="0" applyNumberFormat="1" applyFont="1" applyFill="1" applyBorder="1" applyAlignment="1">
      <alignment horizontal="center" vertical="center" wrapText="1"/>
    </xf>
    <xf numFmtId="0" fontId="19" fillId="0" borderId="0" xfId="0" applyNumberFormat="1" applyFont="1" applyFill="1" applyAlignment="1"/>
    <xf numFmtId="3" fontId="10" fillId="0" borderId="1" xfId="0" applyNumberFormat="1" applyFont="1" applyFill="1" applyBorder="1" applyAlignment="1">
      <alignment horizontal="center" vertical="center"/>
    </xf>
    <xf numFmtId="3" fontId="10" fillId="0" borderId="4" xfId="0" applyNumberFormat="1" applyFont="1" applyFill="1" applyBorder="1" applyAlignment="1">
      <alignment horizontal="center" vertical="center"/>
    </xf>
    <xf numFmtId="164" fontId="10" fillId="2" borderId="15" xfId="3" applyNumberFormat="1" applyFont="1" applyFill="1" applyBorder="1" applyAlignment="1">
      <alignment horizontal="center" vertical="center"/>
    </xf>
    <xf numFmtId="164" fontId="10" fillId="2" borderId="18" xfId="3" applyNumberFormat="1" applyFont="1" applyFill="1" applyBorder="1" applyAlignment="1">
      <alignment horizontal="center" vertical="center"/>
    </xf>
    <xf numFmtId="164" fontId="9" fillId="0" borderId="22" xfId="3" applyNumberFormat="1" applyFont="1" applyFill="1" applyBorder="1" applyAlignment="1">
      <alignment horizontal="center" vertical="center"/>
    </xf>
    <xf numFmtId="164" fontId="9" fillId="0" borderId="23" xfId="3" applyNumberFormat="1" applyFont="1" applyFill="1" applyBorder="1" applyAlignment="1">
      <alignment horizontal="center" vertical="center"/>
    </xf>
    <xf numFmtId="164" fontId="10" fillId="0" borderId="24" xfId="3" applyNumberFormat="1" applyFont="1" applyFill="1" applyBorder="1" applyAlignment="1">
      <alignment horizontal="center" vertical="center"/>
    </xf>
    <xf numFmtId="3" fontId="14" fillId="0" borderId="2" xfId="2" applyNumberFormat="1" applyFont="1" applyBorder="1" applyAlignment="1">
      <alignment horizontal="center" vertical="center"/>
    </xf>
    <xf numFmtId="3" fontId="14" fillId="0" borderId="3" xfId="2" applyNumberFormat="1" applyFont="1" applyBorder="1" applyAlignment="1">
      <alignment horizontal="center" vertical="center"/>
    </xf>
    <xf numFmtId="164" fontId="14" fillId="0" borderId="19" xfId="3" applyNumberFormat="1" applyFont="1" applyBorder="1" applyAlignment="1">
      <alignment horizontal="center" vertical="center"/>
    </xf>
    <xf numFmtId="164" fontId="14" fillId="0" borderId="1" xfId="3" applyNumberFormat="1" applyFont="1" applyBorder="1" applyAlignment="1">
      <alignment horizontal="center" vertical="center"/>
    </xf>
    <xf numFmtId="0" fontId="10" fillId="0" borderId="2" xfId="0" applyNumberFormat="1" applyFont="1" applyFill="1" applyBorder="1" applyAlignment="1">
      <alignment horizontal="center" vertical="center"/>
    </xf>
    <xf numFmtId="0" fontId="10" fillId="0" borderId="2" xfId="0" applyNumberFormat="1" applyFont="1" applyFill="1" applyBorder="1" applyAlignment="1">
      <alignment horizontal="center" vertical="center" wrapText="1"/>
    </xf>
    <xf numFmtId="0" fontId="10" fillId="0" borderId="3" xfId="0" applyNumberFormat="1" applyFont="1" applyFill="1" applyBorder="1" applyAlignment="1">
      <alignment horizontal="center" vertical="center"/>
    </xf>
    <xf numFmtId="0" fontId="21" fillId="0" borderId="0" xfId="0" applyFont="1">
      <alignment vertical="center"/>
    </xf>
    <xf numFmtId="0" fontId="14" fillId="0" borderId="27" xfId="2" applyFont="1" applyBorder="1" applyAlignment="1">
      <alignment horizontal="center" vertical="center"/>
    </xf>
    <xf numFmtId="3" fontId="16" fillId="2" borderId="28" xfId="0" applyNumberFormat="1" applyFont="1" applyFill="1" applyBorder="1" applyAlignment="1">
      <alignment horizontal="center" vertical="center"/>
    </xf>
    <xf numFmtId="3" fontId="14" fillId="0" borderId="0" xfId="2" applyNumberFormat="1" applyFont="1" applyBorder="1" applyAlignment="1">
      <alignment horizontal="center" vertical="center"/>
    </xf>
    <xf numFmtId="164" fontId="14" fillId="0" borderId="0" xfId="3" applyNumberFormat="1" applyFont="1" applyBorder="1" applyAlignment="1">
      <alignment horizontal="center" vertical="center"/>
    </xf>
    <xf numFmtId="0" fontId="14" fillId="0" borderId="0" xfId="2" applyFont="1" applyBorder="1" applyAlignment="1">
      <alignment horizontal="center" vertical="center"/>
    </xf>
    <xf numFmtId="0" fontId="18" fillId="8" borderId="25" xfId="7" applyNumberFormat="1" applyFill="1" applyBorder="1" applyAlignment="1">
      <alignment horizontal="center" vertical="center" wrapText="1"/>
    </xf>
    <xf numFmtId="0" fontId="25" fillId="8" borderId="26" xfId="7" applyNumberFormat="1" applyFont="1" applyFill="1" applyBorder="1" applyAlignment="1">
      <alignment horizontal="center" vertical="center" wrapText="1"/>
    </xf>
    <xf numFmtId="0" fontId="25" fillId="8" borderId="29" xfId="7" applyNumberFormat="1" applyFont="1" applyFill="1" applyBorder="1" applyAlignment="1">
      <alignment horizontal="center" vertical="center" wrapText="1"/>
    </xf>
    <xf numFmtId="0" fontId="25" fillId="8" borderId="8" xfId="7" applyNumberFormat="1" applyFont="1" applyFill="1" applyBorder="1" applyAlignment="1">
      <alignment horizontal="center" vertical="center" wrapText="1"/>
    </xf>
    <xf numFmtId="0" fontId="25" fillId="8" borderId="7" xfId="7" applyNumberFormat="1" applyFont="1" applyFill="1" applyBorder="1" applyAlignment="1">
      <alignment horizontal="center" vertical="center" wrapText="1"/>
    </xf>
    <xf numFmtId="3" fontId="28" fillId="0" borderId="2" xfId="2" applyNumberFormat="1" applyFont="1" applyBorder="1" applyAlignment="1">
      <alignment horizontal="left" vertical="center" wrapText="1"/>
    </xf>
    <xf numFmtId="3" fontId="28" fillId="0" borderId="1" xfId="2" applyNumberFormat="1" applyFont="1" applyBorder="1" applyAlignment="1">
      <alignment horizontal="center" vertical="center"/>
    </xf>
    <xf numFmtId="164" fontId="28" fillId="0" borderId="1" xfId="3" applyNumberFormat="1" applyFont="1" applyBorder="1" applyAlignment="1">
      <alignment horizontal="center" vertical="center"/>
    </xf>
    <xf numFmtId="164" fontId="28" fillId="0" borderId="19" xfId="3" applyNumberFormat="1" applyFont="1" applyBorder="1" applyAlignment="1">
      <alignment horizontal="center" vertical="center"/>
    </xf>
    <xf numFmtId="3" fontId="28" fillId="0" borderId="3" xfId="2" applyNumberFormat="1" applyFont="1" applyBorder="1" applyAlignment="1">
      <alignment horizontal="left" vertical="center"/>
    </xf>
    <xf numFmtId="3" fontId="28" fillId="0" borderId="4" xfId="2" applyNumberFormat="1" applyFont="1" applyBorder="1" applyAlignment="1">
      <alignment horizontal="center" vertical="center"/>
    </xf>
    <xf numFmtId="164" fontId="28" fillId="0" borderId="4" xfId="3" applyNumberFormat="1" applyFont="1" applyBorder="1" applyAlignment="1">
      <alignment horizontal="center" vertical="center"/>
    </xf>
    <xf numFmtId="164" fontId="28" fillId="0" borderId="20" xfId="3" applyNumberFormat="1" applyFont="1" applyBorder="1" applyAlignment="1">
      <alignment horizontal="center" vertical="center"/>
    </xf>
    <xf numFmtId="0" fontId="24" fillId="9" borderId="13" xfId="6" applyNumberFormat="1" applyFont="1" applyFill="1" applyBorder="1" applyAlignment="1">
      <alignment horizontal="center" vertical="center"/>
    </xf>
    <xf numFmtId="3" fontId="24" fillId="9" borderId="12" xfId="6" applyNumberFormat="1" applyFont="1" applyFill="1" applyBorder="1" applyAlignment="1">
      <alignment horizontal="center" vertical="center"/>
    </xf>
    <xf numFmtId="164" fontId="24" fillId="9" borderId="21" xfId="6" applyNumberFormat="1" applyFont="1" applyFill="1" applyBorder="1" applyAlignment="1">
      <alignment horizontal="center" vertical="center"/>
    </xf>
    <xf numFmtId="3" fontId="24" fillId="9" borderId="28" xfId="6" applyNumberFormat="1" applyFont="1" applyFill="1" applyBorder="1" applyAlignment="1">
      <alignment horizontal="center" vertical="center"/>
    </xf>
    <xf numFmtId="3" fontId="18" fillId="10" borderId="28" xfId="8" applyNumberFormat="1" applyFill="1" applyBorder="1" applyAlignment="1">
      <alignment horizontal="center" vertical="center" wrapText="1"/>
    </xf>
    <xf numFmtId="0" fontId="1" fillId="11" borderId="28" xfId="9" applyNumberFormat="1" applyFont="1" applyFill="1" applyBorder="1" applyAlignment="1">
      <alignment horizontal="center" vertical="center"/>
    </xf>
    <xf numFmtId="3" fontId="1" fillId="11" borderId="28" xfId="9" applyNumberFormat="1" applyFont="1" applyFill="1" applyBorder="1" applyAlignment="1">
      <alignment horizontal="center" vertical="center"/>
    </xf>
    <xf numFmtId="3" fontId="26" fillId="10" borderId="28" xfId="0" applyNumberFormat="1" applyFont="1" applyFill="1" applyBorder="1" applyAlignment="1">
      <alignment horizontal="center" vertical="center"/>
    </xf>
    <xf numFmtId="3" fontId="27" fillId="11" borderId="28" xfId="9" applyNumberFormat="1" applyFont="1" applyFill="1" applyBorder="1" applyAlignment="1">
      <alignment horizontal="center" vertical="center"/>
    </xf>
    <xf numFmtId="3" fontId="18" fillId="10" borderId="28" xfId="8" applyNumberFormat="1" applyFill="1" applyBorder="1" applyAlignment="1">
      <alignment horizontal="center" vertical="center"/>
    </xf>
    <xf numFmtId="3" fontId="27" fillId="11" borderId="28" xfId="0" applyNumberFormat="1" applyFont="1" applyFill="1" applyBorder="1" applyAlignment="1">
      <alignment horizontal="center" vertical="center"/>
    </xf>
    <xf numFmtId="164" fontId="24" fillId="9" borderId="28" xfId="3" applyNumberFormat="1" applyFont="1" applyFill="1" applyBorder="1" applyAlignment="1">
      <alignment horizontal="center" vertical="center"/>
    </xf>
    <xf numFmtId="164" fontId="24" fillId="10" borderId="28" xfId="3" applyNumberFormat="1" applyFont="1" applyFill="1" applyBorder="1" applyAlignment="1">
      <alignment horizontal="center" vertical="center"/>
    </xf>
    <xf numFmtId="164" fontId="26" fillId="10" borderId="28" xfId="3" applyNumberFormat="1" applyFont="1" applyFill="1" applyBorder="1" applyAlignment="1">
      <alignment horizontal="center" vertical="center"/>
    </xf>
    <xf numFmtId="3" fontId="25" fillId="8" borderId="28" xfId="7" applyNumberFormat="1" applyFont="1" applyFill="1" applyBorder="1" applyAlignment="1">
      <alignment horizontal="center" vertical="center" wrapText="1"/>
    </xf>
    <xf numFmtId="164" fontId="25" fillId="8" borderId="28" xfId="3" applyNumberFormat="1" applyFont="1" applyFill="1" applyBorder="1" applyAlignment="1">
      <alignment horizontal="center" vertical="center" wrapText="1"/>
    </xf>
    <xf numFmtId="3" fontId="25" fillId="12" borderId="28" xfId="7" applyNumberFormat="1" applyFont="1" applyFill="1" applyBorder="1" applyAlignment="1">
      <alignment horizontal="center" vertical="center" wrapText="1"/>
    </xf>
    <xf numFmtId="164" fontId="25" fillId="12" borderId="28" xfId="3" applyNumberFormat="1" applyFont="1" applyFill="1" applyBorder="1" applyAlignment="1">
      <alignment horizontal="center" vertical="center" wrapText="1"/>
    </xf>
    <xf numFmtId="0" fontId="29" fillId="9" borderId="28" xfId="0" applyFont="1" applyFill="1" applyBorder="1" applyAlignment="1">
      <alignment horizontal="center" vertical="center"/>
    </xf>
    <xf numFmtId="3" fontId="28" fillId="0" borderId="28" xfId="2" applyNumberFormat="1" applyFont="1" applyBorder="1" applyAlignment="1">
      <alignment horizontal="left" vertical="center" wrapText="1"/>
    </xf>
    <xf numFmtId="0" fontId="31" fillId="0" borderId="28" xfId="0" applyFont="1" applyBorder="1" applyAlignment="1">
      <alignment horizontal="left" vertical="top" wrapText="1"/>
    </xf>
    <xf numFmtId="3" fontId="14" fillId="0" borderId="28" xfId="2" applyNumberFormat="1" applyFont="1" applyBorder="1" applyAlignment="1">
      <alignment horizontal="center" vertical="center"/>
    </xf>
    <xf numFmtId="0" fontId="30" fillId="0" borderId="28" xfId="0" applyFont="1" applyBorder="1" applyAlignment="1">
      <alignment vertical="center" wrapText="1"/>
    </xf>
    <xf numFmtId="3" fontId="28" fillId="0" borderId="28" xfId="2" applyNumberFormat="1" applyFont="1" applyBorder="1" applyAlignment="1">
      <alignment horizontal="left" vertical="center"/>
    </xf>
    <xf numFmtId="0" fontId="31" fillId="0" borderId="28" xfId="0" applyFont="1" applyBorder="1" applyAlignment="1">
      <alignment horizontal="justify" vertical="center"/>
    </xf>
    <xf numFmtId="0" fontId="31" fillId="0" borderId="28" xfId="0" applyFont="1" applyBorder="1">
      <alignment vertical="center"/>
    </xf>
    <xf numFmtId="164" fontId="1" fillId="11" borderId="28" xfId="3" applyNumberFormat="1" applyFont="1" applyFill="1" applyBorder="1" applyAlignment="1">
      <alignment horizontal="center" vertical="center"/>
    </xf>
    <xf numFmtId="164" fontId="9" fillId="0" borderId="0" xfId="3" applyNumberFormat="1" applyFont="1" applyAlignment="1">
      <alignment horizontal="center" vertical="center"/>
    </xf>
    <xf numFmtId="0" fontId="9" fillId="0" borderId="2" xfId="0" applyNumberFormat="1" applyFont="1" applyFill="1" applyBorder="1" applyAlignment="1">
      <alignment horizontal="center" vertical="center" wrapText="1"/>
    </xf>
    <xf numFmtId="0" fontId="9" fillId="0" borderId="3" xfId="0" applyNumberFormat="1" applyFont="1" applyFill="1" applyBorder="1" applyAlignment="1">
      <alignment horizontal="center" vertical="center" wrapText="1"/>
    </xf>
    <xf numFmtId="3" fontId="9" fillId="3" borderId="4" xfId="0" applyNumberFormat="1" applyFont="1" applyFill="1" applyBorder="1" applyAlignment="1" applyProtection="1">
      <alignment horizontal="center" vertical="center" wrapText="1"/>
      <protection locked="0"/>
    </xf>
    <xf numFmtId="3" fontId="28" fillId="3" borderId="1" xfId="0" applyNumberFormat="1" applyFont="1" applyFill="1" applyBorder="1" applyAlignment="1" applyProtection="1">
      <alignment horizontal="center" vertical="center" wrapText="1"/>
      <protection locked="0"/>
    </xf>
    <xf numFmtId="164" fontId="16" fillId="2" borderId="28" xfId="3" applyNumberFormat="1" applyFont="1" applyFill="1" applyBorder="1" applyAlignment="1">
      <alignment horizontal="center" vertical="center"/>
    </xf>
    <xf numFmtId="3" fontId="28" fillId="0" borderId="1" xfId="0" applyNumberFormat="1" applyFont="1" applyFill="1" applyBorder="1" applyAlignment="1" applyProtection="1">
      <alignment horizontal="center" vertical="center" wrapText="1"/>
      <protection locked="0"/>
    </xf>
    <xf numFmtId="3" fontId="9" fillId="0" borderId="1" xfId="0" applyNumberFormat="1" applyFont="1" applyFill="1" applyBorder="1" applyAlignment="1" applyProtection="1">
      <alignment horizontal="center" vertical="center" wrapText="1"/>
      <protection locked="0"/>
    </xf>
    <xf numFmtId="3" fontId="28" fillId="0" borderId="4" xfId="2" applyNumberFormat="1" applyFont="1" applyFill="1" applyBorder="1" applyAlignment="1">
      <alignment horizontal="center" vertical="center"/>
    </xf>
    <xf numFmtId="0" fontId="25" fillId="8" borderId="30" xfId="7" applyNumberFormat="1" applyFont="1" applyFill="1" applyBorder="1" applyAlignment="1">
      <alignment horizontal="center" vertical="center" wrapText="1"/>
    </xf>
    <xf numFmtId="3" fontId="14" fillId="0" borderId="31" xfId="4" applyNumberFormat="1" applyFont="1" applyBorder="1" applyAlignment="1">
      <alignment horizontal="center" vertical="center"/>
    </xf>
    <xf numFmtId="0" fontId="25" fillId="8" borderId="32" xfId="7" applyNumberFormat="1" applyFont="1" applyFill="1" applyBorder="1" applyAlignment="1">
      <alignment horizontal="center" vertical="center" wrapText="1"/>
    </xf>
    <xf numFmtId="164" fontId="28" fillId="0" borderId="33" xfId="3" applyNumberFormat="1" applyFont="1" applyBorder="1" applyAlignment="1">
      <alignment horizontal="center" vertical="center"/>
    </xf>
    <xf numFmtId="164" fontId="28" fillId="0" borderId="34" xfId="3" applyNumberFormat="1" applyFont="1" applyBorder="1" applyAlignment="1">
      <alignment horizontal="center" vertical="center"/>
    </xf>
    <xf numFmtId="164" fontId="14" fillId="0" borderId="5" xfId="3" applyNumberFormat="1" applyFont="1" applyBorder="1" applyAlignment="1">
      <alignment horizontal="center" vertical="center"/>
    </xf>
    <xf numFmtId="164" fontId="14" fillId="0" borderId="4" xfId="3" applyNumberFormat="1" applyFont="1" applyBorder="1" applyAlignment="1">
      <alignment horizontal="center" vertical="center"/>
    </xf>
    <xf numFmtId="164" fontId="14" fillId="0" borderId="6" xfId="3" applyNumberFormat="1" applyFont="1" applyBorder="1" applyAlignment="1">
      <alignment horizontal="center" vertical="center"/>
    </xf>
    <xf numFmtId="164" fontId="24" fillId="9" borderId="38" xfId="6" applyNumberFormat="1" applyFont="1" applyFill="1" applyBorder="1" applyAlignment="1">
      <alignment horizontal="center" vertical="center"/>
    </xf>
    <xf numFmtId="164" fontId="9" fillId="0" borderId="5" xfId="3" applyNumberFormat="1" applyFont="1" applyFill="1" applyBorder="1" applyAlignment="1">
      <alignment horizontal="center" vertical="center"/>
    </xf>
    <xf numFmtId="164" fontId="9" fillId="0" borderId="6" xfId="3" applyNumberFormat="1" applyFont="1" applyFill="1" applyBorder="1" applyAlignment="1">
      <alignment horizontal="center" vertical="center"/>
    </xf>
    <xf numFmtId="3" fontId="24" fillId="9" borderId="21" xfId="6" applyNumberFormat="1" applyFont="1" applyFill="1" applyBorder="1" applyAlignment="1">
      <alignment horizontal="center" vertical="center"/>
    </xf>
    <xf numFmtId="3" fontId="9" fillId="0" borderId="22" xfId="3" applyNumberFormat="1" applyFont="1" applyFill="1" applyBorder="1" applyAlignment="1">
      <alignment horizontal="center" vertical="center"/>
    </xf>
    <xf numFmtId="3" fontId="9" fillId="0" borderId="23" xfId="3" applyNumberFormat="1" applyFont="1" applyFill="1" applyBorder="1" applyAlignment="1">
      <alignment horizontal="center" vertical="center"/>
    </xf>
    <xf numFmtId="0" fontId="25" fillId="8" borderId="39" xfId="7" applyNumberFormat="1" applyFont="1" applyFill="1" applyBorder="1" applyAlignment="1">
      <alignment horizontal="center" vertical="center" wrapText="1"/>
    </xf>
    <xf numFmtId="0" fontId="25" fillId="8" borderId="40" xfId="7" applyNumberFormat="1" applyFont="1" applyFill="1" applyBorder="1" applyAlignment="1">
      <alignment horizontal="center" vertical="center" wrapText="1"/>
    </xf>
    <xf numFmtId="164" fontId="10" fillId="0" borderId="41" xfId="3" applyNumberFormat="1" applyFont="1" applyFill="1" applyBorder="1" applyAlignment="1">
      <alignment horizontal="center" vertical="center"/>
    </xf>
    <xf numFmtId="164" fontId="10" fillId="0" borderId="42" xfId="3" applyNumberFormat="1" applyFont="1" applyFill="1" applyBorder="1" applyAlignment="1">
      <alignment horizontal="center" vertical="center"/>
    </xf>
    <xf numFmtId="164" fontId="10" fillId="0" borderId="43" xfId="3" applyNumberFormat="1" applyFont="1" applyFill="1" applyBorder="1" applyAlignment="1">
      <alignment horizontal="center" vertical="center"/>
    </xf>
    <xf numFmtId="3" fontId="14" fillId="0" borderId="47" xfId="2" applyNumberFormat="1" applyFont="1" applyBorder="1" applyAlignment="1">
      <alignment horizontal="center" vertical="center"/>
    </xf>
    <xf numFmtId="0" fontId="9" fillId="0" borderId="0" xfId="0" applyNumberFormat="1" applyFont="1" applyAlignment="1">
      <alignment horizontal="center" vertical="center"/>
    </xf>
    <xf numFmtId="0" fontId="24" fillId="9" borderId="28" xfId="3" applyNumberFormat="1" applyFont="1" applyFill="1" applyBorder="1" applyAlignment="1">
      <alignment horizontal="center" vertical="center"/>
    </xf>
    <xf numFmtId="0" fontId="11" fillId="0" borderId="0" xfId="3" applyNumberFormat="1" applyFont="1" applyFill="1" applyBorder="1" applyAlignment="1">
      <alignment horizontal="center" vertical="center" wrapText="1"/>
    </xf>
    <xf numFmtId="0" fontId="9" fillId="0" borderId="0" xfId="3" applyNumberFormat="1" applyFont="1" applyAlignment="1">
      <alignment horizontal="center" vertical="center"/>
    </xf>
    <xf numFmtId="0" fontId="0" fillId="0" borderId="0" xfId="3" applyNumberFormat="1" applyFont="1" applyAlignment="1"/>
    <xf numFmtId="0" fontId="25" fillId="8" borderId="51" xfId="7" applyNumberFormat="1" applyFont="1" applyFill="1" applyBorder="1" applyAlignment="1">
      <alignment horizontal="center" vertical="center" wrapText="1"/>
    </xf>
    <xf numFmtId="0" fontId="25" fillId="12" borderId="51" xfId="7" applyNumberFormat="1" applyFont="1" applyFill="1" applyBorder="1" applyAlignment="1">
      <alignment horizontal="center" vertical="center" wrapText="1"/>
    </xf>
    <xf numFmtId="3" fontId="24" fillId="9" borderId="51" xfId="6" applyNumberFormat="1" applyFont="1" applyFill="1" applyBorder="1" applyAlignment="1">
      <alignment horizontal="center" vertical="center" wrapText="1"/>
    </xf>
    <xf numFmtId="3" fontId="18" fillId="10" borderId="51" xfId="8" applyNumberFormat="1" applyFill="1" applyBorder="1" applyAlignment="1">
      <alignment horizontal="center" vertical="center" wrapText="1"/>
    </xf>
    <xf numFmtId="0" fontId="1" fillId="11" borderId="51" xfId="9" applyNumberFormat="1" applyFont="1" applyFill="1" applyBorder="1" applyAlignment="1">
      <alignment horizontal="center" vertical="center"/>
    </xf>
    <xf numFmtId="0" fontId="9" fillId="0" borderId="51" xfId="0" applyNumberFormat="1" applyFont="1" applyFill="1" applyBorder="1" applyAlignment="1">
      <alignment horizontal="center" vertical="center" wrapText="1"/>
    </xf>
    <xf numFmtId="0" fontId="9" fillId="0" borderId="51" xfId="0" applyNumberFormat="1" applyFont="1" applyFill="1" applyBorder="1" applyAlignment="1">
      <alignment horizontal="center" vertical="center"/>
    </xf>
    <xf numFmtId="1" fontId="9" fillId="3" borderId="51" xfId="0" applyNumberFormat="1" applyFont="1" applyFill="1" applyBorder="1" applyAlignment="1" applyProtection="1">
      <alignment horizontal="center" vertical="center" wrapText="1"/>
      <protection locked="0"/>
    </xf>
    <xf numFmtId="0" fontId="9" fillId="3" borderId="51" xfId="0" applyNumberFormat="1" applyFont="1" applyFill="1" applyBorder="1" applyAlignment="1" applyProtection="1">
      <alignment horizontal="center" vertical="center" wrapText="1"/>
      <protection locked="0"/>
    </xf>
    <xf numFmtId="0" fontId="9" fillId="0" borderId="51" xfId="0" applyNumberFormat="1" applyFont="1" applyFill="1" applyBorder="1" applyAlignment="1" applyProtection="1">
      <alignment horizontal="center" vertical="center" wrapText="1"/>
      <protection locked="0"/>
    </xf>
    <xf numFmtId="0" fontId="18" fillId="10" borderId="51" xfId="8" applyNumberFormat="1" applyFill="1" applyBorder="1" applyAlignment="1">
      <alignment horizontal="center" vertical="center"/>
    </xf>
    <xf numFmtId="1" fontId="9" fillId="2" borderId="51" xfId="0" applyNumberFormat="1" applyFont="1" applyFill="1" applyBorder="1" applyAlignment="1">
      <alignment horizontal="center" vertical="center"/>
    </xf>
    <xf numFmtId="0" fontId="9" fillId="2" borderId="51" xfId="0" applyNumberFormat="1" applyFont="1" applyFill="1" applyBorder="1" applyAlignment="1">
      <alignment horizontal="center" vertical="center"/>
    </xf>
    <xf numFmtId="0" fontId="9" fillId="2" borderId="51" xfId="0" applyNumberFormat="1" applyFont="1" applyFill="1" applyBorder="1" applyAlignment="1">
      <alignment horizontal="center" vertical="center" wrapText="1"/>
    </xf>
    <xf numFmtId="0" fontId="9" fillId="0" borderId="52" xfId="0" applyNumberFormat="1" applyFont="1" applyFill="1" applyBorder="1" applyAlignment="1">
      <alignment horizontal="center" vertical="center" wrapText="1"/>
    </xf>
    <xf numFmtId="3" fontId="16" fillId="2" borderId="53" xfId="0" applyNumberFormat="1" applyFont="1" applyFill="1" applyBorder="1" applyAlignment="1">
      <alignment horizontal="center" vertical="center"/>
    </xf>
    <xf numFmtId="164" fontId="25" fillId="8" borderId="29" xfId="3" applyNumberFormat="1" applyFont="1" applyFill="1" applyBorder="1" applyAlignment="1">
      <alignment horizontal="center" vertical="center" wrapText="1"/>
    </xf>
    <xf numFmtId="164" fontId="25" fillId="8" borderId="40" xfId="3" applyNumberFormat="1" applyFont="1" applyFill="1" applyBorder="1" applyAlignment="1">
      <alignment horizontal="center" vertical="center" wrapText="1"/>
    </xf>
    <xf numFmtId="164" fontId="16" fillId="2" borderId="53" xfId="3" applyNumberFormat="1" applyFont="1" applyFill="1" applyBorder="1" applyAlignment="1">
      <alignment horizontal="center" vertical="center"/>
    </xf>
    <xf numFmtId="3" fontId="25" fillId="8" borderId="28" xfId="3" applyNumberFormat="1" applyFont="1" applyFill="1" applyBorder="1" applyAlignment="1">
      <alignment horizontal="center" vertical="center" wrapText="1"/>
    </xf>
    <xf numFmtId="3" fontId="25" fillId="12" borderId="28" xfId="3" applyNumberFormat="1" applyFont="1" applyFill="1" applyBorder="1" applyAlignment="1">
      <alignment horizontal="center" vertical="center" wrapText="1"/>
    </xf>
    <xf numFmtId="3" fontId="24" fillId="9" borderId="28" xfId="3" applyNumberFormat="1" applyFont="1" applyFill="1" applyBorder="1" applyAlignment="1">
      <alignment horizontal="center" vertical="center"/>
    </xf>
    <xf numFmtId="3" fontId="0" fillId="0" borderId="0" xfId="0" applyNumberFormat="1">
      <alignment vertical="center"/>
    </xf>
    <xf numFmtId="164" fontId="25" fillId="8" borderId="54" xfId="3" applyNumberFormat="1" applyFont="1" applyFill="1" applyBorder="1" applyAlignment="1">
      <alignment horizontal="center" vertical="center" wrapText="1"/>
    </xf>
    <xf numFmtId="164" fontId="25" fillId="12" borderId="54" xfId="3" applyNumberFormat="1" applyFont="1" applyFill="1" applyBorder="1" applyAlignment="1">
      <alignment horizontal="center" vertical="center" wrapText="1"/>
    </xf>
    <xf numFmtId="164" fontId="24" fillId="9" borderId="54" xfId="3" applyNumberFormat="1" applyFont="1" applyFill="1" applyBorder="1" applyAlignment="1">
      <alignment horizontal="center" vertical="center"/>
    </xf>
    <xf numFmtId="164" fontId="18" fillId="10" borderId="54" xfId="3" applyNumberFormat="1" applyFont="1" applyFill="1" applyBorder="1" applyAlignment="1">
      <alignment horizontal="center" vertical="center" wrapText="1"/>
    </xf>
    <xf numFmtId="164" fontId="1" fillId="11" borderId="54" xfId="3" applyNumberFormat="1" applyFont="1" applyFill="1" applyBorder="1" applyAlignment="1">
      <alignment horizontal="center" vertical="center"/>
    </xf>
    <xf numFmtId="164" fontId="16" fillId="2" borderId="54" xfId="3" applyNumberFormat="1" applyFont="1" applyFill="1" applyBorder="1" applyAlignment="1">
      <alignment horizontal="center" vertical="center"/>
    </xf>
    <xf numFmtId="164" fontId="26" fillId="10" borderId="54" xfId="3" applyNumberFormat="1" applyFont="1" applyFill="1" applyBorder="1" applyAlignment="1">
      <alignment horizontal="center" vertical="center"/>
    </xf>
    <xf numFmtId="164" fontId="27" fillId="11" borderId="54" xfId="3" applyNumberFormat="1" applyFont="1" applyFill="1" applyBorder="1" applyAlignment="1">
      <alignment horizontal="center" vertical="center"/>
    </xf>
    <xf numFmtId="164" fontId="18" fillId="10" borderId="54" xfId="3" applyNumberFormat="1" applyFont="1" applyFill="1" applyBorder="1" applyAlignment="1">
      <alignment horizontal="center" vertical="center"/>
    </xf>
    <xf numFmtId="164" fontId="16" fillId="2" borderId="55" xfId="3" applyNumberFormat="1" applyFont="1" applyFill="1" applyBorder="1" applyAlignment="1">
      <alignment horizontal="center" vertical="center"/>
    </xf>
    <xf numFmtId="3" fontId="12" fillId="0" borderId="0" xfId="0" applyNumberFormat="1" applyFont="1">
      <alignment vertical="center"/>
    </xf>
    <xf numFmtId="3" fontId="9" fillId="0" borderId="0" xfId="0" applyNumberFormat="1" applyFont="1" applyAlignment="1">
      <alignment horizontal="center" vertical="center"/>
    </xf>
    <xf numFmtId="0" fontId="22" fillId="0" borderId="0" xfId="0" applyNumberFormat="1" applyFont="1" applyFill="1" applyAlignment="1">
      <alignment horizontal="left" vertical="center"/>
    </xf>
    <xf numFmtId="0" fontId="23" fillId="0" borderId="0" xfId="0" applyFont="1" applyAlignment="1">
      <alignment horizontal="left" vertical="center"/>
    </xf>
    <xf numFmtId="0" fontId="15" fillId="0" borderId="0" xfId="0" applyNumberFormat="1" applyFont="1" applyFill="1" applyAlignment="1">
      <alignment horizontal="center"/>
    </xf>
    <xf numFmtId="0" fontId="6" fillId="0" borderId="35" xfId="0" applyNumberFormat="1" applyFont="1" applyFill="1" applyBorder="1" applyAlignment="1">
      <alignment horizontal="center" vertical="center"/>
    </xf>
    <xf numFmtId="0" fontId="6" fillId="0" borderId="36" xfId="0" applyNumberFormat="1" applyFont="1" applyFill="1" applyBorder="1" applyAlignment="1">
      <alignment horizontal="center" vertical="center"/>
    </xf>
    <xf numFmtId="0" fontId="6" fillId="0" borderId="37" xfId="0" applyNumberFormat="1" applyFont="1" applyFill="1" applyBorder="1" applyAlignment="1">
      <alignment horizontal="center" vertical="center"/>
    </xf>
    <xf numFmtId="0" fontId="4" fillId="0" borderId="0" xfId="0" applyNumberFormat="1" applyFont="1" applyFill="1" applyAlignment="1">
      <alignment horizontal="center"/>
    </xf>
    <xf numFmtId="0" fontId="0" fillId="0" borderId="0" xfId="0" applyAlignment="1">
      <alignment horizontal="center" vertical="center"/>
    </xf>
    <xf numFmtId="0" fontId="20" fillId="0" borderId="35" xfId="0" applyFont="1" applyBorder="1" applyAlignment="1">
      <alignment horizontal="center" vertical="center"/>
    </xf>
    <xf numFmtId="0" fontId="20" fillId="0" borderId="36" xfId="0" applyFont="1" applyBorder="1" applyAlignment="1">
      <alignment horizontal="center" vertical="center"/>
    </xf>
    <xf numFmtId="0" fontId="20" fillId="0" borderId="37" xfId="0" applyFont="1" applyBorder="1" applyAlignment="1">
      <alignment horizontal="center" vertical="center"/>
    </xf>
    <xf numFmtId="0" fontId="25" fillId="8" borderId="35" xfId="7" applyNumberFormat="1" applyFont="1" applyFill="1" applyBorder="1" applyAlignment="1">
      <alignment horizontal="center" vertical="center" wrapText="1"/>
    </xf>
    <xf numFmtId="0" fontId="25" fillId="8" borderId="45" xfId="7" applyNumberFormat="1" applyFont="1" applyFill="1" applyBorder="1" applyAlignment="1">
      <alignment horizontal="center" vertical="center" wrapText="1"/>
    </xf>
    <xf numFmtId="3" fontId="14" fillId="0" borderId="46" xfId="2" applyNumberFormat="1" applyFont="1" applyBorder="1" applyAlignment="1">
      <alignment horizontal="center" vertical="center"/>
    </xf>
    <xf numFmtId="3" fontId="14" fillId="0" borderId="48" xfId="2" applyNumberFormat="1" applyFont="1" applyBorder="1" applyAlignment="1">
      <alignment horizontal="center" vertical="center"/>
    </xf>
    <xf numFmtId="3" fontId="14" fillId="0" borderId="44" xfId="2" applyNumberFormat="1" applyFont="1" applyBorder="1" applyAlignment="1">
      <alignment horizontal="center" vertical="center"/>
    </xf>
    <xf numFmtId="3" fontId="14" fillId="0" borderId="49" xfId="2" applyNumberFormat="1" applyFont="1" applyBorder="1" applyAlignment="1">
      <alignment horizontal="center" vertical="center"/>
    </xf>
    <xf numFmtId="3" fontId="14" fillId="0" borderId="50" xfId="2" applyNumberFormat="1" applyFont="1" applyBorder="1" applyAlignment="1">
      <alignment horizontal="center" vertical="center"/>
    </xf>
  </cellXfs>
  <cellStyles count="10">
    <cellStyle name="20% - Accent6" xfId="9" builtinId="50"/>
    <cellStyle name="Accent3" xfId="8" builtinId="37"/>
    <cellStyle name="Accent6" xfId="7" builtinId="49"/>
    <cellStyle name="Calculation" xfId="6" builtinId="22"/>
    <cellStyle name="Comma 2" xfId="1"/>
    <cellStyle name="Normal" xfId="0" builtinId="0"/>
    <cellStyle name="Normal 2" xfId="2"/>
    <cellStyle name="Percent" xfId="3" builtinId="5"/>
    <cellStyle name="Percent 2" xfId="4"/>
    <cellStyle name="Percent 3" xf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7992B1"/>
      <rgbColor rgb="00A5B6CB"/>
      <rgbColor rgb="00FFFFFF"/>
      <rgbColor rgb="00FF0000"/>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2</xdr:col>
      <xdr:colOff>495300</xdr:colOff>
      <xdr:row>4</xdr:row>
      <xdr:rowOff>114300</xdr:rowOff>
    </xdr:from>
    <xdr:to>
      <xdr:col>2</xdr:col>
      <xdr:colOff>685800</xdr:colOff>
      <xdr:row>4</xdr:row>
      <xdr:rowOff>285750</xdr:rowOff>
    </xdr:to>
    <xdr:sp macro="" textlink="">
      <xdr:nvSpPr>
        <xdr:cNvPr id="2" name="AutoShape 68"/>
        <xdr:cNvSpPr>
          <a:spLocks noChangeArrowheads="1"/>
        </xdr:cNvSpPr>
      </xdr:nvSpPr>
      <xdr:spPr bwMode="auto">
        <a:xfrm>
          <a:off x="4314825" y="1600200"/>
          <a:ext cx="190500" cy="171450"/>
        </a:xfrm>
        <a:prstGeom prst="downArrow">
          <a:avLst>
            <a:gd name="adj1" fmla="val 50000"/>
            <a:gd name="adj2" fmla="val 25000"/>
          </a:avLst>
        </a:prstGeom>
        <a:solidFill>
          <a:srgbClr val="FFFFFF"/>
        </a:solidFill>
        <a:ln w="9525">
          <a:solidFill>
            <a:srgbClr val="000000"/>
          </a:solidFill>
          <a:miter lim="800000"/>
          <a:headEnd/>
          <a:tailEnd/>
        </a:ln>
      </xdr:spPr>
      <xdr:txBody>
        <a:bodyPr rot="0" vert="eaVert" wrap="square" lIns="91440" tIns="45720" rIns="91440" bIns="45720" anchor="t" anchorCtr="0" upright="1">
          <a:noAutofit/>
        </a:bodyPr>
        <a:lstStyle/>
        <a:p>
          <a:endParaRPr lang="en-US"/>
        </a:p>
      </xdr:txBody>
    </xdr:sp>
    <xdr:clientData/>
  </xdr:twoCellAnchor>
  <xdr:twoCellAnchor>
    <xdr:from>
      <xdr:col>3</xdr:col>
      <xdr:colOff>438150</xdr:colOff>
      <xdr:row>4</xdr:row>
      <xdr:rowOff>95250</xdr:rowOff>
    </xdr:from>
    <xdr:to>
      <xdr:col>3</xdr:col>
      <xdr:colOff>628650</xdr:colOff>
      <xdr:row>4</xdr:row>
      <xdr:rowOff>266700</xdr:rowOff>
    </xdr:to>
    <xdr:sp macro="" textlink="">
      <xdr:nvSpPr>
        <xdr:cNvPr id="3" name="AutoShape 68"/>
        <xdr:cNvSpPr>
          <a:spLocks noChangeArrowheads="1"/>
        </xdr:cNvSpPr>
      </xdr:nvSpPr>
      <xdr:spPr bwMode="auto">
        <a:xfrm>
          <a:off x="5448300" y="1581150"/>
          <a:ext cx="190500" cy="171450"/>
        </a:xfrm>
        <a:prstGeom prst="downArrow">
          <a:avLst>
            <a:gd name="adj1" fmla="val 50000"/>
            <a:gd name="adj2" fmla="val 25000"/>
          </a:avLst>
        </a:prstGeom>
        <a:solidFill>
          <a:srgbClr val="FFFFFF"/>
        </a:solidFill>
        <a:ln w="9525">
          <a:solidFill>
            <a:srgbClr val="000000"/>
          </a:solidFill>
          <a:miter lim="800000"/>
          <a:headEnd/>
          <a:tailEnd/>
        </a:ln>
      </xdr:spPr>
      <xdr:txBody>
        <a:bodyPr rot="0" vert="eaVert" wrap="square" lIns="91440" tIns="45720" rIns="91440" bIns="45720" anchor="t" anchorCtr="0" upright="1">
          <a:noAutofit/>
        </a:bodyPr>
        <a:lstStyle/>
        <a:p>
          <a:endParaRPr lang="en-US"/>
        </a:p>
      </xdr:txBody>
    </xdr:sp>
    <xdr:clientData/>
  </xdr:twoCellAnchor>
  <xdr:twoCellAnchor>
    <xdr:from>
      <xdr:col>4</xdr:col>
      <xdr:colOff>457200</xdr:colOff>
      <xdr:row>4</xdr:row>
      <xdr:rowOff>95250</xdr:rowOff>
    </xdr:from>
    <xdr:to>
      <xdr:col>4</xdr:col>
      <xdr:colOff>647700</xdr:colOff>
      <xdr:row>4</xdr:row>
      <xdr:rowOff>266700</xdr:rowOff>
    </xdr:to>
    <xdr:sp macro="" textlink="">
      <xdr:nvSpPr>
        <xdr:cNvPr id="4" name="AutoShape 68"/>
        <xdr:cNvSpPr>
          <a:spLocks noChangeArrowheads="1"/>
        </xdr:cNvSpPr>
      </xdr:nvSpPr>
      <xdr:spPr bwMode="auto">
        <a:xfrm>
          <a:off x="6562725" y="1581150"/>
          <a:ext cx="190500" cy="171450"/>
        </a:xfrm>
        <a:prstGeom prst="downArrow">
          <a:avLst>
            <a:gd name="adj1" fmla="val 50000"/>
            <a:gd name="adj2" fmla="val 25000"/>
          </a:avLst>
        </a:prstGeom>
        <a:solidFill>
          <a:srgbClr val="FFFFFF"/>
        </a:solidFill>
        <a:ln w="9525">
          <a:solidFill>
            <a:srgbClr val="000000"/>
          </a:solidFill>
          <a:miter lim="800000"/>
          <a:headEnd/>
          <a:tailEnd/>
        </a:ln>
      </xdr:spPr>
      <xdr:txBody>
        <a:bodyPr rot="0" vert="eaVert" wrap="square" lIns="91440" tIns="45720" rIns="91440" bIns="45720" anchor="t" anchorCtr="0" upright="1">
          <a:noAutofit/>
        </a:bodyPr>
        <a:lstStyle/>
        <a:p>
          <a:endParaRPr lang="en-US"/>
        </a:p>
      </xdr:txBody>
    </xdr:sp>
    <xdr:clientData/>
  </xdr:twoCellAnchor>
  <xdr:twoCellAnchor>
    <xdr:from>
      <xdr:col>5</xdr:col>
      <xdr:colOff>390525</xdr:colOff>
      <xdr:row>4</xdr:row>
      <xdr:rowOff>95250</xdr:rowOff>
    </xdr:from>
    <xdr:to>
      <xdr:col>5</xdr:col>
      <xdr:colOff>581025</xdr:colOff>
      <xdr:row>4</xdr:row>
      <xdr:rowOff>266700</xdr:rowOff>
    </xdr:to>
    <xdr:sp macro="" textlink="">
      <xdr:nvSpPr>
        <xdr:cNvPr id="5" name="AutoShape 68"/>
        <xdr:cNvSpPr>
          <a:spLocks noChangeArrowheads="1"/>
        </xdr:cNvSpPr>
      </xdr:nvSpPr>
      <xdr:spPr bwMode="auto">
        <a:xfrm>
          <a:off x="7991475" y="1581150"/>
          <a:ext cx="190500" cy="171450"/>
        </a:xfrm>
        <a:prstGeom prst="downArrow">
          <a:avLst>
            <a:gd name="adj1" fmla="val 50000"/>
            <a:gd name="adj2" fmla="val 25000"/>
          </a:avLst>
        </a:prstGeom>
        <a:solidFill>
          <a:srgbClr val="FFFFFF"/>
        </a:solidFill>
        <a:ln w="9525">
          <a:solidFill>
            <a:srgbClr val="000000"/>
          </a:solidFill>
          <a:miter lim="800000"/>
          <a:headEnd/>
          <a:tailEnd/>
        </a:ln>
      </xdr:spPr>
      <xdr:txBody>
        <a:bodyPr rot="0" vert="eaVert" wrap="square" lIns="91440" tIns="45720" rIns="91440" bIns="45720" anchor="t" anchorCtr="0" upright="1">
          <a:noAutofit/>
        </a:bodyPr>
        <a:lstStyle/>
        <a:p>
          <a:endParaRPr lang="en-US"/>
        </a:p>
      </xdr:txBody>
    </xdr:sp>
    <xdr:clientData/>
  </xdr:twoCellAnchor>
  <xdr:twoCellAnchor>
    <xdr:from>
      <xdr:col>6</xdr:col>
      <xdr:colOff>476250</xdr:colOff>
      <xdr:row>4</xdr:row>
      <xdr:rowOff>104775</xdr:rowOff>
    </xdr:from>
    <xdr:to>
      <xdr:col>6</xdr:col>
      <xdr:colOff>666750</xdr:colOff>
      <xdr:row>4</xdr:row>
      <xdr:rowOff>276225</xdr:rowOff>
    </xdr:to>
    <xdr:sp macro="" textlink="">
      <xdr:nvSpPr>
        <xdr:cNvPr id="6" name="AutoShape 68"/>
        <xdr:cNvSpPr>
          <a:spLocks noChangeArrowheads="1"/>
        </xdr:cNvSpPr>
      </xdr:nvSpPr>
      <xdr:spPr bwMode="auto">
        <a:xfrm>
          <a:off x="9086850" y="1590675"/>
          <a:ext cx="190500" cy="171450"/>
        </a:xfrm>
        <a:prstGeom prst="downArrow">
          <a:avLst>
            <a:gd name="adj1" fmla="val 50000"/>
            <a:gd name="adj2" fmla="val 25000"/>
          </a:avLst>
        </a:prstGeom>
        <a:solidFill>
          <a:srgbClr val="FFFFFF"/>
        </a:solidFill>
        <a:ln w="9525">
          <a:solidFill>
            <a:srgbClr val="000000"/>
          </a:solidFill>
          <a:miter lim="800000"/>
          <a:headEnd/>
          <a:tailEnd/>
        </a:ln>
      </xdr:spPr>
      <xdr:txBody>
        <a:bodyPr rot="0" vert="eaVert" wrap="square" lIns="91440" tIns="45720" rIns="91440" bIns="45720" anchor="t" anchorCtr="0" upright="1">
          <a:noAutofit/>
        </a:bodyPr>
        <a:lstStyle/>
        <a:p>
          <a:endParaRPr lang="en-US"/>
        </a:p>
      </xdr:txBody>
    </xdr:sp>
    <xdr:clientData/>
  </xdr:twoCellAnchor>
  <xdr:twoCellAnchor>
    <xdr:from>
      <xdr:col>7</xdr:col>
      <xdr:colOff>466725</xdr:colOff>
      <xdr:row>4</xdr:row>
      <xdr:rowOff>85725</xdr:rowOff>
    </xdr:from>
    <xdr:to>
      <xdr:col>7</xdr:col>
      <xdr:colOff>657225</xdr:colOff>
      <xdr:row>4</xdr:row>
      <xdr:rowOff>257175</xdr:rowOff>
    </xdr:to>
    <xdr:sp macro="" textlink="">
      <xdr:nvSpPr>
        <xdr:cNvPr id="7" name="AutoShape 68"/>
        <xdr:cNvSpPr>
          <a:spLocks noChangeArrowheads="1"/>
        </xdr:cNvSpPr>
      </xdr:nvSpPr>
      <xdr:spPr bwMode="auto">
        <a:xfrm>
          <a:off x="9782175" y="1571625"/>
          <a:ext cx="190500" cy="171450"/>
        </a:xfrm>
        <a:prstGeom prst="downArrow">
          <a:avLst>
            <a:gd name="adj1" fmla="val 50000"/>
            <a:gd name="adj2" fmla="val 25000"/>
          </a:avLst>
        </a:prstGeom>
        <a:solidFill>
          <a:srgbClr val="FFFFFF"/>
        </a:solidFill>
        <a:ln w="9525">
          <a:solidFill>
            <a:srgbClr val="000000"/>
          </a:solidFill>
          <a:miter lim="800000"/>
          <a:headEnd/>
          <a:tailEnd/>
        </a:ln>
      </xdr:spPr>
      <xdr:txBody>
        <a:bodyPr rot="0" vert="eaVert" wrap="square" lIns="91440" tIns="45720" rIns="91440" bIns="45720" anchor="t" anchorCtr="0" upright="1">
          <a:noAutofit/>
        </a:bodyPr>
        <a:lstStyle/>
        <a:p>
          <a:endParaRPr lang="en-US"/>
        </a:p>
      </xdr:txBody>
    </xdr:sp>
    <xdr:clientData/>
  </xdr:twoCellAnchor>
  <xdr:twoCellAnchor>
    <xdr:from>
      <xdr:col>8</xdr:col>
      <xdr:colOff>390525</xdr:colOff>
      <xdr:row>4</xdr:row>
      <xdr:rowOff>95250</xdr:rowOff>
    </xdr:from>
    <xdr:to>
      <xdr:col>8</xdr:col>
      <xdr:colOff>581025</xdr:colOff>
      <xdr:row>4</xdr:row>
      <xdr:rowOff>266700</xdr:rowOff>
    </xdr:to>
    <xdr:sp macro="" textlink="">
      <xdr:nvSpPr>
        <xdr:cNvPr id="8" name="AutoShape 68"/>
        <xdr:cNvSpPr>
          <a:spLocks noChangeArrowheads="1"/>
        </xdr:cNvSpPr>
      </xdr:nvSpPr>
      <xdr:spPr bwMode="auto">
        <a:xfrm>
          <a:off x="7991475" y="1581150"/>
          <a:ext cx="190500" cy="171450"/>
        </a:xfrm>
        <a:prstGeom prst="downArrow">
          <a:avLst>
            <a:gd name="adj1" fmla="val 50000"/>
            <a:gd name="adj2" fmla="val 25000"/>
          </a:avLst>
        </a:prstGeom>
        <a:solidFill>
          <a:srgbClr val="FFFFFF"/>
        </a:solidFill>
        <a:ln w="9525">
          <a:solidFill>
            <a:srgbClr val="000000"/>
          </a:solidFill>
          <a:miter lim="800000"/>
          <a:headEnd/>
          <a:tailEnd/>
        </a:ln>
      </xdr:spPr>
      <xdr:txBody>
        <a:bodyPr rot="0" vert="eaVert" wrap="square" lIns="91440" tIns="45720" rIns="91440" bIns="45720" anchor="t" anchorCtr="0" upright="1">
          <a:noAutofit/>
        </a:bodyPr>
        <a:lstStyle/>
        <a:p>
          <a:endParaRPr lang="en-US"/>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6"/>
  <sheetViews>
    <sheetView tabSelected="1" zoomScaleNormal="100" workbookViewId="0">
      <pane xSplit="2" ySplit="1" topLeftCell="C2" activePane="bottomRight" state="frozen"/>
      <selection pane="topRight" activeCell="C1" sqref="C1"/>
      <selection pane="bottomLeft" activeCell="A2" sqref="A2"/>
      <selection pane="bottomRight" activeCell="B1" sqref="B1"/>
    </sheetView>
  </sheetViews>
  <sheetFormatPr defaultColWidth="9.140625" defaultRowHeight="15" customHeight="1" x14ac:dyDescent="0.2"/>
  <cols>
    <col min="1" max="1" width="9.85546875" style="5" customWidth="1"/>
    <col min="2" max="2" width="47.42578125" style="5" customWidth="1"/>
    <col min="3" max="3" width="17.85546875" style="5" customWidth="1"/>
    <col min="4" max="4" width="16.42578125" style="5" customWidth="1"/>
    <col min="5" max="5" width="16.85546875" style="5" customWidth="1"/>
    <col min="6" max="6" width="15.140625" style="118" customWidth="1"/>
    <col min="7" max="7" width="16.140625" style="115" customWidth="1"/>
    <col min="8" max="9" width="16.140625" style="86" customWidth="1"/>
    <col min="10" max="16384" width="9.140625" style="5"/>
  </cols>
  <sheetData>
    <row r="1" spans="2:9" ht="35.25" customHeight="1" x14ac:dyDescent="0.2">
      <c r="B1" s="109" t="s">
        <v>0</v>
      </c>
      <c r="C1" s="48" t="s">
        <v>297</v>
      </c>
      <c r="D1" s="48" t="s">
        <v>298</v>
      </c>
      <c r="E1" s="48" t="s">
        <v>299</v>
      </c>
      <c r="F1" s="48" t="s">
        <v>283</v>
      </c>
      <c r="G1" s="48" t="s">
        <v>284</v>
      </c>
      <c r="H1" s="136" t="s">
        <v>285</v>
      </c>
      <c r="I1" s="137" t="s">
        <v>286</v>
      </c>
    </row>
    <row r="2" spans="2:9" s="21" customFormat="1" ht="31.5" customHeight="1" x14ac:dyDescent="0.2">
      <c r="B2" s="120" t="s">
        <v>269</v>
      </c>
      <c r="C2" s="73">
        <v>6320516</v>
      </c>
      <c r="D2" s="73">
        <v>1544098</v>
      </c>
      <c r="E2" s="73">
        <v>1054329</v>
      </c>
      <c r="F2" s="139">
        <f>E2-C2</f>
        <v>-5266187</v>
      </c>
      <c r="G2" s="73">
        <f>E2-D2</f>
        <v>-489769</v>
      </c>
      <c r="H2" s="74">
        <f>E2/C2-1</f>
        <v>-0.83318941048484019</v>
      </c>
      <c r="I2" s="143">
        <f>E2/D2-1</f>
        <v>-0.3171877691700915</v>
      </c>
    </row>
    <row r="3" spans="2:9" s="21" customFormat="1" ht="19.5" customHeight="1" x14ac:dyDescent="0.2">
      <c r="B3" s="121" t="s">
        <v>258</v>
      </c>
      <c r="C3" s="75">
        <v>1121985</v>
      </c>
      <c r="D3" s="75">
        <v>225511</v>
      </c>
      <c r="E3" s="75">
        <v>92757</v>
      </c>
      <c r="F3" s="140">
        <f>E3-C3</f>
        <v>-1029228</v>
      </c>
      <c r="G3" s="75">
        <f>E3-D3</f>
        <v>-132754</v>
      </c>
      <c r="H3" s="76">
        <f>E3/C3-1</f>
        <v>-0.91732777176165459</v>
      </c>
      <c r="I3" s="144">
        <f>E3/D3-1</f>
        <v>-0.58868081823059626</v>
      </c>
    </row>
    <row r="4" spans="2:9" ht="30.75" customHeight="1" x14ac:dyDescent="0.2">
      <c r="B4" s="122" t="s">
        <v>270</v>
      </c>
      <c r="C4" s="62">
        <v>5198531</v>
      </c>
      <c r="D4" s="62">
        <v>1318587</v>
      </c>
      <c r="E4" s="62">
        <v>961572</v>
      </c>
      <c r="F4" s="141">
        <f>E4-C4</f>
        <v>-4236959</v>
      </c>
      <c r="G4" s="62">
        <f>E4-D4</f>
        <v>-357015</v>
      </c>
      <c r="H4" s="70">
        <f>E4/C4-1</f>
        <v>-0.81503005368247305</v>
      </c>
      <c r="I4" s="145">
        <f>E4/D4-1</f>
        <v>-0.27075574080436104</v>
      </c>
    </row>
    <row r="5" spans="2:9" s="21" customFormat="1" ht="30.75" customHeight="1" x14ac:dyDescent="0.2">
      <c r="B5" s="122" t="s">
        <v>268</v>
      </c>
      <c r="C5" s="62"/>
      <c r="D5" s="62"/>
      <c r="E5" s="62"/>
      <c r="F5" s="116"/>
      <c r="G5" s="62"/>
      <c r="H5" s="70"/>
      <c r="I5" s="145"/>
    </row>
    <row r="6" spans="2:9" ht="15" customHeight="1" x14ac:dyDescent="0.2">
      <c r="B6" s="123" t="s">
        <v>1</v>
      </c>
      <c r="C6" s="63">
        <v>4489220</v>
      </c>
      <c r="D6" s="63">
        <v>1123661</v>
      </c>
      <c r="E6" s="63">
        <v>762744</v>
      </c>
      <c r="F6" s="63">
        <f t="shared" ref="F6:F69" si="0">E6-C6</f>
        <v>-3726476</v>
      </c>
      <c r="G6" s="63">
        <f t="shared" ref="G6:G69" si="1">E6-D6</f>
        <v>-360917</v>
      </c>
      <c r="H6" s="71">
        <f t="shared" ref="H6:H67" si="2">E6/C6-1</f>
        <v>-0.83009431482529261</v>
      </c>
      <c r="I6" s="146">
        <f t="shared" ref="I6:I67" si="3">E6/D6-1</f>
        <v>-0.32119740740312253</v>
      </c>
    </row>
    <row r="7" spans="2:9" x14ac:dyDescent="0.2">
      <c r="B7" s="124" t="s">
        <v>2</v>
      </c>
      <c r="C7" s="65">
        <v>3349123</v>
      </c>
      <c r="D7" s="65">
        <v>801225</v>
      </c>
      <c r="E7" s="65">
        <v>471490</v>
      </c>
      <c r="F7" s="65">
        <f t="shared" si="0"/>
        <v>-2877633</v>
      </c>
      <c r="G7" s="65">
        <f t="shared" si="1"/>
        <v>-329735</v>
      </c>
      <c r="H7" s="85">
        <f t="shared" si="2"/>
        <v>-0.85921986143835261</v>
      </c>
      <c r="I7" s="147">
        <f t="shared" si="3"/>
        <v>-0.41153858154700618</v>
      </c>
    </row>
    <row r="8" spans="2:9" s="13" customFormat="1" ht="14.25" customHeight="1" x14ac:dyDescent="0.2">
      <c r="B8" s="125" t="s">
        <v>4</v>
      </c>
      <c r="C8" s="42">
        <v>1024349</v>
      </c>
      <c r="D8" s="42">
        <v>279387</v>
      </c>
      <c r="E8" s="42">
        <v>48783</v>
      </c>
      <c r="F8" s="42">
        <f t="shared" si="0"/>
        <v>-975566</v>
      </c>
      <c r="G8" s="42">
        <f t="shared" si="1"/>
        <v>-230604</v>
      </c>
      <c r="H8" s="91">
        <f t="shared" si="2"/>
        <v>-0.95237658259050384</v>
      </c>
      <c r="I8" s="148">
        <f t="shared" si="3"/>
        <v>-0.82539273480870623</v>
      </c>
    </row>
    <row r="9" spans="2:9" s="13" customFormat="1" ht="12" x14ac:dyDescent="0.2">
      <c r="B9" s="125" t="s">
        <v>5</v>
      </c>
      <c r="C9" s="42">
        <v>46024</v>
      </c>
      <c r="D9" s="42">
        <v>11217</v>
      </c>
      <c r="E9" s="42">
        <v>32014</v>
      </c>
      <c r="F9" s="42">
        <f t="shared" si="0"/>
        <v>-14010</v>
      </c>
      <c r="G9" s="42">
        <f>E9-D9</f>
        <v>20797</v>
      </c>
      <c r="H9" s="91">
        <f t="shared" si="2"/>
        <v>-0.30440639666261082</v>
      </c>
      <c r="I9" s="148">
        <f t="shared" si="3"/>
        <v>1.8540608005705623</v>
      </c>
    </row>
    <row r="10" spans="2:9" s="13" customFormat="1" ht="12" x14ac:dyDescent="0.2">
      <c r="B10" s="125" t="s">
        <v>6</v>
      </c>
      <c r="C10" s="42">
        <v>7343</v>
      </c>
      <c r="D10" s="42">
        <v>2914</v>
      </c>
      <c r="E10" s="42">
        <v>2266</v>
      </c>
      <c r="F10" s="42">
        <f t="shared" si="0"/>
        <v>-5077</v>
      </c>
      <c r="G10" s="42">
        <f t="shared" si="1"/>
        <v>-648</v>
      </c>
      <c r="H10" s="91">
        <f t="shared" si="2"/>
        <v>-0.69140678196922245</v>
      </c>
      <c r="I10" s="148">
        <f t="shared" si="3"/>
        <v>-0.22237474262182566</v>
      </c>
    </row>
    <row r="11" spans="2:9" ht="15" customHeight="1" x14ac:dyDescent="0.2">
      <c r="B11" s="126" t="s">
        <v>8</v>
      </c>
      <c r="C11" s="42">
        <v>6650</v>
      </c>
      <c r="D11" s="42">
        <v>2425</v>
      </c>
      <c r="E11" s="42">
        <v>2148</v>
      </c>
      <c r="F11" s="42">
        <f t="shared" si="0"/>
        <v>-4502</v>
      </c>
      <c r="G11" s="42">
        <f t="shared" si="1"/>
        <v>-277</v>
      </c>
      <c r="H11" s="91">
        <f t="shared" si="2"/>
        <v>-0.67699248120300748</v>
      </c>
      <c r="I11" s="148">
        <f t="shared" si="3"/>
        <v>-0.11422680412371133</v>
      </c>
    </row>
    <row r="12" spans="2:9" ht="15" customHeight="1" x14ac:dyDescent="0.2">
      <c r="B12" s="126" t="s">
        <v>19</v>
      </c>
      <c r="C12" s="42">
        <v>8629</v>
      </c>
      <c r="D12" s="42">
        <v>3377</v>
      </c>
      <c r="E12" s="42">
        <v>372</v>
      </c>
      <c r="F12" s="42">
        <f t="shared" si="0"/>
        <v>-8257</v>
      </c>
      <c r="G12" s="42">
        <f t="shared" si="1"/>
        <v>-3005</v>
      </c>
      <c r="H12" s="91">
        <f t="shared" si="2"/>
        <v>-0.95688955846563917</v>
      </c>
      <c r="I12" s="148">
        <f t="shared" si="3"/>
        <v>-0.88984305596683444</v>
      </c>
    </row>
    <row r="13" spans="2:9" ht="15" customHeight="1" x14ac:dyDescent="0.2">
      <c r="B13" s="126" t="s">
        <v>12</v>
      </c>
      <c r="C13" s="42">
        <v>12941</v>
      </c>
      <c r="D13" s="42">
        <v>3363</v>
      </c>
      <c r="E13" s="42">
        <v>3682</v>
      </c>
      <c r="F13" s="42">
        <f t="shared" si="0"/>
        <v>-9259</v>
      </c>
      <c r="G13" s="42">
        <f t="shared" si="1"/>
        <v>319</v>
      </c>
      <c r="H13" s="91">
        <f t="shared" si="2"/>
        <v>-0.71547793833552276</v>
      </c>
      <c r="I13" s="148">
        <f t="shared" si="3"/>
        <v>9.4855783526613058E-2</v>
      </c>
    </row>
    <row r="14" spans="2:9" ht="15" customHeight="1" x14ac:dyDescent="0.2">
      <c r="B14" s="126" t="s">
        <v>275</v>
      </c>
      <c r="C14" s="42">
        <v>13987</v>
      </c>
      <c r="D14" s="42">
        <v>4533</v>
      </c>
      <c r="E14" s="42">
        <v>4644</v>
      </c>
      <c r="F14" s="42">
        <f t="shared" si="0"/>
        <v>-9343</v>
      </c>
      <c r="G14" s="42">
        <f t="shared" si="1"/>
        <v>111</v>
      </c>
      <c r="H14" s="91">
        <f t="shared" si="2"/>
        <v>-0.66797740759276469</v>
      </c>
      <c r="I14" s="148">
        <f t="shared" si="3"/>
        <v>2.4487094639311646E-2</v>
      </c>
    </row>
    <row r="15" spans="2:9" s="13" customFormat="1" ht="15" customHeight="1" x14ac:dyDescent="0.2">
      <c r="B15" s="125" t="s">
        <v>13</v>
      </c>
      <c r="C15" s="42">
        <v>4224</v>
      </c>
      <c r="D15" s="42">
        <v>1421</v>
      </c>
      <c r="E15" s="42">
        <v>1478</v>
      </c>
      <c r="F15" s="42">
        <f t="shared" si="0"/>
        <v>-2746</v>
      </c>
      <c r="G15" s="42">
        <f t="shared" si="1"/>
        <v>57</v>
      </c>
      <c r="H15" s="91">
        <f t="shared" si="2"/>
        <v>-0.65009469696969702</v>
      </c>
      <c r="I15" s="148">
        <f t="shared" si="3"/>
        <v>4.0112596762843067E-2</v>
      </c>
    </row>
    <row r="16" spans="2:9" s="13" customFormat="1" ht="15" customHeight="1" x14ac:dyDescent="0.2">
      <c r="B16" s="125" t="s">
        <v>14</v>
      </c>
      <c r="C16" s="42">
        <v>55633</v>
      </c>
      <c r="D16" s="42">
        <v>10467</v>
      </c>
      <c r="E16" s="42">
        <v>15698</v>
      </c>
      <c r="F16" s="42">
        <f t="shared" si="0"/>
        <v>-39935</v>
      </c>
      <c r="G16" s="42">
        <f t="shared" si="1"/>
        <v>5231</v>
      </c>
      <c r="H16" s="91">
        <f t="shared" si="2"/>
        <v>-0.71782934589182679</v>
      </c>
      <c r="I16" s="148">
        <f t="shared" si="3"/>
        <v>0.49976115410337241</v>
      </c>
    </row>
    <row r="17" spans="2:9" ht="15" customHeight="1" x14ac:dyDescent="0.2">
      <c r="B17" s="126" t="s">
        <v>15</v>
      </c>
      <c r="C17" s="42">
        <v>4455</v>
      </c>
      <c r="D17" s="42">
        <v>1083</v>
      </c>
      <c r="E17" s="42">
        <v>1326</v>
      </c>
      <c r="F17" s="42">
        <f t="shared" si="0"/>
        <v>-3129</v>
      </c>
      <c r="G17" s="42">
        <f t="shared" si="1"/>
        <v>243</v>
      </c>
      <c r="H17" s="91">
        <f t="shared" si="2"/>
        <v>-0.70235690235690229</v>
      </c>
      <c r="I17" s="148">
        <f t="shared" si="3"/>
        <v>0.22437673130193914</v>
      </c>
    </row>
    <row r="18" spans="2:9" ht="15" customHeight="1" x14ac:dyDescent="0.2">
      <c r="B18" s="126" t="s">
        <v>16</v>
      </c>
      <c r="C18" s="42">
        <v>1058549</v>
      </c>
      <c r="D18" s="42">
        <v>191716</v>
      </c>
      <c r="E18" s="42">
        <v>108815</v>
      </c>
      <c r="F18" s="42">
        <f t="shared" si="0"/>
        <v>-949734</v>
      </c>
      <c r="G18" s="42">
        <f t="shared" si="1"/>
        <v>-82901</v>
      </c>
      <c r="H18" s="91">
        <f t="shared" si="2"/>
        <v>-0.89720362496209438</v>
      </c>
      <c r="I18" s="148">
        <f t="shared" si="3"/>
        <v>-0.43241565649189428</v>
      </c>
    </row>
    <row r="19" spans="2:9" s="13" customFormat="1" ht="15" customHeight="1" x14ac:dyDescent="0.2">
      <c r="B19" s="125" t="s">
        <v>17</v>
      </c>
      <c r="C19" s="42">
        <v>4739</v>
      </c>
      <c r="D19" s="42">
        <v>1090</v>
      </c>
      <c r="E19" s="42">
        <v>602</v>
      </c>
      <c r="F19" s="42">
        <f t="shared" si="0"/>
        <v>-4137</v>
      </c>
      <c r="G19" s="42">
        <f t="shared" si="1"/>
        <v>-488</v>
      </c>
      <c r="H19" s="91">
        <f t="shared" si="2"/>
        <v>-0.87296898079763663</v>
      </c>
      <c r="I19" s="148">
        <f t="shared" si="3"/>
        <v>-0.44770642201834865</v>
      </c>
    </row>
    <row r="20" spans="2:9" ht="15" customHeight="1" x14ac:dyDescent="0.2">
      <c r="B20" s="126" t="s">
        <v>3</v>
      </c>
      <c r="C20" s="42">
        <v>864474</v>
      </c>
      <c r="D20" s="42">
        <v>223933</v>
      </c>
      <c r="E20" s="42">
        <v>89292</v>
      </c>
      <c r="F20" s="42">
        <f t="shared" si="0"/>
        <v>-775182</v>
      </c>
      <c r="G20" s="42">
        <f t="shared" si="1"/>
        <v>-134641</v>
      </c>
      <c r="H20" s="91">
        <f t="shared" si="2"/>
        <v>-0.89670944412440401</v>
      </c>
      <c r="I20" s="148">
        <f t="shared" si="3"/>
        <v>-0.60125573274148958</v>
      </c>
    </row>
    <row r="21" spans="2:9" ht="15" customHeight="1" x14ac:dyDescent="0.2">
      <c r="B21" s="126" t="s">
        <v>18</v>
      </c>
      <c r="C21" s="42">
        <v>3258</v>
      </c>
      <c r="D21" s="42">
        <v>2360</v>
      </c>
      <c r="E21" s="42">
        <v>3189</v>
      </c>
      <c r="F21" s="42">
        <f t="shared" si="0"/>
        <v>-69</v>
      </c>
      <c r="G21" s="42">
        <f t="shared" si="1"/>
        <v>829</v>
      </c>
      <c r="H21" s="91">
        <f t="shared" si="2"/>
        <v>-2.117863720073665E-2</v>
      </c>
      <c r="I21" s="148">
        <f t="shared" si="3"/>
        <v>0.3512711864406779</v>
      </c>
    </row>
    <row r="22" spans="2:9" s="13" customFormat="1" ht="15" customHeight="1" x14ac:dyDescent="0.2">
      <c r="B22" s="125" t="s">
        <v>21</v>
      </c>
      <c r="C22" s="42">
        <v>11474</v>
      </c>
      <c r="D22" s="42">
        <v>7505</v>
      </c>
      <c r="E22" s="42">
        <v>20316</v>
      </c>
      <c r="F22" s="42">
        <f t="shared" si="0"/>
        <v>8842</v>
      </c>
      <c r="G22" s="42">
        <f t="shared" si="1"/>
        <v>12811</v>
      </c>
      <c r="H22" s="91">
        <f t="shared" si="2"/>
        <v>0.77061181802335721</v>
      </c>
      <c r="I22" s="148">
        <f t="shared" si="3"/>
        <v>1.7069953364423718</v>
      </c>
    </row>
    <row r="23" spans="2:9" ht="15" customHeight="1" x14ac:dyDescent="0.2">
      <c r="B23" s="126" t="s">
        <v>20</v>
      </c>
      <c r="C23" s="42">
        <v>136594</v>
      </c>
      <c r="D23" s="42">
        <v>37676</v>
      </c>
      <c r="E23" s="42">
        <v>91620</v>
      </c>
      <c r="F23" s="42">
        <f t="shared" si="0"/>
        <v>-44974</v>
      </c>
      <c r="G23" s="42">
        <f t="shared" si="1"/>
        <v>53944</v>
      </c>
      <c r="H23" s="91">
        <f t="shared" si="2"/>
        <v>-0.32925311507094013</v>
      </c>
      <c r="I23" s="148">
        <f t="shared" si="3"/>
        <v>1.4317868138868244</v>
      </c>
    </row>
    <row r="24" spans="2:9" s="13" customFormat="1" ht="15" customHeight="1" x14ac:dyDescent="0.2">
      <c r="B24" s="125" t="s">
        <v>9</v>
      </c>
      <c r="C24" s="42">
        <v>4950</v>
      </c>
      <c r="D24" s="42">
        <v>931</v>
      </c>
      <c r="E24" s="42">
        <v>2155</v>
      </c>
      <c r="F24" s="42">
        <f t="shared" si="0"/>
        <v>-2795</v>
      </c>
      <c r="G24" s="42">
        <f t="shared" si="1"/>
        <v>1224</v>
      </c>
      <c r="H24" s="91">
        <f t="shared" si="2"/>
        <v>-0.56464646464646462</v>
      </c>
      <c r="I24" s="148">
        <f t="shared" si="3"/>
        <v>1.3147153598281416</v>
      </c>
    </row>
    <row r="25" spans="2:9" s="13" customFormat="1" ht="15" customHeight="1" x14ac:dyDescent="0.2">
      <c r="B25" s="127" t="s">
        <v>10</v>
      </c>
      <c r="C25" s="42">
        <v>62508</v>
      </c>
      <c r="D25" s="42">
        <v>11386</v>
      </c>
      <c r="E25" s="42">
        <v>37242</v>
      </c>
      <c r="F25" s="42">
        <f t="shared" si="0"/>
        <v>-25266</v>
      </c>
      <c r="G25" s="42">
        <f t="shared" si="1"/>
        <v>25856</v>
      </c>
      <c r="H25" s="91">
        <f t="shared" si="2"/>
        <v>-0.40420426185448266</v>
      </c>
      <c r="I25" s="148">
        <f t="shared" si="3"/>
        <v>2.2708589495872125</v>
      </c>
    </row>
    <row r="26" spans="2:9" s="13" customFormat="1" ht="15" customHeight="1" x14ac:dyDescent="0.2">
      <c r="B26" s="127" t="s">
        <v>11</v>
      </c>
      <c r="C26" s="42">
        <v>7004</v>
      </c>
      <c r="D26" s="42">
        <v>2226</v>
      </c>
      <c r="E26" s="42">
        <v>2942</v>
      </c>
      <c r="F26" s="42">
        <f t="shared" si="0"/>
        <v>-4062</v>
      </c>
      <c r="G26" s="42">
        <f t="shared" si="1"/>
        <v>716</v>
      </c>
      <c r="H26" s="91">
        <f t="shared" si="2"/>
        <v>-0.57995431182181612</v>
      </c>
      <c r="I26" s="148">
        <f t="shared" si="3"/>
        <v>0.32165318957771794</v>
      </c>
    </row>
    <row r="27" spans="2:9" s="13" customFormat="1" ht="15" customHeight="1" x14ac:dyDescent="0.2">
      <c r="B27" s="127" t="s">
        <v>7</v>
      </c>
      <c r="C27" s="42">
        <v>11338</v>
      </c>
      <c r="D27" s="42">
        <v>2215</v>
      </c>
      <c r="E27" s="42">
        <v>2906</v>
      </c>
      <c r="F27" s="42">
        <f t="shared" si="0"/>
        <v>-8432</v>
      </c>
      <c r="G27" s="42">
        <f t="shared" si="1"/>
        <v>691</v>
      </c>
      <c r="H27" s="91">
        <f t="shared" si="2"/>
        <v>-0.74369377315223151</v>
      </c>
      <c r="I27" s="148">
        <f t="shared" si="3"/>
        <v>0.31196388261851027</v>
      </c>
    </row>
    <row r="28" spans="2:9" ht="15" customHeight="1" x14ac:dyDescent="0.2">
      <c r="B28" s="124" t="s">
        <v>22</v>
      </c>
      <c r="C28" s="65">
        <v>43229</v>
      </c>
      <c r="D28" s="65">
        <v>8860</v>
      </c>
      <c r="E28" s="65">
        <v>7575</v>
      </c>
      <c r="F28" s="65">
        <f t="shared" si="0"/>
        <v>-35654</v>
      </c>
      <c r="G28" s="65">
        <f t="shared" si="1"/>
        <v>-1285</v>
      </c>
      <c r="H28" s="85">
        <f t="shared" si="2"/>
        <v>-0.82477040875338314</v>
      </c>
      <c r="I28" s="147">
        <f t="shared" si="3"/>
        <v>-0.14503386004514673</v>
      </c>
    </row>
    <row r="29" spans="2:9" ht="15" customHeight="1" x14ac:dyDescent="0.2">
      <c r="B29" s="125" t="s">
        <v>29</v>
      </c>
      <c r="C29" s="42">
        <v>24520</v>
      </c>
      <c r="D29" s="42">
        <v>5193</v>
      </c>
      <c r="E29" s="42">
        <v>4707</v>
      </c>
      <c r="F29" s="42">
        <f t="shared" si="0"/>
        <v>-19813</v>
      </c>
      <c r="G29" s="42">
        <f t="shared" si="1"/>
        <v>-486</v>
      </c>
      <c r="H29" s="91">
        <f t="shared" si="2"/>
        <v>-0.80803425774877646</v>
      </c>
      <c r="I29" s="148">
        <f t="shared" si="3"/>
        <v>-9.358752166377815E-2</v>
      </c>
    </row>
    <row r="30" spans="2:9" ht="15" customHeight="1" x14ac:dyDescent="0.2">
      <c r="B30" s="126" t="s">
        <v>23</v>
      </c>
      <c r="C30" s="42">
        <v>3224</v>
      </c>
      <c r="D30" s="42">
        <v>529</v>
      </c>
      <c r="E30" s="42">
        <v>554</v>
      </c>
      <c r="F30" s="42">
        <f t="shared" si="0"/>
        <v>-2670</v>
      </c>
      <c r="G30" s="42">
        <f t="shared" si="1"/>
        <v>25</v>
      </c>
      <c r="H30" s="91">
        <f t="shared" si="2"/>
        <v>-0.82816377171215882</v>
      </c>
      <c r="I30" s="148">
        <f t="shared" si="3"/>
        <v>4.7258979206049156E-2</v>
      </c>
    </row>
    <row r="31" spans="2:9" ht="15" customHeight="1" x14ac:dyDescent="0.2">
      <c r="B31" s="126" t="s">
        <v>26</v>
      </c>
      <c r="C31" s="42">
        <v>2490</v>
      </c>
      <c r="D31" s="42">
        <v>665</v>
      </c>
      <c r="E31" s="42">
        <v>559</v>
      </c>
      <c r="F31" s="42">
        <f t="shared" si="0"/>
        <v>-1931</v>
      </c>
      <c r="G31" s="42">
        <f t="shared" si="1"/>
        <v>-106</v>
      </c>
      <c r="H31" s="91">
        <f t="shared" si="2"/>
        <v>-0.77550200803212854</v>
      </c>
      <c r="I31" s="148">
        <f t="shared" si="3"/>
        <v>-0.15939849624060154</v>
      </c>
    </row>
    <row r="32" spans="2:9" ht="15" customHeight="1" x14ac:dyDescent="0.2">
      <c r="B32" s="126" t="s">
        <v>25</v>
      </c>
      <c r="C32" s="42">
        <v>150</v>
      </c>
      <c r="D32" s="42">
        <v>25</v>
      </c>
      <c r="E32" s="42">
        <v>27</v>
      </c>
      <c r="F32" s="42">
        <f t="shared" si="0"/>
        <v>-123</v>
      </c>
      <c r="G32" s="42">
        <f t="shared" si="1"/>
        <v>2</v>
      </c>
      <c r="H32" s="91">
        <f t="shared" si="2"/>
        <v>-0.82000000000000006</v>
      </c>
      <c r="I32" s="148">
        <f t="shared" si="3"/>
        <v>8.0000000000000071E-2</v>
      </c>
    </row>
    <row r="33" spans="2:9" ht="15" customHeight="1" x14ac:dyDescent="0.2">
      <c r="B33" s="126" t="s">
        <v>27</v>
      </c>
      <c r="C33" s="42">
        <v>3790</v>
      </c>
      <c r="D33" s="42">
        <v>459</v>
      </c>
      <c r="E33" s="42">
        <v>463</v>
      </c>
      <c r="F33" s="42">
        <f t="shared" si="0"/>
        <v>-3327</v>
      </c>
      <c r="G33" s="42">
        <f t="shared" si="1"/>
        <v>4</v>
      </c>
      <c r="H33" s="91">
        <f t="shared" si="2"/>
        <v>-0.87783641160949866</v>
      </c>
      <c r="I33" s="148">
        <f t="shared" si="3"/>
        <v>8.7145969498909626E-3</v>
      </c>
    </row>
    <row r="34" spans="2:9" ht="15" customHeight="1" x14ac:dyDescent="0.2">
      <c r="B34" s="126" t="s">
        <v>24</v>
      </c>
      <c r="C34" s="42">
        <v>3286</v>
      </c>
      <c r="D34" s="42">
        <v>675</v>
      </c>
      <c r="E34" s="42">
        <v>313</v>
      </c>
      <c r="F34" s="42">
        <f t="shared" si="0"/>
        <v>-2973</v>
      </c>
      <c r="G34" s="42">
        <f t="shared" si="1"/>
        <v>-362</v>
      </c>
      <c r="H34" s="91">
        <f t="shared" si="2"/>
        <v>-0.90474741326841146</v>
      </c>
      <c r="I34" s="148">
        <f t="shared" si="3"/>
        <v>-0.53629629629629627</v>
      </c>
    </row>
    <row r="35" spans="2:9" ht="15" customHeight="1" x14ac:dyDescent="0.2">
      <c r="B35" s="125" t="s">
        <v>28</v>
      </c>
      <c r="C35" s="42">
        <v>5769</v>
      </c>
      <c r="D35" s="42">
        <v>1314</v>
      </c>
      <c r="E35" s="42">
        <v>952</v>
      </c>
      <c r="F35" s="42">
        <f t="shared" si="0"/>
        <v>-4817</v>
      </c>
      <c r="G35" s="42">
        <f t="shared" si="1"/>
        <v>-362</v>
      </c>
      <c r="H35" s="91">
        <f t="shared" si="2"/>
        <v>-0.8349800658693014</v>
      </c>
      <c r="I35" s="148">
        <f t="shared" si="3"/>
        <v>-0.27549467275494677</v>
      </c>
    </row>
    <row r="36" spans="2:9" ht="15" customHeight="1" x14ac:dyDescent="0.2">
      <c r="B36" s="124" t="s">
        <v>30</v>
      </c>
      <c r="C36" s="65">
        <v>47840</v>
      </c>
      <c r="D36" s="65">
        <v>10514</v>
      </c>
      <c r="E36" s="65">
        <v>8859</v>
      </c>
      <c r="F36" s="65">
        <f t="shared" si="0"/>
        <v>-38981</v>
      </c>
      <c r="G36" s="65">
        <f t="shared" si="1"/>
        <v>-1655</v>
      </c>
      <c r="H36" s="85">
        <f t="shared" si="2"/>
        <v>-0.8148202341137124</v>
      </c>
      <c r="I36" s="147">
        <f t="shared" si="3"/>
        <v>-0.15740916872741106</v>
      </c>
    </row>
    <row r="37" spans="2:9" ht="15" customHeight="1" x14ac:dyDescent="0.2">
      <c r="B37" s="126" t="s">
        <v>31</v>
      </c>
      <c r="C37" s="42">
        <v>384</v>
      </c>
      <c r="D37" s="42">
        <v>144</v>
      </c>
      <c r="E37" s="42">
        <v>74</v>
      </c>
      <c r="F37" s="42">
        <f t="shared" si="0"/>
        <v>-310</v>
      </c>
      <c r="G37" s="42">
        <f t="shared" si="1"/>
        <v>-70</v>
      </c>
      <c r="H37" s="91">
        <f t="shared" si="2"/>
        <v>-0.80729166666666663</v>
      </c>
      <c r="I37" s="148">
        <f t="shared" si="3"/>
        <v>-0.48611111111111116</v>
      </c>
    </row>
    <row r="38" spans="2:9" ht="15" customHeight="1" x14ac:dyDescent="0.2">
      <c r="B38" s="126" t="s">
        <v>32</v>
      </c>
      <c r="C38" s="42">
        <v>27</v>
      </c>
      <c r="D38" s="42">
        <v>1</v>
      </c>
      <c r="E38" s="42">
        <v>18</v>
      </c>
      <c r="F38" s="42">
        <f t="shared" si="0"/>
        <v>-9</v>
      </c>
      <c r="G38" s="42">
        <f t="shared" si="1"/>
        <v>17</v>
      </c>
      <c r="H38" s="91">
        <f t="shared" ref="H38:H51" si="4">E38/C38-1</f>
        <v>-0.33333333333333337</v>
      </c>
      <c r="I38" s="148">
        <f t="shared" ref="I38:I51" si="5">E38/D38-1</f>
        <v>17</v>
      </c>
    </row>
    <row r="39" spans="2:9" ht="12" x14ac:dyDescent="0.2">
      <c r="B39" s="126" t="s">
        <v>214</v>
      </c>
      <c r="C39" s="42">
        <v>544</v>
      </c>
      <c r="D39" s="42">
        <v>206</v>
      </c>
      <c r="E39" s="42">
        <v>149</v>
      </c>
      <c r="F39" s="42">
        <f t="shared" si="0"/>
        <v>-395</v>
      </c>
      <c r="G39" s="42">
        <f t="shared" si="1"/>
        <v>-57</v>
      </c>
      <c r="H39" s="91">
        <f t="shared" si="4"/>
        <v>-0.72610294117647056</v>
      </c>
      <c r="I39" s="148">
        <f t="shared" si="5"/>
        <v>-0.27669902912621358</v>
      </c>
    </row>
    <row r="40" spans="2:9" ht="15" customHeight="1" x14ac:dyDescent="0.2">
      <c r="B40" s="125" t="s">
        <v>43</v>
      </c>
      <c r="C40" s="42">
        <v>9405</v>
      </c>
      <c r="D40" s="42">
        <v>1544</v>
      </c>
      <c r="E40" s="42">
        <v>2040</v>
      </c>
      <c r="F40" s="42">
        <f t="shared" si="0"/>
        <v>-7365</v>
      </c>
      <c r="G40" s="42">
        <f t="shared" si="1"/>
        <v>496</v>
      </c>
      <c r="H40" s="91">
        <f t="shared" si="4"/>
        <v>-0.78309409888357262</v>
      </c>
      <c r="I40" s="148">
        <f t="shared" si="5"/>
        <v>0.32124352331606221</v>
      </c>
    </row>
    <row r="41" spans="2:9" ht="15" customHeight="1" x14ac:dyDescent="0.2">
      <c r="B41" s="125" t="s">
        <v>35</v>
      </c>
      <c r="C41" s="42">
        <v>8</v>
      </c>
      <c r="D41" s="42">
        <v>0</v>
      </c>
      <c r="E41" s="42">
        <v>0</v>
      </c>
      <c r="F41" s="42">
        <f t="shared" si="0"/>
        <v>-8</v>
      </c>
      <c r="G41" s="42">
        <f t="shared" si="1"/>
        <v>0</v>
      </c>
      <c r="H41" s="91">
        <f t="shared" si="4"/>
        <v>-1</v>
      </c>
      <c r="I41" s="148"/>
    </row>
    <row r="42" spans="2:9" ht="15" customHeight="1" x14ac:dyDescent="0.2">
      <c r="B42" s="125" t="s">
        <v>36</v>
      </c>
      <c r="C42" s="42">
        <v>14791</v>
      </c>
      <c r="D42" s="42">
        <v>3534</v>
      </c>
      <c r="E42" s="42">
        <v>2052</v>
      </c>
      <c r="F42" s="42">
        <f t="shared" si="0"/>
        <v>-12739</v>
      </c>
      <c r="G42" s="42">
        <f t="shared" si="1"/>
        <v>-1482</v>
      </c>
      <c r="H42" s="91">
        <f t="shared" si="4"/>
        <v>-0.86126698668108981</v>
      </c>
      <c r="I42" s="148">
        <f t="shared" si="5"/>
        <v>-0.41935483870967738</v>
      </c>
    </row>
    <row r="43" spans="2:9" ht="15" customHeight="1" x14ac:dyDescent="0.2">
      <c r="B43" s="125" t="s">
        <v>37</v>
      </c>
      <c r="C43" s="42">
        <v>354</v>
      </c>
      <c r="D43" s="42">
        <v>100</v>
      </c>
      <c r="E43" s="42">
        <v>60</v>
      </c>
      <c r="F43" s="42">
        <f t="shared" si="0"/>
        <v>-294</v>
      </c>
      <c r="G43" s="42">
        <f t="shared" si="1"/>
        <v>-40</v>
      </c>
      <c r="H43" s="91">
        <f t="shared" si="4"/>
        <v>-0.83050847457627119</v>
      </c>
      <c r="I43" s="148">
        <f t="shared" si="5"/>
        <v>-0.4</v>
      </c>
    </row>
    <row r="44" spans="2:9" ht="15" customHeight="1" x14ac:dyDescent="0.2">
      <c r="B44" s="125" t="s">
        <v>38</v>
      </c>
      <c r="C44" s="42">
        <v>348</v>
      </c>
      <c r="D44" s="42">
        <v>58</v>
      </c>
      <c r="E44" s="42">
        <v>57</v>
      </c>
      <c r="F44" s="42">
        <f t="shared" si="0"/>
        <v>-291</v>
      </c>
      <c r="G44" s="42">
        <f t="shared" si="1"/>
        <v>-1</v>
      </c>
      <c r="H44" s="91">
        <f t="shared" si="4"/>
        <v>-0.8362068965517242</v>
      </c>
      <c r="I44" s="148">
        <f t="shared" si="5"/>
        <v>-1.7241379310344862E-2</v>
      </c>
    </row>
    <row r="45" spans="2:9" ht="12" x14ac:dyDescent="0.2">
      <c r="B45" s="125" t="s">
        <v>39</v>
      </c>
      <c r="C45" s="42">
        <v>214</v>
      </c>
      <c r="D45" s="42">
        <v>47</v>
      </c>
      <c r="E45" s="42">
        <v>147</v>
      </c>
      <c r="F45" s="42">
        <f t="shared" si="0"/>
        <v>-67</v>
      </c>
      <c r="G45" s="42">
        <f t="shared" si="1"/>
        <v>100</v>
      </c>
      <c r="H45" s="91">
        <f t="shared" si="4"/>
        <v>-0.31308411214953269</v>
      </c>
      <c r="I45" s="148">
        <f t="shared" si="5"/>
        <v>2.1276595744680851</v>
      </c>
    </row>
    <row r="46" spans="2:9" ht="12" x14ac:dyDescent="0.2">
      <c r="B46" s="125" t="s">
        <v>40</v>
      </c>
      <c r="C46" s="42">
        <v>2726</v>
      </c>
      <c r="D46" s="42">
        <v>501</v>
      </c>
      <c r="E46" s="42">
        <v>493</v>
      </c>
      <c r="F46" s="42">
        <f t="shared" si="0"/>
        <v>-2233</v>
      </c>
      <c r="G46" s="42">
        <f t="shared" si="1"/>
        <v>-8</v>
      </c>
      <c r="H46" s="91">
        <f t="shared" si="4"/>
        <v>-0.81914893617021278</v>
      </c>
      <c r="I46" s="148">
        <f t="shared" si="5"/>
        <v>-1.5968063872255467E-2</v>
      </c>
    </row>
    <row r="47" spans="2:9" ht="12" x14ac:dyDescent="0.2">
      <c r="B47" s="125" t="s">
        <v>34</v>
      </c>
      <c r="C47" s="42">
        <v>13133</v>
      </c>
      <c r="D47" s="42">
        <v>3122</v>
      </c>
      <c r="E47" s="42">
        <v>2374</v>
      </c>
      <c r="F47" s="42">
        <f t="shared" si="0"/>
        <v>-10759</v>
      </c>
      <c r="G47" s="42">
        <f t="shared" si="1"/>
        <v>-748</v>
      </c>
      <c r="H47" s="91">
        <f t="shared" si="4"/>
        <v>-0.81923399071042413</v>
      </c>
      <c r="I47" s="148">
        <f t="shared" si="5"/>
        <v>-0.23959000640614991</v>
      </c>
    </row>
    <row r="48" spans="2:9" ht="12" x14ac:dyDescent="0.2">
      <c r="B48" s="125" t="s">
        <v>41</v>
      </c>
      <c r="C48" s="42">
        <v>18</v>
      </c>
      <c r="D48" s="42">
        <v>2</v>
      </c>
      <c r="E48" s="42">
        <v>13</v>
      </c>
      <c r="F48" s="42">
        <f t="shared" si="0"/>
        <v>-5</v>
      </c>
      <c r="G48" s="42">
        <f t="shared" si="1"/>
        <v>11</v>
      </c>
      <c r="H48" s="91">
        <f t="shared" si="4"/>
        <v>-0.27777777777777779</v>
      </c>
      <c r="I48" s="148">
        <f t="shared" si="5"/>
        <v>5.5</v>
      </c>
    </row>
    <row r="49" spans="1:9" ht="15" customHeight="1" x14ac:dyDescent="0.2">
      <c r="B49" s="125" t="s">
        <v>215</v>
      </c>
      <c r="C49" s="42">
        <v>2023</v>
      </c>
      <c r="D49" s="42">
        <v>697</v>
      </c>
      <c r="E49" s="42">
        <v>596</v>
      </c>
      <c r="F49" s="42">
        <f t="shared" si="0"/>
        <v>-1427</v>
      </c>
      <c r="G49" s="42">
        <f t="shared" si="1"/>
        <v>-101</v>
      </c>
      <c r="H49" s="91">
        <f t="shared" si="4"/>
        <v>-0.70538803756796842</v>
      </c>
      <c r="I49" s="148">
        <f t="shared" si="5"/>
        <v>-0.1449067431850789</v>
      </c>
    </row>
    <row r="50" spans="1:9" ht="15" customHeight="1" x14ac:dyDescent="0.2">
      <c r="B50" s="125" t="s">
        <v>42</v>
      </c>
      <c r="C50" s="42">
        <v>2512</v>
      </c>
      <c r="D50" s="42">
        <v>343</v>
      </c>
      <c r="E50" s="42">
        <v>512</v>
      </c>
      <c r="F50" s="42">
        <f t="shared" si="0"/>
        <v>-2000</v>
      </c>
      <c r="G50" s="42">
        <f t="shared" si="1"/>
        <v>169</v>
      </c>
      <c r="H50" s="91">
        <f t="shared" si="4"/>
        <v>-0.79617834394904463</v>
      </c>
      <c r="I50" s="148">
        <f t="shared" si="5"/>
        <v>0.49271137026239065</v>
      </c>
    </row>
    <row r="51" spans="1:9" ht="15" customHeight="1" x14ac:dyDescent="0.2">
      <c r="B51" s="125" t="s">
        <v>33</v>
      </c>
      <c r="C51" s="42">
        <v>1353</v>
      </c>
      <c r="D51" s="42">
        <v>215</v>
      </c>
      <c r="E51" s="42">
        <v>274</v>
      </c>
      <c r="F51" s="42">
        <f t="shared" si="0"/>
        <v>-1079</v>
      </c>
      <c r="G51" s="42">
        <f t="shared" si="1"/>
        <v>59</v>
      </c>
      <c r="H51" s="91">
        <f t="shared" si="4"/>
        <v>-0.79748706577974871</v>
      </c>
      <c r="I51" s="148">
        <f t="shared" si="5"/>
        <v>0.27441860465116275</v>
      </c>
    </row>
    <row r="52" spans="1:9" ht="15" customHeight="1" x14ac:dyDescent="0.2">
      <c r="B52" s="124" t="s">
        <v>44</v>
      </c>
      <c r="C52" s="65">
        <v>112512</v>
      </c>
      <c r="D52" s="65">
        <v>16910</v>
      </c>
      <c r="E52" s="65">
        <v>23901</v>
      </c>
      <c r="F52" s="65">
        <f t="shared" si="0"/>
        <v>-88611</v>
      </c>
      <c r="G52" s="65">
        <f t="shared" si="1"/>
        <v>6991</v>
      </c>
      <c r="H52" s="85">
        <f t="shared" si="2"/>
        <v>-0.78756932593856654</v>
      </c>
      <c r="I52" s="147">
        <f t="shared" si="3"/>
        <v>0.41342400946185687</v>
      </c>
    </row>
    <row r="53" spans="1:9" ht="15" customHeight="1" x14ac:dyDescent="0.2">
      <c r="A53" s="11"/>
      <c r="B53" s="126" t="s">
        <v>61</v>
      </c>
      <c r="C53" s="42">
        <v>8362</v>
      </c>
      <c r="D53" s="42">
        <v>1316</v>
      </c>
      <c r="E53" s="42">
        <v>1223</v>
      </c>
      <c r="F53" s="42">
        <f t="shared" si="0"/>
        <v>-7139</v>
      </c>
      <c r="G53" s="42">
        <f t="shared" si="1"/>
        <v>-93</v>
      </c>
      <c r="H53" s="91">
        <f t="shared" si="2"/>
        <v>-0.85374312365462801</v>
      </c>
      <c r="I53" s="148">
        <f t="shared" si="3"/>
        <v>-7.0668693009118488E-2</v>
      </c>
    </row>
    <row r="54" spans="1:9" ht="15" customHeight="1" x14ac:dyDescent="0.2">
      <c r="A54" s="11"/>
      <c r="B54" s="126" t="s">
        <v>45</v>
      </c>
      <c r="C54" s="42">
        <v>5860</v>
      </c>
      <c r="D54" s="42">
        <v>939</v>
      </c>
      <c r="E54" s="42">
        <v>1406</v>
      </c>
      <c r="F54" s="42">
        <f t="shared" si="0"/>
        <v>-4454</v>
      </c>
      <c r="G54" s="42">
        <f t="shared" si="1"/>
        <v>467</v>
      </c>
      <c r="H54" s="91">
        <f t="shared" si="2"/>
        <v>-0.76006825938566558</v>
      </c>
      <c r="I54" s="148">
        <f t="shared" si="3"/>
        <v>0.49733759318423854</v>
      </c>
    </row>
    <row r="55" spans="1:9" ht="15" customHeight="1" x14ac:dyDescent="0.2">
      <c r="A55" s="11"/>
      <c r="B55" s="125" t="s">
        <v>47</v>
      </c>
      <c r="C55" s="42">
        <v>56357</v>
      </c>
      <c r="D55" s="42">
        <v>7783</v>
      </c>
      <c r="E55" s="42">
        <v>11342</v>
      </c>
      <c r="F55" s="42">
        <f t="shared" si="0"/>
        <v>-45015</v>
      </c>
      <c r="G55" s="42">
        <f t="shared" si="1"/>
        <v>3559</v>
      </c>
      <c r="H55" s="91">
        <f t="shared" si="2"/>
        <v>-0.79874727185620242</v>
      </c>
      <c r="I55" s="148">
        <f t="shared" si="3"/>
        <v>0.45727868431196206</v>
      </c>
    </row>
    <row r="56" spans="1:9" ht="12.75" x14ac:dyDescent="0.2">
      <c r="A56" s="11"/>
      <c r="B56" s="125" t="s">
        <v>48</v>
      </c>
      <c r="C56" s="42">
        <v>19</v>
      </c>
      <c r="D56" s="42">
        <v>1</v>
      </c>
      <c r="E56" s="42">
        <v>5</v>
      </c>
      <c r="F56" s="42">
        <f t="shared" si="0"/>
        <v>-14</v>
      </c>
      <c r="G56" s="42">
        <f t="shared" si="1"/>
        <v>4</v>
      </c>
      <c r="H56" s="91">
        <f t="shared" si="2"/>
        <v>-0.73684210526315796</v>
      </c>
      <c r="I56" s="148">
        <f t="shared" si="3"/>
        <v>4</v>
      </c>
    </row>
    <row r="57" spans="1:9" ht="12.75" x14ac:dyDescent="0.2">
      <c r="A57" s="11"/>
      <c r="B57" s="125" t="s">
        <v>49</v>
      </c>
      <c r="C57" s="42">
        <v>228</v>
      </c>
      <c r="D57" s="42">
        <v>49</v>
      </c>
      <c r="E57" s="42">
        <v>120</v>
      </c>
      <c r="F57" s="42">
        <f t="shared" si="0"/>
        <v>-108</v>
      </c>
      <c r="G57" s="42">
        <f t="shared" si="1"/>
        <v>71</v>
      </c>
      <c r="H57" s="91">
        <f t="shared" si="2"/>
        <v>-0.47368421052631582</v>
      </c>
      <c r="I57" s="148">
        <f t="shared" si="3"/>
        <v>1.4489795918367347</v>
      </c>
    </row>
    <row r="58" spans="1:9" ht="12.75" x14ac:dyDescent="0.2">
      <c r="A58" s="11"/>
      <c r="B58" s="125" t="s">
        <v>242</v>
      </c>
      <c r="C58" s="42">
        <v>9</v>
      </c>
      <c r="D58" s="42">
        <v>4</v>
      </c>
      <c r="E58" s="42">
        <v>1</v>
      </c>
      <c r="F58" s="42">
        <f t="shared" si="0"/>
        <v>-8</v>
      </c>
      <c r="G58" s="42">
        <f t="shared" si="1"/>
        <v>-3</v>
      </c>
      <c r="H58" s="91">
        <f t="shared" si="2"/>
        <v>-0.88888888888888884</v>
      </c>
      <c r="I58" s="148">
        <f t="shared" si="3"/>
        <v>-0.75</v>
      </c>
    </row>
    <row r="59" spans="1:9" ht="12" customHeight="1" x14ac:dyDescent="0.2">
      <c r="A59" s="11"/>
      <c r="B59" s="125" t="s">
        <v>50</v>
      </c>
      <c r="C59" s="42">
        <v>15697</v>
      </c>
      <c r="D59" s="42">
        <v>2002</v>
      </c>
      <c r="E59" s="42">
        <v>2444</v>
      </c>
      <c r="F59" s="42">
        <f t="shared" si="0"/>
        <v>-13253</v>
      </c>
      <c r="G59" s="42">
        <f t="shared" si="1"/>
        <v>442</v>
      </c>
      <c r="H59" s="91">
        <f t="shared" si="2"/>
        <v>-0.84430145887749253</v>
      </c>
      <c r="I59" s="148">
        <f t="shared" si="3"/>
        <v>0.22077922077922074</v>
      </c>
    </row>
    <row r="60" spans="1:9" ht="15" customHeight="1" x14ac:dyDescent="0.2">
      <c r="A60" s="11"/>
      <c r="B60" s="125" t="s">
        <v>46</v>
      </c>
      <c r="C60" s="42">
        <v>19240</v>
      </c>
      <c r="D60" s="42">
        <v>3997</v>
      </c>
      <c r="E60" s="42">
        <v>6268</v>
      </c>
      <c r="F60" s="42">
        <f t="shared" si="0"/>
        <v>-12972</v>
      </c>
      <c r="G60" s="42">
        <f t="shared" si="1"/>
        <v>2271</v>
      </c>
      <c r="H60" s="91">
        <f t="shared" si="2"/>
        <v>-0.67422037422037429</v>
      </c>
      <c r="I60" s="148">
        <f t="shared" si="3"/>
        <v>0.56817613209907436</v>
      </c>
    </row>
    <row r="61" spans="1:9" s="21" customFormat="1" ht="15" customHeight="1" x14ac:dyDescent="0.2">
      <c r="A61" s="11"/>
      <c r="B61" s="125" t="s">
        <v>51</v>
      </c>
      <c r="C61" s="42">
        <v>6740</v>
      </c>
      <c r="D61" s="42">
        <v>819</v>
      </c>
      <c r="E61" s="42">
        <v>1092</v>
      </c>
      <c r="F61" s="42">
        <f t="shared" si="0"/>
        <v>-5648</v>
      </c>
      <c r="G61" s="42">
        <f t="shared" si="1"/>
        <v>273</v>
      </c>
      <c r="H61" s="91">
        <f t="shared" si="2"/>
        <v>-0.83798219584569733</v>
      </c>
      <c r="I61" s="148">
        <f t="shared" si="3"/>
        <v>0.33333333333333326</v>
      </c>
    </row>
    <row r="62" spans="1:9" ht="15" customHeight="1" x14ac:dyDescent="0.2">
      <c r="B62" s="124" t="s">
        <v>52</v>
      </c>
      <c r="C62" s="65">
        <v>936516</v>
      </c>
      <c r="D62" s="65">
        <v>286152</v>
      </c>
      <c r="E62" s="65">
        <v>250919</v>
      </c>
      <c r="F62" s="65">
        <f t="shared" si="0"/>
        <v>-685597</v>
      </c>
      <c r="G62" s="65">
        <f t="shared" si="1"/>
        <v>-35233</v>
      </c>
      <c r="H62" s="85">
        <f t="shared" si="2"/>
        <v>-0.73207184927967062</v>
      </c>
      <c r="I62" s="147">
        <f t="shared" si="3"/>
        <v>-0.12312686963571806</v>
      </c>
    </row>
    <row r="63" spans="1:9" ht="15" customHeight="1" x14ac:dyDescent="0.2">
      <c r="B63" s="125" t="s">
        <v>55</v>
      </c>
      <c r="C63" s="42">
        <v>810602</v>
      </c>
      <c r="D63" s="42">
        <v>260602</v>
      </c>
      <c r="E63" s="42">
        <v>193179</v>
      </c>
      <c r="F63" s="42">
        <f t="shared" si="0"/>
        <v>-617423</v>
      </c>
      <c r="G63" s="42">
        <f t="shared" si="1"/>
        <v>-67423</v>
      </c>
      <c r="H63" s="91">
        <f t="shared" si="2"/>
        <v>-0.76168452582154988</v>
      </c>
      <c r="I63" s="148">
        <f t="shared" si="3"/>
        <v>-0.25872019401232527</v>
      </c>
    </row>
    <row r="64" spans="1:9" ht="15" customHeight="1" x14ac:dyDescent="0.2">
      <c r="B64" s="125" t="s">
        <v>54</v>
      </c>
      <c r="C64" s="42">
        <v>124156</v>
      </c>
      <c r="D64" s="42">
        <v>25197</v>
      </c>
      <c r="E64" s="42">
        <v>57486</v>
      </c>
      <c r="F64" s="42">
        <f t="shared" si="0"/>
        <v>-66670</v>
      </c>
      <c r="G64" s="42">
        <f t="shared" si="1"/>
        <v>32289</v>
      </c>
      <c r="H64" s="91">
        <f t="shared" si="2"/>
        <v>-0.53698572763297792</v>
      </c>
      <c r="I64" s="148">
        <f t="shared" si="3"/>
        <v>1.2814620788189068</v>
      </c>
    </row>
    <row r="65" spans="1:9" ht="15" customHeight="1" x14ac:dyDescent="0.2">
      <c r="B65" s="125" t="s">
        <v>53</v>
      </c>
      <c r="C65" s="42">
        <v>1758</v>
      </c>
      <c r="D65" s="42">
        <v>353</v>
      </c>
      <c r="E65" s="42">
        <v>254</v>
      </c>
      <c r="F65" s="42">
        <f t="shared" si="0"/>
        <v>-1504</v>
      </c>
      <c r="G65" s="42">
        <f t="shared" si="1"/>
        <v>-99</v>
      </c>
      <c r="H65" s="91">
        <f t="shared" si="2"/>
        <v>-0.8555176336746303</v>
      </c>
      <c r="I65" s="148">
        <f t="shared" si="3"/>
        <v>-0.28045325779036823</v>
      </c>
    </row>
    <row r="66" spans="1:9" ht="15" customHeight="1" x14ac:dyDescent="0.2">
      <c r="B66" s="123" t="s">
        <v>56</v>
      </c>
      <c r="C66" s="66">
        <v>40027</v>
      </c>
      <c r="D66" s="66">
        <v>7977</v>
      </c>
      <c r="E66" s="66">
        <v>12988</v>
      </c>
      <c r="F66" s="66">
        <f t="shared" si="0"/>
        <v>-27039</v>
      </c>
      <c r="G66" s="66">
        <f t="shared" si="1"/>
        <v>5011</v>
      </c>
      <c r="H66" s="72">
        <f t="shared" si="2"/>
        <v>-0.67551902465835556</v>
      </c>
      <c r="I66" s="149">
        <f t="shared" si="3"/>
        <v>0.62818102043374702</v>
      </c>
    </row>
    <row r="67" spans="1:9" x14ac:dyDescent="0.2">
      <c r="B67" s="124" t="s">
        <v>57</v>
      </c>
      <c r="C67" s="65">
        <v>331</v>
      </c>
      <c r="D67" s="65">
        <v>97</v>
      </c>
      <c r="E67" s="65">
        <v>204</v>
      </c>
      <c r="F67" s="67">
        <f t="shared" si="0"/>
        <v>-127</v>
      </c>
      <c r="G67" s="67">
        <f t="shared" si="1"/>
        <v>107</v>
      </c>
      <c r="H67" s="85">
        <f t="shared" si="2"/>
        <v>-0.38368580060422963</v>
      </c>
      <c r="I67" s="150">
        <f t="shared" si="3"/>
        <v>1.1030927835051547</v>
      </c>
    </row>
    <row r="68" spans="1:9" ht="12.75" x14ac:dyDescent="0.2">
      <c r="A68" s="11"/>
      <c r="B68" s="128" t="s">
        <v>224</v>
      </c>
      <c r="C68" s="42">
        <v>0</v>
      </c>
      <c r="D68" s="42">
        <v>0</v>
      </c>
      <c r="E68" s="42">
        <v>0</v>
      </c>
      <c r="F68" s="42">
        <f t="shared" si="0"/>
        <v>0</v>
      </c>
      <c r="G68" s="42">
        <f t="shared" si="1"/>
        <v>0</v>
      </c>
      <c r="H68" s="91"/>
      <c r="I68" s="148"/>
    </row>
    <row r="69" spans="1:9" ht="15" customHeight="1" x14ac:dyDescent="0.2">
      <c r="A69" s="11"/>
      <c r="B69" s="129" t="s">
        <v>58</v>
      </c>
      <c r="C69" s="42">
        <v>18</v>
      </c>
      <c r="D69" s="42">
        <v>7</v>
      </c>
      <c r="E69" s="42">
        <v>9</v>
      </c>
      <c r="F69" s="42">
        <f t="shared" si="0"/>
        <v>-9</v>
      </c>
      <c r="G69" s="42">
        <f t="shared" si="1"/>
        <v>2</v>
      </c>
      <c r="H69" s="91">
        <f t="shared" ref="H68:H87" si="6">E69/C69-1</f>
        <v>-0.5</v>
      </c>
      <c r="I69" s="148">
        <f t="shared" ref="I68:I87" si="7">E69/D69-1</f>
        <v>0.28571428571428581</v>
      </c>
    </row>
    <row r="70" spans="1:9" ht="12.75" x14ac:dyDescent="0.2">
      <c r="A70" s="11"/>
      <c r="B70" s="129" t="s">
        <v>157</v>
      </c>
      <c r="C70" s="42">
        <v>1</v>
      </c>
      <c r="D70" s="42">
        <v>2</v>
      </c>
      <c r="E70" s="42">
        <v>0</v>
      </c>
      <c r="F70" s="42">
        <f t="shared" ref="F70:F133" si="8">E70-C70</f>
        <v>-1</v>
      </c>
      <c r="G70" s="42">
        <f t="shared" ref="G70:G133" si="9">E70-D70</f>
        <v>-2</v>
      </c>
      <c r="H70" s="91">
        <f t="shared" si="6"/>
        <v>-1</v>
      </c>
      <c r="I70" s="148">
        <f t="shared" si="7"/>
        <v>-1</v>
      </c>
    </row>
    <row r="71" spans="1:9" ht="12.75" x14ac:dyDescent="0.2">
      <c r="A71" s="11"/>
      <c r="B71" s="129" t="s">
        <v>59</v>
      </c>
      <c r="C71" s="42">
        <v>3</v>
      </c>
      <c r="D71" s="42">
        <v>0</v>
      </c>
      <c r="E71" s="42">
        <v>1</v>
      </c>
      <c r="F71" s="42">
        <f t="shared" si="8"/>
        <v>-2</v>
      </c>
      <c r="G71" s="42">
        <f t="shared" si="9"/>
        <v>1</v>
      </c>
      <c r="H71" s="91">
        <f t="shared" si="6"/>
        <v>-0.66666666666666674</v>
      </c>
      <c r="I71" s="148"/>
    </row>
    <row r="72" spans="1:9" ht="12.75" x14ac:dyDescent="0.2">
      <c r="A72" s="11"/>
      <c r="B72" s="129" t="s">
        <v>188</v>
      </c>
      <c r="C72" s="42">
        <v>1</v>
      </c>
      <c r="D72" s="42">
        <v>0</v>
      </c>
      <c r="E72" s="42">
        <v>7</v>
      </c>
      <c r="F72" s="42">
        <f t="shared" si="8"/>
        <v>6</v>
      </c>
      <c r="G72" s="42">
        <f t="shared" si="9"/>
        <v>7</v>
      </c>
      <c r="H72" s="91">
        <f t="shared" si="6"/>
        <v>6</v>
      </c>
      <c r="I72" s="148"/>
    </row>
    <row r="73" spans="1:9" ht="15" customHeight="1" x14ac:dyDescent="0.2">
      <c r="A73" s="11"/>
      <c r="B73" s="129" t="s">
        <v>75</v>
      </c>
      <c r="C73" s="42">
        <v>72</v>
      </c>
      <c r="D73" s="42">
        <v>16</v>
      </c>
      <c r="E73" s="42">
        <v>74</v>
      </c>
      <c r="F73" s="42">
        <f t="shared" si="8"/>
        <v>2</v>
      </c>
      <c r="G73" s="42">
        <f t="shared" si="9"/>
        <v>58</v>
      </c>
      <c r="H73" s="91">
        <f t="shared" si="6"/>
        <v>2.7777777777777679E-2</v>
      </c>
      <c r="I73" s="148">
        <f t="shared" si="7"/>
        <v>3.625</v>
      </c>
    </row>
    <row r="74" spans="1:9" ht="15" customHeight="1" x14ac:dyDescent="0.2">
      <c r="A74" s="11"/>
      <c r="B74" s="128" t="s">
        <v>76</v>
      </c>
      <c r="C74" s="42">
        <v>47</v>
      </c>
      <c r="D74" s="42">
        <v>19</v>
      </c>
      <c r="E74" s="42">
        <v>16</v>
      </c>
      <c r="F74" s="42">
        <f t="shared" si="8"/>
        <v>-31</v>
      </c>
      <c r="G74" s="42">
        <f t="shared" si="9"/>
        <v>-3</v>
      </c>
      <c r="H74" s="91">
        <f t="shared" si="6"/>
        <v>-0.65957446808510634</v>
      </c>
      <c r="I74" s="148">
        <f t="shared" si="7"/>
        <v>-0.15789473684210531</v>
      </c>
    </row>
    <row r="75" spans="1:9" ht="12.75" x14ac:dyDescent="0.2">
      <c r="A75" s="11"/>
      <c r="B75" s="129" t="s">
        <v>232</v>
      </c>
      <c r="C75" s="42">
        <v>0</v>
      </c>
      <c r="D75" s="42">
        <v>0</v>
      </c>
      <c r="E75" s="42">
        <v>0</v>
      </c>
      <c r="F75" s="42">
        <f t="shared" si="8"/>
        <v>0</v>
      </c>
      <c r="G75" s="42">
        <f t="shared" si="9"/>
        <v>0</v>
      </c>
      <c r="H75" s="91"/>
      <c r="I75" s="148"/>
    </row>
    <row r="76" spans="1:9" ht="16.5" customHeight="1" x14ac:dyDescent="0.2">
      <c r="A76" s="11"/>
      <c r="B76" s="129" t="s">
        <v>84</v>
      </c>
      <c r="C76" s="42">
        <v>0</v>
      </c>
      <c r="D76" s="42">
        <v>0</v>
      </c>
      <c r="E76" s="42">
        <v>0</v>
      </c>
      <c r="F76" s="42">
        <f t="shared" si="8"/>
        <v>0</v>
      </c>
      <c r="G76" s="42">
        <f t="shared" si="9"/>
        <v>0</v>
      </c>
      <c r="H76" s="91"/>
      <c r="I76" s="148"/>
    </row>
    <row r="77" spans="1:9" ht="15" customHeight="1" x14ac:dyDescent="0.2">
      <c r="A77" s="11"/>
      <c r="B77" s="129" t="s">
        <v>87</v>
      </c>
      <c r="C77" s="42">
        <v>26</v>
      </c>
      <c r="D77" s="42">
        <v>6</v>
      </c>
      <c r="E77" s="42">
        <v>5</v>
      </c>
      <c r="F77" s="42">
        <f t="shared" si="8"/>
        <v>-21</v>
      </c>
      <c r="G77" s="42">
        <f t="shared" si="9"/>
        <v>-1</v>
      </c>
      <c r="H77" s="91">
        <f t="shared" si="6"/>
        <v>-0.80769230769230771</v>
      </c>
      <c r="I77" s="148">
        <f t="shared" si="7"/>
        <v>-0.16666666666666663</v>
      </c>
    </row>
    <row r="78" spans="1:9" ht="14.25" customHeight="1" x14ac:dyDescent="0.2">
      <c r="A78" s="11"/>
      <c r="B78" s="129" t="s">
        <v>233</v>
      </c>
      <c r="C78" s="42">
        <v>0</v>
      </c>
      <c r="D78" s="42">
        <v>0</v>
      </c>
      <c r="E78" s="42">
        <v>0</v>
      </c>
      <c r="F78" s="42">
        <f t="shared" si="8"/>
        <v>0</v>
      </c>
      <c r="G78" s="42">
        <f t="shared" si="9"/>
        <v>0</v>
      </c>
      <c r="H78" s="91"/>
      <c r="I78" s="148"/>
    </row>
    <row r="79" spans="1:9" ht="12.75" x14ac:dyDescent="0.2">
      <c r="A79" s="11"/>
      <c r="B79" s="129" t="s">
        <v>104</v>
      </c>
      <c r="C79" s="42">
        <v>71</v>
      </c>
      <c r="D79" s="42">
        <v>22</v>
      </c>
      <c r="E79" s="42">
        <v>34</v>
      </c>
      <c r="F79" s="42">
        <f t="shared" si="8"/>
        <v>-37</v>
      </c>
      <c r="G79" s="42">
        <f t="shared" si="9"/>
        <v>12</v>
      </c>
      <c r="H79" s="91">
        <f t="shared" si="6"/>
        <v>-0.52112676056338025</v>
      </c>
      <c r="I79" s="148">
        <f t="shared" si="7"/>
        <v>0.54545454545454541</v>
      </c>
    </row>
    <row r="80" spans="1:9" s="21" customFormat="1" ht="12.75" x14ac:dyDescent="0.2">
      <c r="A80" s="11"/>
      <c r="B80" s="129" t="s">
        <v>118</v>
      </c>
      <c r="C80" s="42">
        <v>0</v>
      </c>
      <c r="D80" s="42">
        <v>0</v>
      </c>
      <c r="E80" s="42">
        <v>0</v>
      </c>
      <c r="F80" s="42">
        <f t="shared" si="8"/>
        <v>0</v>
      </c>
      <c r="G80" s="42">
        <f t="shared" si="9"/>
        <v>0</v>
      </c>
      <c r="H80" s="91"/>
      <c r="I80" s="148"/>
    </row>
    <row r="81" spans="1:9" ht="12.75" x14ac:dyDescent="0.2">
      <c r="A81" s="11"/>
      <c r="B81" s="129" t="s">
        <v>230</v>
      </c>
      <c r="C81" s="42">
        <v>0</v>
      </c>
      <c r="D81" s="42">
        <v>0</v>
      </c>
      <c r="E81" s="42">
        <v>0</v>
      </c>
      <c r="F81" s="42">
        <f t="shared" si="8"/>
        <v>0</v>
      </c>
      <c r="G81" s="42">
        <f t="shared" si="9"/>
        <v>0</v>
      </c>
      <c r="H81" s="91"/>
      <c r="I81" s="148"/>
    </row>
    <row r="82" spans="1:9" s="10" customFormat="1" ht="12.75" x14ac:dyDescent="0.2">
      <c r="A82" s="11"/>
      <c r="B82" s="129" t="s">
        <v>133</v>
      </c>
      <c r="C82" s="42">
        <v>0</v>
      </c>
      <c r="D82" s="42">
        <v>0</v>
      </c>
      <c r="E82" s="42">
        <v>1</v>
      </c>
      <c r="F82" s="42">
        <f t="shared" si="8"/>
        <v>1</v>
      </c>
      <c r="G82" s="42">
        <f t="shared" si="9"/>
        <v>1</v>
      </c>
      <c r="H82" s="91"/>
      <c r="I82" s="148"/>
    </row>
    <row r="83" spans="1:9" s="21" customFormat="1" ht="12.75" x14ac:dyDescent="0.2">
      <c r="A83" s="11"/>
      <c r="B83" s="129" t="s">
        <v>134</v>
      </c>
      <c r="C83" s="42">
        <v>43</v>
      </c>
      <c r="D83" s="42">
        <v>13</v>
      </c>
      <c r="E83" s="42">
        <v>42</v>
      </c>
      <c r="F83" s="42">
        <f t="shared" si="8"/>
        <v>-1</v>
      </c>
      <c r="G83" s="42">
        <f t="shared" si="9"/>
        <v>29</v>
      </c>
      <c r="H83" s="91">
        <f t="shared" si="6"/>
        <v>-2.3255813953488413E-2</v>
      </c>
      <c r="I83" s="148">
        <f t="shared" si="7"/>
        <v>2.2307692307692308</v>
      </c>
    </row>
    <row r="84" spans="1:9" ht="15" customHeight="1" x14ac:dyDescent="0.2">
      <c r="A84" s="11"/>
      <c r="B84" s="129" t="s">
        <v>193</v>
      </c>
      <c r="C84" s="42">
        <v>1</v>
      </c>
      <c r="D84" s="42">
        <v>0</v>
      </c>
      <c r="E84" s="42">
        <v>3</v>
      </c>
      <c r="F84" s="42">
        <f t="shared" si="8"/>
        <v>2</v>
      </c>
      <c r="G84" s="42">
        <f t="shared" si="9"/>
        <v>3</v>
      </c>
      <c r="H84" s="91">
        <f t="shared" si="6"/>
        <v>2</v>
      </c>
      <c r="I84" s="148"/>
    </row>
    <row r="85" spans="1:9" ht="15" customHeight="1" x14ac:dyDescent="0.2">
      <c r="A85" s="11"/>
      <c r="B85" s="129" t="s">
        <v>143</v>
      </c>
      <c r="C85" s="42">
        <v>14</v>
      </c>
      <c r="D85" s="42">
        <v>3</v>
      </c>
      <c r="E85" s="42">
        <v>1</v>
      </c>
      <c r="F85" s="42">
        <f t="shared" si="8"/>
        <v>-13</v>
      </c>
      <c r="G85" s="42">
        <f t="shared" si="9"/>
        <v>-2</v>
      </c>
      <c r="H85" s="91">
        <f t="shared" si="6"/>
        <v>-0.9285714285714286</v>
      </c>
      <c r="I85" s="148">
        <f t="shared" si="7"/>
        <v>-0.66666666666666674</v>
      </c>
    </row>
    <row r="86" spans="1:9" ht="15" customHeight="1" x14ac:dyDescent="0.2">
      <c r="A86" s="11"/>
      <c r="B86" s="129" t="s">
        <v>144</v>
      </c>
      <c r="C86" s="42">
        <v>27</v>
      </c>
      <c r="D86" s="42">
        <v>4</v>
      </c>
      <c r="E86" s="42">
        <v>10</v>
      </c>
      <c r="F86" s="42">
        <f t="shared" si="8"/>
        <v>-17</v>
      </c>
      <c r="G86" s="42">
        <f t="shared" si="9"/>
        <v>6</v>
      </c>
      <c r="H86" s="91">
        <f t="shared" si="6"/>
        <v>-0.62962962962962965</v>
      </c>
      <c r="I86" s="148">
        <f t="shared" si="7"/>
        <v>1.5</v>
      </c>
    </row>
    <row r="87" spans="1:9" ht="15" customHeight="1" x14ac:dyDescent="0.2">
      <c r="A87" s="11"/>
      <c r="B87" s="129" t="s">
        <v>154</v>
      </c>
      <c r="C87" s="42">
        <v>7</v>
      </c>
      <c r="D87" s="42">
        <v>5</v>
      </c>
      <c r="E87" s="42">
        <v>1</v>
      </c>
      <c r="F87" s="42">
        <f t="shared" si="8"/>
        <v>-6</v>
      </c>
      <c r="G87" s="42">
        <f t="shared" si="9"/>
        <v>-4</v>
      </c>
      <c r="H87" s="91">
        <f t="shared" si="6"/>
        <v>-0.85714285714285721</v>
      </c>
      <c r="I87" s="148">
        <f t="shared" si="7"/>
        <v>-0.8</v>
      </c>
    </row>
    <row r="88" spans="1:9" ht="15" customHeight="1" x14ac:dyDescent="0.2">
      <c r="B88" s="124" t="s">
        <v>198</v>
      </c>
      <c r="C88" s="65">
        <v>256</v>
      </c>
      <c r="D88" s="65">
        <v>74</v>
      </c>
      <c r="E88" s="65">
        <v>46</v>
      </c>
      <c r="F88" s="65">
        <f t="shared" si="8"/>
        <v>-210</v>
      </c>
      <c r="G88" s="65">
        <f t="shared" si="9"/>
        <v>-28</v>
      </c>
      <c r="H88" s="85">
        <f t="shared" ref="H88:H138" si="10">E88/C88-1</f>
        <v>-0.8203125</v>
      </c>
      <c r="I88" s="147">
        <f t="shared" ref="I88:I138" si="11">E88/D88-1</f>
        <v>-0.3783783783783784</v>
      </c>
    </row>
    <row r="89" spans="1:9" ht="15" customHeight="1" x14ac:dyDescent="0.2">
      <c r="B89" s="129" t="s">
        <v>189</v>
      </c>
      <c r="C89" s="42">
        <v>12</v>
      </c>
      <c r="D89" s="42">
        <v>4</v>
      </c>
      <c r="E89" s="42">
        <v>2</v>
      </c>
      <c r="F89" s="42">
        <f t="shared" si="8"/>
        <v>-10</v>
      </c>
      <c r="G89" s="42">
        <f t="shared" si="9"/>
        <v>-2</v>
      </c>
      <c r="H89" s="91">
        <f t="shared" si="10"/>
        <v>-0.83333333333333337</v>
      </c>
      <c r="I89" s="148">
        <f t="shared" si="11"/>
        <v>-0.5</v>
      </c>
    </row>
    <row r="90" spans="1:9" ht="15" customHeight="1" x14ac:dyDescent="0.2">
      <c r="B90" s="129" t="s">
        <v>158</v>
      </c>
      <c r="C90" s="42">
        <v>32</v>
      </c>
      <c r="D90" s="42">
        <v>10</v>
      </c>
      <c r="E90" s="42">
        <v>3</v>
      </c>
      <c r="F90" s="42">
        <f t="shared" si="8"/>
        <v>-29</v>
      </c>
      <c r="G90" s="42">
        <f t="shared" si="9"/>
        <v>-7</v>
      </c>
      <c r="H90" s="91">
        <f t="shared" si="10"/>
        <v>-0.90625</v>
      </c>
      <c r="I90" s="148">
        <f t="shared" si="11"/>
        <v>-0.7</v>
      </c>
    </row>
    <row r="91" spans="1:9" ht="12" x14ac:dyDescent="0.2">
      <c r="B91" s="129" t="s">
        <v>102</v>
      </c>
      <c r="C91" s="42">
        <v>103</v>
      </c>
      <c r="D91" s="42">
        <v>24</v>
      </c>
      <c r="E91" s="42">
        <v>9</v>
      </c>
      <c r="F91" s="42">
        <f t="shared" si="8"/>
        <v>-94</v>
      </c>
      <c r="G91" s="42">
        <f t="shared" si="9"/>
        <v>-15</v>
      </c>
      <c r="H91" s="91">
        <f t="shared" si="10"/>
        <v>-0.91262135922330101</v>
      </c>
      <c r="I91" s="148">
        <f t="shared" si="11"/>
        <v>-0.625</v>
      </c>
    </row>
    <row r="92" spans="1:9" ht="15" customHeight="1" x14ac:dyDescent="0.2">
      <c r="B92" s="129" t="s">
        <v>167</v>
      </c>
      <c r="C92" s="42">
        <v>3</v>
      </c>
      <c r="D92" s="42">
        <v>2</v>
      </c>
      <c r="E92" s="42">
        <v>1</v>
      </c>
      <c r="F92" s="42">
        <f t="shared" si="8"/>
        <v>-2</v>
      </c>
      <c r="G92" s="42">
        <f t="shared" si="9"/>
        <v>-1</v>
      </c>
      <c r="H92" s="91">
        <f t="shared" si="10"/>
        <v>-0.66666666666666674</v>
      </c>
      <c r="I92" s="148">
        <f t="shared" si="11"/>
        <v>-0.5</v>
      </c>
    </row>
    <row r="93" spans="1:9" ht="12" x14ac:dyDescent="0.2">
      <c r="B93" s="129" t="s">
        <v>122</v>
      </c>
      <c r="C93" s="42">
        <v>44</v>
      </c>
      <c r="D93" s="42">
        <v>10</v>
      </c>
      <c r="E93" s="42">
        <v>10</v>
      </c>
      <c r="F93" s="42">
        <f t="shared" si="8"/>
        <v>-34</v>
      </c>
      <c r="G93" s="42">
        <f t="shared" si="9"/>
        <v>0</v>
      </c>
      <c r="H93" s="91">
        <f t="shared" si="10"/>
        <v>-0.77272727272727271</v>
      </c>
      <c r="I93" s="148">
        <f t="shared" si="11"/>
        <v>0</v>
      </c>
    </row>
    <row r="94" spans="1:9" ht="15" customHeight="1" x14ac:dyDescent="0.2">
      <c r="B94" s="129" t="s">
        <v>127</v>
      </c>
      <c r="C94" s="42">
        <v>34</v>
      </c>
      <c r="D94" s="42">
        <v>15</v>
      </c>
      <c r="E94" s="42">
        <v>16</v>
      </c>
      <c r="F94" s="42">
        <f t="shared" si="8"/>
        <v>-18</v>
      </c>
      <c r="G94" s="42">
        <f t="shared" si="9"/>
        <v>1</v>
      </c>
      <c r="H94" s="91">
        <f t="shared" si="10"/>
        <v>-0.52941176470588236</v>
      </c>
      <c r="I94" s="148">
        <f t="shared" si="11"/>
        <v>6.6666666666666652E-2</v>
      </c>
    </row>
    <row r="95" spans="1:9" ht="15" customHeight="1" x14ac:dyDescent="0.2">
      <c r="B95" s="129" t="s">
        <v>155</v>
      </c>
      <c r="C95" s="42">
        <v>28</v>
      </c>
      <c r="D95" s="42">
        <v>9</v>
      </c>
      <c r="E95" s="42">
        <v>5</v>
      </c>
      <c r="F95" s="42">
        <f t="shared" si="8"/>
        <v>-23</v>
      </c>
      <c r="G95" s="42">
        <f t="shared" si="9"/>
        <v>-4</v>
      </c>
      <c r="H95" s="91">
        <f t="shared" si="10"/>
        <v>-0.8214285714285714</v>
      </c>
      <c r="I95" s="148">
        <f t="shared" si="11"/>
        <v>-0.44444444444444442</v>
      </c>
    </row>
    <row r="96" spans="1:9" ht="15" customHeight="1" x14ac:dyDescent="0.2">
      <c r="A96" s="12"/>
      <c r="B96" s="124" t="s">
        <v>199</v>
      </c>
      <c r="C96" s="65">
        <v>36210</v>
      </c>
      <c r="D96" s="65">
        <v>6902</v>
      </c>
      <c r="E96" s="65">
        <v>11983</v>
      </c>
      <c r="F96" s="65">
        <f t="shared" si="8"/>
        <v>-24227</v>
      </c>
      <c r="G96" s="65">
        <f t="shared" si="9"/>
        <v>5081</v>
      </c>
      <c r="H96" s="85">
        <f t="shared" si="10"/>
        <v>-0.66906931786799229</v>
      </c>
      <c r="I96" s="147">
        <f t="shared" si="11"/>
        <v>0.73616343088959724</v>
      </c>
    </row>
    <row r="97" spans="2:9" ht="15" customHeight="1" x14ac:dyDescent="0.2">
      <c r="B97" s="125" t="s">
        <v>65</v>
      </c>
      <c r="C97" s="42">
        <v>30374</v>
      </c>
      <c r="D97" s="42">
        <v>5840</v>
      </c>
      <c r="E97" s="42">
        <v>10735</v>
      </c>
      <c r="F97" s="42">
        <f t="shared" si="8"/>
        <v>-19639</v>
      </c>
      <c r="G97" s="42">
        <f t="shared" si="9"/>
        <v>4895</v>
      </c>
      <c r="H97" s="91">
        <f t="shared" si="10"/>
        <v>-0.64657272667412924</v>
      </c>
      <c r="I97" s="148">
        <f t="shared" si="11"/>
        <v>0.83818493150684925</v>
      </c>
    </row>
    <row r="98" spans="2:9" ht="15" customHeight="1" x14ac:dyDescent="0.2">
      <c r="B98" s="125" t="s">
        <v>96</v>
      </c>
      <c r="C98" s="42">
        <v>5193</v>
      </c>
      <c r="D98" s="42">
        <v>898</v>
      </c>
      <c r="E98" s="42">
        <v>1109</v>
      </c>
      <c r="F98" s="42">
        <f t="shared" si="8"/>
        <v>-4084</v>
      </c>
      <c r="G98" s="42">
        <f t="shared" si="9"/>
        <v>211</v>
      </c>
      <c r="H98" s="91">
        <f t="shared" si="10"/>
        <v>-0.78644328904294247</v>
      </c>
      <c r="I98" s="148">
        <f t="shared" si="11"/>
        <v>0.23496659242761697</v>
      </c>
    </row>
    <row r="99" spans="2:9" ht="15" customHeight="1" x14ac:dyDescent="0.2">
      <c r="B99" s="125" t="s">
        <v>112</v>
      </c>
      <c r="C99" s="42">
        <v>643</v>
      </c>
      <c r="D99" s="42">
        <v>164</v>
      </c>
      <c r="E99" s="42">
        <v>139</v>
      </c>
      <c r="F99" s="42">
        <f t="shared" si="8"/>
        <v>-504</v>
      </c>
      <c r="G99" s="42">
        <f t="shared" si="9"/>
        <v>-25</v>
      </c>
      <c r="H99" s="91">
        <f t="shared" si="10"/>
        <v>-0.78382581648522553</v>
      </c>
      <c r="I99" s="148">
        <f t="shared" si="11"/>
        <v>-0.15243902439024393</v>
      </c>
    </row>
    <row r="100" spans="2:9" ht="15" customHeight="1" x14ac:dyDescent="0.2">
      <c r="B100" s="124" t="s">
        <v>200</v>
      </c>
      <c r="C100" s="65">
        <v>3230</v>
      </c>
      <c r="D100" s="65">
        <v>904</v>
      </c>
      <c r="E100" s="65">
        <v>755</v>
      </c>
      <c r="F100" s="65">
        <f t="shared" si="8"/>
        <v>-2475</v>
      </c>
      <c r="G100" s="65">
        <f t="shared" si="9"/>
        <v>-149</v>
      </c>
      <c r="H100" s="85">
        <f t="shared" si="10"/>
        <v>-0.76625386996904021</v>
      </c>
      <c r="I100" s="147">
        <f t="shared" si="11"/>
        <v>-0.16482300884955747</v>
      </c>
    </row>
    <row r="101" spans="2:9" ht="15" customHeight="1" x14ac:dyDescent="0.2">
      <c r="B101" s="126" t="s">
        <v>67</v>
      </c>
      <c r="C101" s="42">
        <v>480</v>
      </c>
      <c r="D101" s="42">
        <v>142</v>
      </c>
      <c r="E101" s="42">
        <v>89</v>
      </c>
      <c r="F101" s="42">
        <f t="shared" si="8"/>
        <v>-391</v>
      </c>
      <c r="G101" s="42">
        <f t="shared" si="9"/>
        <v>-53</v>
      </c>
      <c r="H101" s="91">
        <f t="shared" si="10"/>
        <v>-0.81458333333333333</v>
      </c>
      <c r="I101" s="148">
        <f t="shared" si="11"/>
        <v>-0.37323943661971826</v>
      </c>
    </row>
    <row r="102" spans="2:9" s="21" customFormat="1" ht="15" customHeight="1" x14ac:dyDescent="0.2">
      <c r="B102" s="126" t="s">
        <v>71</v>
      </c>
      <c r="C102" s="42">
        <v>28</v>
      </c>
      <c r="D102" s="42">
        <v>17</v>
      </c>
      <c r="E102" s="42">
        <v>6</v>
      </c>
      <c r="F102" s="42">
        <f t="shared" si="8"/>
        <v>-22</v>
      </c>
      <c r="G102" s="42">
        <f t="shared" si="9"/>
        <v>-11</v>
      </c>
      <c r="H102" s="91">
        <f t="shared" si="10"/>
        <v>-0.7857142857142857</v>
      </c>
      <c r="I102" s="148">
        <f t="shared" si="11"/>
        <v>-0.64705882352941169</v>
      </c>
    </row>
    <row r="103" spans="2:9" ht="15" customHeight="1" x14ac:dyDescent="0.2">
      <c r="B103" s="126" t="s">
        <v>72</v>
      </c>
      <c r="C103" s="42">
        <v>1656</v>
      </c>
      <c r="D103" s="42">
        <v>408</v>
      </c>
      <c r="E103" s="42">
        <v>326</v>
      </c>
      <c r="F103" s="42">
        <f t="shared" si="8"/>
        <v>-1330</v>
      </c>
      <c r="G103" s="42">
        <f t="shared" si="9"/>
        <v>-82</v>
      </c>
      <c r="H103" s="91">
        <f t="shared" si="10"/>
        <v>-0.8031400966183575</v>
      </c>
      <c r="I103" s="148">
        <f t="shared" si="11"/>
        <v>-0.2009803921568627</v>
      </c>
    </row>
    <row r="104" spans="2:9" ht="15" customHeight="1" x14ac:dyDescent="0.2">
      <c r="B104" s="126" t="s">
        <v>231</v>
      </c>
      <c r="C104" s="42">
        <v>2</v>
      </c>
      <c r="D104" s="42">
        <v>2</v>
      </c>
      <c r="E104" s="42">
        <v>0</v>
      </c>
      <c r="F104" s="42">
        <f t="shared" si="8"/>
        <v>-2</v>
      </c>
      <c r="G104" s="42">
        <f t="shared" si="9"/>
        <v>-2</v>
      </c>
      <c r="H104" s="91">
        <f t="shared" si="10"/>
        <v>-1</v>
      </c>
      <c r="I104" s="148">
        <f t="shared" si="11"/>
        <v>-1</v>
      </c>
    </row>
    <row r="105" spans="2:9" ht="15" customHeight="1" x14ac:dyDescent="0.2">
      <c r="B105" s="126" t="s">
        <v>79</v>
      </c>
      <c r="C105" s="42">
        <v>94</v>
      </c>
      <c r="D105" s="42">
        <v>37</v>
      </c>
      <c r="E105" s="42">
        <v>27</v>
      </c>
      <c r="F105" s="42">
        <f t="shared" si="8"/>
        <v>-67</v>
      </c>
      <c r="G105" s="42">
        <f t="shared" si="9"/>
        <v>-10</v>
      </c>
      <c r="H105" s="91">
        <f t="shared" si="10"/>
        <v>-0.71276595744680848</v>
      </c>
      <c r="I105" s="148">
        <f t="shared" si="11"/>
        <v>-0.27027027027027029</v>
      </c>
    </row>
    <row r="106" spans="2:9" ht="12" x14ac:dyDescent="0.2">
      <c r="B106" s="126" t="s">
        <v>82</v>
      </c>
      <c r="C106" s="42">
        <v>59</v>
      </c>
      <c r="D106" s="42">
        <v>23</v>
      </c>
      <c r="E106" s="42">
        <v>35</v>
      </c>
      <c r="F106" s="42">
        <f t="shared" si="8"/>
        <v>-24</v>
      </c>
      <c r="G106" s="42">
        <f t="shared" si="9"/>
        <v>12</v>
      </c>
      <c r="H106" s="91">
        <f t="shared" si="10"/>
        <v>-0.40677966101694918</v>
      </c>
      <c r="I106" s="148">
        <f t="shared" si="11"/>
        <v>0.52173913043478271</v>
      </c>
    </row>
    <row r="107" spans="2:9" ht="15" customHeight="1" x14ac:dyDescent="0.2">
      <c r="B107" s="126" t="s">
        <v>99</v>
      </c>
      <c r="C107" s="42">
        <v>502</v>
      </c>
      <c r="D107" s="42">
        <v>168</v>
      </c>
      <c r="E107" s="42">
        <v>139</v>
      </c>
      <c r="F107" s="42">
        <f t="shared" si="8"/>
        <v>-363</v>
      </c>
      <c r="G107" s="42">
        <f t="shared" si="9"/>
        <v>-29</v>
      </c>
      <c r="H107" s="91">
        <f t="shared" si="10"/>
        <v>-0.72310756972111556</v>
      </c>
      <c r="I107" s="148">
        <f t="shared" si="11"/>
        <v>-0.17261904761904767</v>
      </c>
    </row>
    <row r="108" spans="2:9" ht="15" customHeight="1" x14ac:dyDescent="0.2">
      <c r="B108" s="129" t="s">
        <v>124</v>
      </c>
      <c r="C108" s="42">
        <v>12</v>
      </c>
      <c r="D108" s="42">
        <v>8</v>
      </c>
      <c r="E108" s="42">
        <v>8</v>
      </c>
      <c r="F108" s="42">
        <f t="shared" si="8"/>
        <v>-4</v>
      </c>
      <c r="G108" s="42">
        <f t="shared" si="9"/>
        <v>0</v>
      </c>
      <c r="H108" s="91">
        <f t="shared" si="10"/>
        <v>-0.33333333333333337</v>
      </c>
      <c r="I108" s="148">
        <f t="shared" si="11"/>
        <v>0</v>
      </c>
    </row>
    <row r="109" spans="2:9" ht="15" customHeight="1" x14ac:dyDescent="0.2">
      <c r="B109" s="126" t="s">
        <v>125</v>
      </c>
      <c r="C109" s="42">
        <v>109</v>
      </c>
      <c r="D109" s="42">
        <v>40</v>
      </c>
      <c r="E109" s="42">
        <v>79</v>
      </c>
      <c r="F109" s="42">
        <f t="shared" si="8"/>
        <v>-30</v>
      </c>
      <c r="G109" s="42">
        <f t="shared" si="9"/>
        <v>39</v>
      </c>
      <c r="H109" s="91">
        <f t="shared" si="10"/>
        <v>-0.27522935779816515</v>
      </c>
      <c r="I109" s="148">
        <f t="shared" si="11"/>
        <v>0.97500000000000009</v>
      </c>
    </row>
    <row r="110" spans="2:9" ht="15" customHeight="1" x14ac:dyDescent="0.2">
      <c r="B110" s="126" t="s">
        <v>245</v>
      </c>
      <c r="C110" s="42">
        <v>1</v>
      </c>
      <c r="D110" s="42">
        <v>0</v>
      </c>
      <c r="E110" s="42">
        <v>0</v>
      </c>
      <c r="F110" s="42">
        <f t="shared" si="8"/>
        <v>-1</v>
      </c>
      <c r="G110" s="42">
        <f t="shared" si="9"/>
        <v>0</v>
      </c>
      <c r="H110" s="91">
        <f t="shared" si="10"/>
        <v>-1</v>
      </c>
      <c r="I110" s="148"/>
    </row>
    <row r="111" spans="2:9" s="21" customFormat="1" ht="15" customHeight="1" x14ac:dyDescent="0.2">
      <c r="B111" s="126" t="s">
        <v>246</v>
      </c>
      <c r="C111" s="42">
        <v>4</v>
      </c>
      <c r="D111" s="42">
        <v>1</v>
      </c>
      <c r="E111" s="42">
        <v>0</v>
      </c>
      <c r="F111" s="42">
        <f t="shared" si="8"/>
        <v>-4</v>
      </c>
      <c r="G111" s="42">
        <f t="shared" si="9"/>
        <v>-1</v>
      </c>
      <c r="H111" s="91">
        <f t="shared" si="10"/>
        <v>-1</v>
      </c>
      <c r="I111" s="148">
        <f t="shared" si="11"/>
        <v>-1</v>
      </c>
    </row>
    <row r="112" spans="2:9" ht="15" customHeight="1" x14ac:dyDescent="0.2">
      <c r="B112" s="126" t="s">
        <v>148</v>
      </c>
      <c r="C112" s="42">
        <v>66</v>
      </c>
      <c r="D112" s="42">
        <v>12</v>
      </c>
      <c r="E112" s="42">
        <v>13</v>
      </c>
      <c r="F112" s="42">
        <f t="shared" si="8"/>
        <v>-53</v>
      </c>
      <c r="G112" s="42">
        <f t="shared" si="9"/>
        <v>1</v>
      </c>
      <c r="H112" s="91">
        <f t="shared" ref="H111:H112" si="12">E112/C112-1</f>
        <v>-0.80303030303030298</v>
      </c>
      <c r="I112" s="148">
        <f t="shared" ref="I111:I112" si="13">E112/D112-1</f>
        <v>8.3333333333333259E-2</v>
      </c>
    </row>
    <row r="113" spans="2:9" ht="16.5" customHeight="1" x14ac:dyDescent="0.2">
      <c r="B113" s="128" t="s">
        <v>152</v>
      </c>
      <c r="C113" s="42">
        <v>217</v>
      </c>
      <c r="D113" s="42">
        <v>46</v>
      </c>
      <c r="E113" s="42">
        <v>33</v>
      </c>
      <c r="F113" s="42">
        <f t="shared" si="8"/>
        <v>-184</v>
      </c>
      <c r="G113" s="42">
        <f t="shared" si="9"/>
        <v>-13</v>
      </c>
      <c r="H113" s="91">
        <f t="shared" si="10"/>
        <v>-0.84792626728110598</v>
      </c>
      <c r="I113" s="148">
        <f t="shared" si="11"/>
        <v>-0.28260869565217395</v>
      </c>
    </row>
    <row r="114" spans="2:9" ht="33.75" customHeight="1" x14ac:dyDescent="0.2">
      <c r="B114" s="130" t="s">
        <v>201</v>
      </c>
      <c r="C114" s="66">
        <v>213526</v>
      </c>
      <c r="D114" s="66">
        <v>45670</v>
      </c>
      <c r="E114" s="66">
        <v>33516</v>
      </c>
      <c r="F114" s="66">
        <f t="shared" si="8"/>
        <v>-180010</v>
      </c>
      <c r="G114" s="66">
        <f t="shared" si="9"/>
        <v>-12154</v>
      </c>
      <c r="H114" s="72">
        <f t="shared" si="10"/>
        <v>-0.84303550855633502</v>
      </c>
      <c r="I114" s="149">
        <f t="shared" si="11"/>
        <v>-0.26612656010510183</v>
      </c>
    </row>
    <row r="115" spans="2:9" ht="21.75" customHeight="1" x14ac:dyDescent="0.2">
      <c r="B115" s="124" t="s">
        <v>202</v>
      </c>
      <c r="C115" s="65">
        <v>47680</v>
      </c>
      <c r="D115" s="65">
        <v>6379</v>
      </c>
      <c r="E115" s="65">
        <v>1793</v>
      </c>
      <c r="F115" s="65">
        <f t="shared" si="8"/>
        <v>-45887</v>
      </c>
      <c r="G115" s="65">
        <f t="shared" si="9"/>
        <v>-4586</v>
      </c>
      <c r="H115" s="85">
        <f t="shared" si="10"/>
        <v>-0.9623951342281879</v>
      </c>
      <c r="I115" s="147">
        <f t="shared" si="11"/>
        <v>-0.71892146104405086</v>
      </c>
    </row>
    <row r="116" spans="2:9" ht="12" x14ac:dyDescent="0.2">
      <c r="B116" s="131" t="s">
        <v>88</v>
      </c>
      <c r="C116" s="42">
        <v>6244</v>
      </c>
      <c r="D116" s="42">
        <v>1089</v>
      </c>
      <c r="E116" s="42">
        <v>263</v>
      </c>
      <c r="F116" s="42">
        <f t="shared" si="8"/>
        <v>-5981</v>
      </c>
      <c r="G116" s="42">
        <f t="shared" si="9"/>
        <v>-826</v>
      </c>
      <c r="H116" s="91">
        <f t="shared" si="10"/>
        <v>-0.95787956438180655</v>
      </c>
      <c r="I116" s="148">
        <f t="shared" si="11"/>
        <v>-0.75849403122130399</v>
      </c>
    </row>
    <row r="117" spans="2:9" ht="15" customHeight="1" x14ac:dyDescent="0.2">
      <c r="B117" s="131" t="s">
        <v>101</v>
      </c>
      <c r="C117" s="42">
        <v>11938</v>
      </c>
      <c r="D117" s="42">
        <v>1082</v>
      </c>
      <c r="E117" s="42">
        <v>301</v>
      </c>
      <c r="F117" s="42">
        <f t="shared" si="8"/>
        <v>-11637</v>
      </c>
      <c r="G117" s="42">
        <f t="shared" si="9"/>
        <v>-781</v>
      </c>
      <c r="H117" s="91">
        <f t="shared" si="10"/>
        <v>-0.97478639638130338</v>
      </c>
      <c r="I117" s="148">
        <f t="shared" si="11"/>
        <v>-0.72181146025877996</v>
      </c>
    </row>
    <row r="118" spans="2:9" ht="12" x14ac:dyDescent="0.2">
      <c r="B118" s="131" t="s">
        <v>115</v>
      </c>
      <c r="C118" s="42">
        <v>228</v>
      </c>
      <c r="D118" s="42">
        <v>15</v>
      </c>
      <c r="E118" s="42">
        <v>29</v>
      </c>
      <c r="F118" s="42">
        <f t="shared" si="8"/>
        <v>-199</v>
      </c>
      <c r="G118" s="42">
        <f t="shared" si="9"/>
        <v>14</v>
      </c>
      <c r="H118" s="91">
        <f t="shared" si="10"/>
        <v>-0.87280701754385959</v>
      </c>
      <c r="I118" s="148">
        <f t="shared" si="11"/>
        <v>0.93333333333333335</v>
      </c>
    </row>
    <row r="119" spans="2:9" ht="15" customHeight="1" x14ac:dyDescent="0.2">
      <c r="B119" s="127" t="s">
        <v>141</v>
      </c>
      <c r="C119" s="42">
        <v>26</v>
      </c>
      <c r="D119" s="42">
        <v>2</v>
      </c>
      <c r="E119" s="42">
        <v>11</v>
      </c>
      <c r="F119" s="42">
        <f t="shared" si="8"/>
        <v>-15</v>
      </c>
      <c r="G119" s="42">
        <f t="shared" si="9"/>
        <v>9</v>
      </c>
      <c r="H119" s="91">
        <f t="shared" si="10"/>
        <v>-0.57692307692307687</v>
      </c>
      <c r="I119" s="148">
        <f t="shared" si="11"/>
        <v>4.5</v>
      </c>
    </row>
    <row r="120" spans="2:9" ht="12" x14ac:dyDescent="0.2">
      <c r="B120" s="127" t="s">
        <v>153</v>
      </c>
      <c r="C120" s="42">
        <v>29164</v>
      </c>
      <c r="D120" s="42">
        <v>4181</v>
      </c>
      <c r="E120" s="42">
        <v>1189</v>
      </c>
      <c r="F120" s="42">
        <f t="shared" si="8"/>
        <v>-27975</v>
      </c>
      <c r="G120" s="42">
        <f t="shared" si="9"/>
        <v>-2992</v>
      </c>
      <c r="H120" s="91">
        <f t="shared" ref="H120:H121" si="14">E120/C120-1</f>
        <v>-0.95923055822246606</v>
      </c>
      <c r="I120" s="148">
        <f t="shared" si="11"/>
        <v>-0.71561827314039705</v>
      </c>
    </row>
    <row r="121" spans="2:9" ht="15" customHeight="1" x14ac:dyDescent="0.2">
      <c r="B121" s="127" t="s">
        <v>168</v>
      </c>
      <c r="C121" s="42">
        <v>21</v>
      </c>
      <c r="D121" s="42">
        <v>1</v>
      </c>
      <c r="E121" s="42">
        <v>0</v>
      </c>
      <c r="F121" s="42">
        <f t="shared" si="8"/>
        <v>-21</v>
      </c>
      <c r="G121" s="42">
        <f t="shared" si="9"/>
        <v>-1</v>
      </c>
      <c r="H121" s="91">
        <f t="shared" si="14"/>
        <v>-1</v>
      </c>
      <c r="I121" s="148">
        <f t="shared" si="11"/>
        <v>-1</v>
      </c>
    </row>
    <row r="122" spans="2:9" ht="15" customHeight="1" x14ac:dyDescent="0.2">
      <c r="B122" s="127" t="s">
        <v>163</v>
      </c>
      <c r="C122" s="42">
        <v>59</v>
      </c>
      <c r="D122" s="42">
        <v>9</v>
      </c>
      <c r="E122" s="42">
        <v>0</v>
      </c>
      <c r="F122" s="42">
        <f t="shared" si="8"/>
        <v>-59</v>
      </c>
      <c r="G122" s="42">
        <f t="shared" si="9"/>
        <v>-9</v>
      </c>
      <c r="H122" s="91">
        <f t="shared" si="10"/>
        <v>-1</v>
      </c>
      <c r="I122" s="148">
        <f t="shared" si="11"/>
        <v>-1</v>
      </c>
    </row>
    <row r="123" spans="2:9" ht="15" customHeight="1" x14ac:dyDescent="0.2">
      <c r="B123" s="124" t="s">
        <v>203</v>
      </c>
      <c r="C123" s="65">
        <v>6334</v>
      </c>
      <c r="D123" s="65">
        <v>921</v>
      </c>
      <c r="E123" s="65">
        <v>764</v>
      </c>
      <c r="F123" s="65">
        <f t="shared" si="8"/>
        <v>-5570</v>
      </c>
      <c r="G123" s="65">
        <f t="shared" si="9"/>
        <v>-157</v>
      </c>
      <c r="H123" s="85">
        <f t="shared" si="10"/>
        <v>-0.87938111777707606</v>
      </c>
      <c r="I123" s="147">
        <f t="shared" si="11"/>
        <v>-0.17046688382193265</v>
      </c>
    </row>
    <row r="124" spans="2:9" ht="17.25" customHeight="1" x14ac:dyDescent="0.2">
      <c r="B124" s="127" t="s">
        <v>60</v>
      </c>
      <c r="C124" s="42">
        <v>5331</v>
      </c>
      <c r="D124" s="42">
        <v>748</v>
      </c>
      <c r="E124" s="42">
        <v>545</v>
      </c>
      <c r="F124" s="42">
        <f t="shared" si="8"/>
        <v>-4786</v>
      </c>
      <c r="G124" s="42">
        <f t="shared" si="9"/>
        <v>-203</v>
      </c>
      <c r="H124" s="91">
        <f t="shared" si="10"/>
        <v>-0.89776777340086289</v>
      </c>
      <c r="I124" s="148">
        <f t="shared" si="11"/>
        <v>-0.27139037433155078</v>
      </c>
    </row>
    <row r="125" spans="2:9" ht="15" customHeight="1" x14ac:dyDescent="0.2">
      <c r="B125" s="127" t="s">
        <v>64</v>
      </c>
      <c r="C125" s="42">
        <v>0</v>
      </c>
      <c r="D125" s="42">
        <v>0</v>
      </c>
      <c r="E125" s="42">
        <v>1</v>
      </c>
      <c r="F125" s="42">
        <f t="shared" si="8"/>
        <v>1</v>
      </c>
      <c r="G125" s="42">
        <f t="shared" si="9"/>
        <v>1</v>
      </c>
      <c r="H125" s="91"/>
      <c r="I125" s="148"/>
    </row>
    <row r="126" spans="2:9" ht="15" customHeight="1" x14ac:dyDescent="0.2">
      <c r="B126" s="127" t="s">
        <v>68</v>
      </c>
      <c r="C126" s="42">
        <v>969</v>
      </c>
      <c r="D126" s="42">
        <v>170</v>
      </c>
      <c r="E126" s="42">
        <v>182</v>
      </c>
      <c r="F126" s="42">
        <f t="shared" si="8"/>
        <v>-787</v>
      </c>
      <c r="G126" s="42">
        <f t="shared" si="9"/>
        <v>12</v>
      </c>
      <c r="H126" s="91">
        <f t="shared" si="10"/>
        <v>-0.81217750257997934</v>
      </c>
      <c r="I126" s="148">
        <f t="shared" si="11"/>
        <v>7.0588235294117618E-2</v>
      </c>
    </row>
    <row r="127" spans="2:9" ht="15" customHeight="1" x14ac:dyDescent="0.2">
      <c r="B127" s="127" t="s">
        <v>165</v>
      </c>
      <c r="C127" s="42">
        <v>5</v>
      </c>
      <c r="D127" s="42">
        <v>0</v>
      </c>
      <c r="E127" s="42">
        <v>29</v>
      </c>
      <c r="F127" s="42">
        <f t="shared" si="8"/>
        <v>24</v>
      </c>
      <c r="G127" s="42">
        <f t="shared" si="9"/>
        <v>29</v>
      </c>
      <c r="H127" s="91">
        <f t="shared" si="10"/>
        <v>4.8</v>
      </c>
      <c r="I127" s="148"/>
    </row>
    <row r="128" spans="2:9" ht="15" customHeight="1" x14ac:dyDescent="0.2">
      <c r="B128" s="127" t="s">
        <v>81</v>
      </c>
      <c r="C128" s="42">
        <v>0</v>
      </c>
      <c r="D128" s="42">
        <v>0</v>
      </c>
      <c r="E128" s="42">
        <v>0</v>
      </c>
      <c r="F128" s="42">
        <f t="shared" si="8"/>
        <v>0</v>
      </c>
      <c r="G128" s="42">
        <f t="shared" si="9"/>
        <v>0</v>
      </c>
      <c r="H128" s="91"/>
      <c r="I128" s="148"/>
    </row>
    <row r="129" spans="1:9" ht="15" customHeight="1" x14ac:dyDescent="0.2">
      <c r="B129" s="127" t="s">
        <v>111</v>
      </c>
      <c r="C129" s="42">
        <v>1</v>
      </c>
      <c r="D129" s="42">
        <v>0</v>
      </c>
      <c r="E129" s="42">
        <v>0</v>
      </c>
      <c r="F129" s="42">
        <f t="shared" si="8"/>
        <v>-1</v>
      </c>
      <c r="G129" s="42">
        <f t="shared" si="9"/>
        <v>0</v>
      </c>
      <c r="H129" s="91">
        <f t="shared" si="10"/>
        <v>-1</v>
      </c>
      <c r="I129" s="148"/>
    </row>
    <row r="130" spans="1:9" ht="15" customHeight="1" x14ac:dyDescent="0.2">
      <c r="B130" s="127" t="s">
        <v>184</v>
      </c>
      <c r="C130" s="42">
        <v>0</v>
      </c>
      <c r="D130" s="42">
        <v>0</v>
      </c>
      <c r="E130" s="42">
        <v>0</v>
      </c>
      <c r="F130" s="42">
        <f t="shared" si="8"/>
        <v>0</v>
      </c>
      <c r="G130" s="42">
        <f t="shared" si="9"/>
        <v>0</v>
      </c>
      <c r="H130" s="91"/>
      <c r="I130" s="148"/>
    </row>
    <row r="131" spans="1:9" ht="15" customHeight="1" x14ac:dyDescent="0.2">
      <c r="B131" s="127" t="s">
        <v>192</v>
      </c>
      <c r="C131" s="42">
        <v>0</v>
      </c>
      <c r="D131" s="42">
        <v>0</v>
      </c>
      <c r="E131" s="42">
        <v>0</v>
      </c>
      <c r="F131" s="42">
        <f t="shared" si="8"/>
        <v>0</v>
      </c>
      <c r="G131" s="42">
        <f t="shared" si="9"/>
        <v>0</v>
      </c>
      <c r="H131" s="91"/>
      <c r="I131" s="148"/>
    </row>
    <row r="132" spans="1:9" ht="15" customHeight="1" x14ac:dyDescent="0.2">
      <c r="B132" s="127" t="s">
        <v>123</v>
      </c>
      <c r="C132" s="42">
        <v>6</v>
      </c>
      <c r="D132" s="42">
        <v>0</v>
      </c>
      <c r="E132" s="42">
        <v>1</v>
      </c>
      <c r="F132" s="42">
        <f t="shared" si="8"/>
        <v>-5</v>
      </c>
      <c r="G132" s="42">
        <f t="shared" si="9"/>
        <v>1</v>
      </c>
      <c r="H132" s="91">
        <f t="shared" si="10"/>
        <v>-0.83333333333333337</v>
      </c>
      <c r="I132" s="148"/>
    </row>
    <row r="133" spans="1:9" s="10" customFormat="1" ht="15" customHeight="1" x14ac:dyDescent="0.2">
      <c r="B133" s="127" t="s">
        <v>178</v>
      </c>
      <c r="C133" s="42">
        <v>0</v>
      </c>
      <c r="D133" s="42">
        <v>0</v>
      </c>
      <c r="E133" s="42">
        <v>0</v>
      </c>
      <c r="F133" s="42">
        <f t="shared" si="8"/>
        <v>0</v>
      </c>
      <c r="G133" s="42">
        <f t="shared" si="9"/>
        <v>0</v>
      </c>
      <c r="H133" s="91"/>
      <c r="I133" s="148"/>
    </row>
    <row r="134" spans="1:9" s="10" customFormat="1" ht="15" customHeight="1" x14ac:dyDescent="0.2">
      <c r="B134" s="127" t="s">
        <v>130</v>
      </c>
      <c r="C134" s="42">
        <v>0</v>
      </c>
      <c r="D134" s="42">
        <v>0</v>
      </c>
      <c r="E134" s="42">
        <v>1</v>
      </c>
      <c r="F134" s="42">
        <f t="shared" ref="F134:F197" si="15">E134-C134</f>
        <v>1</v>
      </c>
      <c r="G134" s="42">
        <f t="shared" ref="G134:G197" si="16">E134-D134</f>
        <v>1</v>
      </c>
      <c r="H134" s="91"/>
      <c r="I134" s="148"/>
    </row>
    <row r="135" spans="1:9" s="10" customFormat="1" ht="15" customHeight="1" x14ac:dyDescent="0.2">
      <c r="B135" s="127" t="s">
        <v>179</v>
      </c>
      <c r="C135" s="42">
        <v>1</v>
      </c>
      <c r="D135" s="42">
        <v>0</v>
      </c>
      <c r="E135" s="42">
        <v>0</v>
      </c>
      <c r="F135" s="42">
        <f t="shared" si="15"/>
        <v>-1</v>
      </c>
      <c r="G135" s="42">
        <f t="shared" si="16"/>
        <v>0</v>
      </c>
      <c r="H135" s="91">
        <f t="shared" si="10"/>
        <v>-1</v>
      </c>
      <c r="I135" s="148"/>
    </row>
    <row r="136" spans="1:9" s="10" customFormat="1" ht="15" customHeight="1" x14ac:dyDescent="0.2">
      <c r="B136" s="127" t="s">
        <v>181</v>
      </c>
      <c r="C136" s="42">
        <v>2</v>
      </c>
      <c r="D136" s="42">
        <v>0</v>
      </c>
      <c r="E136" s="42">
        <v>1</v>
      </c>
      <c r="F136" s="42">
        <f t="shared" si="15"/>
        <v>-1</v>
      </c>
      <c r="G136" s="42">
        <f t="shared" si="16"/>
        <v>1</v>
      </c>
      <c r="H136" s="91">
        <f t="shared" si="10"/>
        <v>-0.5</v>
      </c>
      <c r="I136" s="148"/>
    </row>
    <row r="137" spans="1:9" s="10" customFormat="1" ht="15" customHeight="1" x14ac:dyDescent="0.2">
      <c r="B137" s="127" t="s">
        <v>145</v>
      </c>
      <c r="C137" s="42">
        <v>6</v>
      </c>
      <c r="D137" s="42">
        <v>0</v>
      </c>
      <c r="E137" s="42">
        <v>0</v>
      </c>
      <c r="F137" s="42">
        <f t="shared" si="15"/>
        <v>-6</v>
      </c>
      <c r="G137" s="42">
        <f t="shared" si="16"/>
        <v>0</v>
      </c>
      <c r="H137" s="91">
        <f t="shared" si="10"/>
        <v>-1</v>
      </c>
      <c r="I137" s="148"/>
    </row>
    <row r="138" spans="1:9" s="10" customFormat="1" ht="15" customHeight="1" x14ac:dyDescent="0.2">
      <c r="B138" s="127" t="s">
        <v>182</v>
      </c>
      <c r="C138" s="42">
        <v>13</v>
      </c>
      <c r="D138" s="42">
        <v>3</v>
      </c>
      <c r="E138" s="42">
        <v>4</v>
      </c>
      <c r="F138" s="42">
        <f t="shared" si="15"/>
        <v>-9</v>
      </c>
      <c r="G138" s="42">
        <f t="shared" si="16"/>
        <v>1</v>
      </c>
      <c r="H138" s="91">
        <f t="shared" si="10"/>
        <v>-0.69230769230769229</v>
      </c>
      <c r="I138" s="148">
        <f t="shared" si="11"/>
        <v>0.33333333333333326</v>
      </c>
    </row>
    <row r="139" spans="1:9" ht="15" customHeight="1" x14ac:dyDescent="0.2">
      <c r="B139" s="124" t="s">
        <v>204</v>
      </c>
      <c r="C139" s="65">
        <v>136306</v>
      </c>
      <c r="D139" s="65">
        <v>27512</v>
      </c>
      <c r="E139" s="65">
        <v>26434</v>
      </c>
      <c r="F139" s="65">
        <f t="shared" si="15"/>
        <v>-109872</v>
      </c>
      <c r="G139" s="65">
        <f t="shared" si="16"/>
        <v>-1078</v>
      </c>
      <c r="H139" s="85">
        <f t="shared" ref="H139:H196" si="17">E139/C139-1</f>
        <v>-0.80606869836984429</v>
      </c>
      <c r="I139" s="147">
        <f t="shared" ref="I139:I202" si="18">E139/D139-1</f>
        <v>-3.918290200639718E-2</v>
      </c>
    </row>
    <row r="140" spans="1:9" ht="15" customHeight="1" x14ac:dyDescent="0.2">
      <c r="A140" s="11"/>
      <c r="B140" s="126" t="s">
        <v>62</v>
      </c>
      <c r="C140" s="42">
        <v>193</v>
      </c>
      <c r="D140" s="42">
        <v>70</v>
      </c>
      <c r="E140" s="42">
        <v>209</v>
      </c>
      <c r="F140" s="42">
        <f t="shared" si="15"/>
        <v>16</v>
      </c>
      <c r="G140" s="42">
        <f t="shared" si="16"/>
        <v>139</v>
      </c>
      <c r="H140" s="91">
        <f t="shared" si="17"/>
        <v>8.290155440414515E-2</v>
      </c>
      <c r="I140" s="148">
        <f t="shared" si="18"/>
        <v>1.9857142857142858</v>
      </c>
    </row>
    <row r="141" spans="1:9" ht="15" customHeight="1" x14ac:dyDescent="0.2">
      <c r="A141" s="11"/>
      <c r="B141" s="126" t="s">
        <v>69</v>
      </c>
      <c r="C141" s="42">
        <v>410</v>
      </c>
      <c r="D141" s="42">
        <v>187</v>
      </c>
      <c r="E141" s="42">
        <v>358</v>
      </c>
      <c r="F141" s="42">
        <f t="shared" si="15"/>
        <v>-52</v>
      </c>
      <c r="G141" s="42">
        <f t="shared" si="16"/>
        <v>171</v>
      </c>
      <c r="H141" s="91">
        <f t="shared" si="17"/>
        <v>-0.12682926829268293</v>
      </c>
      <c r="I141" s="148">
        <f t="shared" si="18"/>
        <v>0.91443850267379689</v>
      </c>
    </row>
    <row r="142" spans="1:9" s="10" customFormat="1" ht="15" customHeight="1" x14ac:dyDescent="0.2">
      <c r="A142" s="11"/>
      <c r="B142" s="126" t="s">
        <v>190</v>
      </c>
      <c r="C142" s="42">
        <v>18</v>
      </c>
      <c r="D142" s="42">
        <v>10</v>
      </c>
      <c r="E142" s="42">
        <v>10</v>
      </c>
      <c r="F142" s="42">
        <f t="shared" si="15"/>
        <v>-8</v>
      </c>
      <c r="G142" s="42">
        <f t="shared" si="16"/>
        <v>0</v>
      </c>
      <c r="H142" s="91">
        <f t="shared" si="17"/>
        <v>-0.44444444444444442</v>
      </c>
      <c r="I142" s="148">
        <f t="shared" si="18"/>
        <v>0</v>
      </c>
    </row>
    <row r="143" spans="1:9" ht="15" customHeight="1" x14ac:dyDescent="0.2">
      <c r="A143" s="11"/>
      <c r="B143" s="126" t="s">
        <v>90</v>
      </c>
      <c r="C143" s="42">
        <v>36698</v>
      </c>
      <c r="D143" s="42">
        <v>8279</v>
      </c>
      <c r="E143" s="42">
        <v>13743</v>
      </c>
      <c r="F143" s="42">
        <f t="shared" si="15"/>
        <v>-22955</v>
      </c>
      <c r="G143" s="42">
        <f t="shared" si="16"/>
        <v>5464</v>
      </c>
      <c r="H143" s="91">
        <f t="shared" si="17"/>
        <v>-0.62551092702599598</v>
      </c>
      <c r="I143" s="148">
        <f t="shared" si="18"/>
        <v>0.6599830897451382</v>
      </c>
    </row>
    <row r="144" spans="1:9" ht="12.75" x14ac:dyDescent="0.2">
      <c r="A144" s="11"/>
      <c r="B144" s="126" t="s">
        <v>93</v>
      </c>
      <c r="C144" s="42">
        <v>91859</v>
      </c>
      <c r="D144" s="42">
        <v>17028</v>
      </c>
      <c r="E144" s="42">
        <v>8227</v>
      </c>
      <c r="F144" s="42">
        <f t="shared" si="15"/>
        <v>-83632</v>
      </c>
      <c r="G144" s="42">
        <f t="shared" si="16"/>
        <v>-8801</v>
      </c>
      <c r="H144" s="91">
        <f t="shared" si="17"/>
        <v>-0.91043882472049553</v>
      </c>
      <c r="I144" s="148">
        <f t="shared" si="18"/>
        <v>-0.51685459243598775</v>
      </c>
    </row>
    <row r="145" spans="1:9" ht="12.75" x14ac:dyDescent="0.2">
      <c r="A145" s="11"/>
      <c r="B145" s="129" t="s">
        <v>176</v>
      </c>
      <c r="C145" s="42">
        <v>36</v>
      </c>
      <c r="D145" s="42">
        <v>6</v>
      </c>
      <c r="E145" s="42">
        <v>7</v>
      </c>
      <c r="F145" s="42">
        <f t="shared" si="15"/>
        <v>-29</v>
      </c>
      <c r="G145" s="42">
        <f t="shared" si="16"/>
        <v>1</v>
      </c>
      <c r="H145" s="91">
        <f t="shared" si="17"/>
        <v>-0.80555555555555558</v>
      </c>
      <c r="I145" s="148">
        <f t="shared" si="18"/>
        <v>0.16666666666666674</v>
      </c>
    </row>
    <row r="146" spans="1:9" ht="15" customHeight="1" x14ac:dyDescent="0.2">
      <c r="A146" s="11"/>
      <c r="B146" s="126" t="s">
        <v>116</v>
      </c>
      <c r="C146" s="42">
        <v>510</v>
      </c>
      <c r="D146" s="42">
        <v>178</v>
      </c>
      <c r="E146" s="42">
        <v>200</v>
      </c>
      <c r="F146" s="42">
        <f t="shared" si="15"/>
        <v>-310</v>
      </c>
      <c r="G146" s="42">
        <f t="shared" si="16"/>
        <v>22</v>
      </c>
      <c r="H146" s="91">
        <f t="shared" si="17"/>
        <v>-0.60784313725490202</v>
      </c>
      <c r="I146" s="148">
        <f t="shared" si="18"/>
        <v>0.12359550561797761</v>
      </c>
    </row>
    <row r="147" spans="1:9" ht="15" customHeight="1" x14ac:dyDescent="0.2">
      <c r="A147" s="11"/>
      <c r="B147" s="126" t="s">
        <v>120</v>
      </c>
      <c r="C147" s="42">
        <v>5309</v>
      </c>
      <c r="D147" s="42">
        <v>1334</v>
      </c>
      <c r="E147" s="42">
        <v>3031</v>
      </c>
      <c r="F147" s="42">
        <f t="shared" si="15"/>
        <v>-2278</v>
      </c>
      <c r="G147" s="42">
        <f t="shared" si="16"/>
        <v>1697</v>
      </c>
      <c r="H147" s="91">
        <f t="shared" si="17"/>
        <v>-0.42908268977208519</v>
      </c>
      <c r="I147" s="148">
        <f t="shared" si="18"/>
        <v>1.2721139430284856</v>
      </c>
    </row>
    <row r="148" spans="1:9" ht="15" customHeight="1" x14ac:dyDescent="0.2">
      <c r="A148" s="11"/>
      <c r="B148" s="126" t="s">
        <v>151</v>
      </c>
      <c r="C148" s="42">
        <v>1273</v>
      </c>
      <c r="D148" s="42">
        <v>420</v>
      </c>
      <c r="E148" s="42">
        <v>649</v>
      </c>
      <c r="F148" s="42">
        <f t="shared" si="15"/>
        <v>-624</v>
      </c>
      <c r="G148" s="42">
        <f t="shared" si="16"/>
        <v>229</v>
      </c>
      <c r="H148" s="91">
        <f t="shared" si="17"/>
        <v>-0.49018067556952083</v>
      </c>
      <c r="I148" s="148">
        <f t="shared" si="18"/>
        <v>0.5452380952380953</v>
      </c>
    </row>
    <row r="149" spans="1:9" ht="15" customHeight="1" x14ac:dyDescent="0.2">
      <c r="A149" s="11"/>
      <c r="B149" s="124" t="s">
        <v>205</v>
      </c>
      <c r="C149" s="65">
        <v>23206</v>
      </c>
      <c r="D149" s="65">
        <v>10858</v>
      </c>
      <c r="E149" s="65">
        <v>4525</v>
      </c>
      <c r="F149" s="65">
        <f t="shared" si="15"/>
        <v>-18681</v>
      </c>
      <c r="G149" s="65">
        <f t="shared" si="16"/>
        <v>-6333</v>
      </c>
      <c r="H149" s="85">
        <f t="shared" si="17"/>
        <v>-0.80500732569163147</v>
      </c>
      <c r="I149" s="147">
        <f t="shared" si="18"/>
        <v>-0.58325658500644684</v>
      </c>
    </row>
    <row r="150" spans="1:9" ht="15" customHeight="1" x14ac:dyDescent="0.2">
      <c r="B150" s="126" t="s">
        <v>225</v>
      </c>
      <c r="C150" s="42">
        <v>16</v>
      </c>
      <c r="D150" s="42">
        <v>2</v>
      </c>
      <c r="E150" s="42">
        <v>1</v>
      </c>
      <c r="F150" s="42">
        <f t="shared" si="15"/>
        <v>-15</v>
      </c>
      <c r="G150" s="42">
        <f t="shared" si="16"/>
        <v>-1</v>
      </c>
      <c r="H150" s="91">
        <f t="shared" si="17"/>
        <v>-0.9375</v>
      </c>
      <c r="I150" s="148">
        <f t="shared" si="18"/>
        <v>-0.5</v>
      </c>
    </row>
    <row r="151" spans="1:9" ht="12" x14ac:dyDescent="0.2">
      <c r="B151" s="129" t="s">
        <v>83</v>
      </c>
      <c r="C151" s="42">
        <v>286</v>
      </c>
      <c r="D151" s="42">
        <v>73</v>
      </c>
      <c r="E151" s="42">
        <v>55</v>
      </c>
      <c r="F151" s="42">
        <f t="shared" si="15"/>
        <v>-231</v>
      </c>
      <c r="G151" s="42">
        <f t="shared" si="16"/>
        <v>-18</v>
      </c>
      <c r="H151" s="91">
        <f t="shared" si="17"/>
        <v>-0.80769230769230771</v>
      </c>
      <c r="I151" s="148">
        <f t="shared" si="18"/>
        <v>-0.24657534246575341</v>
      </c>
    </row>
    <row r="152" spans="1:9" ht="15" customHeight="1" x14ac:dyDescent="0.2">
      <c r="B152" s="129" t="s">
        <v>91</v>
      </c>
      <c r="C152" s="42">
        <v>898</v>
      </c>
      <c r="D152" s="42">
        <v>233</v>
      </c>
      <c r="E152" s="42">
        <v>169</v>
      </c>
      <c r="F152" s="42">
        <f t="shared" si="15"/>
        <v>-729</v>
      </c>
      <c r="G152" s="42">
        <f t="shared" si="16"/>
        <v>-64</v>
      </c>
      <c r="H152" s="91">
        <f t="shared" si="17"/>
        <v>-0.81180400890868598</v>
      </c>
      <c r="I152" s="148">
        <f t="shared" si="18"/>
        <v>-0.27467811158798283</v>
      </c>
    </row>
    <row r="153" spans="1:9" ht="12" x14ac:dyDescent="0.2">
      <c r="B153" s="129" t="s">
        <v>174</v>
      </c>
      <c r="C153" s="42">
        <v>25</v>
      </c>
      <c r="D153" s="42">
        <v>8</v>
      </c>
      <c r="E153" s="42">
        <v>15</v>
      </c>
      <c r="F153" s="42">
        <f t="shared" si="15"/>
        <v>-10</v>
      </c>
      <c r="G153" s="42">
        <f t="shared" si="16"/>
        <v>7</v>
      </c>
      <c r="H153" s="91">
        <f t="shared" si="17"/>
        <v>-0.4</v>
      </c>
      <c r="I153" s="148">
        <f t="shared" ref="I153:I156" si="19">E153/D153-1</f>
        <v>0.875</v>
      </c>
    </row>
    <row r="154" spans="1:9" ht="12" x14ac:dyDescent="0.2">
      <c r="B154" s="129" t="s">
        <v>234</v>
      </c>
      <c r="C154" s="42">
        <v>4</v>
      </c>
      <c r="D154" s="42">
        <v>6</v>
      </c>
      <c r="E154" s="42">
        <v>2</v>
      </c>
      <c r="F154" s="42">
        <f t="shared" si="15"/>
        <v>-2</v>
      </c>
      <c r="G154" s="42">
        <f t="shared" si="16"/>
        <v>-4</v>
      </c>
      <c r="H154" s="91">
        <f t="shared" si="17"/>
        <v>-0.5</v>
      </c>
      <c r="I154" s="148">
        <f t="shared" si="19"/>
        <v>-0.66666666666666674</v>
      </c>
    </row>
    <row r="155" spans="1:9" ht="15" customHeight="1" x14ac:dyDescent="0.2">
      <c r="B155" s="129" t="s">
        <v>109</v>
      </c>
      <c r="C155" s="42">
        <v>1235</v>
      </c>
      <c r="D155" s="42">
        <v>263</v>
      </c>
      <c r="E155" s="42">
        <v>161</v>
      </c>
      <c r="F155" s="42">
        <f t="shared" si="15"/>
        <v>-1074</v>
      </c>
      <c r="G155" s="42">
        <f t="shared" si="16"/>
        <v>-102</v>
      </c>
      <c r="H155" s="91">
        <f t="shared" si="17"/>
        <v>-0.86963562753036439</v>
      </c>
      <c r="I155" s="148">
        <f t="shared" si="19"/>
        <v>-0.38783269961977185</v>
      </c>
    </row>
    <row r="156" spans="1:9" ht="15" customHeight="1" x14ac:dyDescent="0.2">
      <c r="B156" s="129" t="s">
        <v>113</v>
      </c>
      <c r="C156" s="42">
        <v>141</v>
      </c>
      <c r="D156" s="42">
        <v>116</v>
      </c>
      <c r="E156" s="42">
        <v>37</v>
      </c>
      <c r="F156" s="42">
        <f t="shared" si="15"/>
        <v>-104</v>
      </c>
      <c r="G156" s="42">
        <f t="shared" si="16"/>
        <v>-79</v>
      </c>
      <c r="H156" s="91">
        <f t="shared" ref="H156" si="20">E156/C156-1</f>
        <v>-0.73758865248226946</v>
      </c>
      <c r="I156" s="148">
        <f t="shared" si="19"/>
        <v>-0.68103448275862066</v>
      </c>
    </row>
    <row r="157" spans="1:9" ht="15" customHeight="1" x14ac:dyDescent="0.2">
      <c r="B157" s="129" t="s">
        <v>136</v>
      </c>
      <c r="C157" s="42">
        <v>1006</v>
      </c>
      <c r="D157" s="42">
        <v>131</v>
      </c>
      <c r="E157" s="42">
        <v>94</v>
      </c>
      <c r="F157" s="42">
        <f t="shared" si="15"/>
        <v>-912</v>
      </c>
      <c r="G157" s="42">
        <f t="shared" si="16"/>
        <v>-37</v>
      </c>
      <c r="H157" s="91">
        <f t="shared" si="17"/>
        <v>-0.90656063618290261</v>
      </c>
      <c r="I157" s="148">
        <f t="shared" si="18"/>
        <v>-0.28244274809160308</v>
      </c>
    </row>
    <row r="158" spans="1:9" s="21" customFormat="1" ht="15" customHeight="1" x14ac:dyDescent="0.2">
      <c r="B158" s="129" t="s">
        <v>142</v>
      </c>
      <c r="C158" s="42">
        <v>3932</v>
      </c>
      <c r="D158" s="42">
        <v>3371</v>
      </c>
      <c r="E158" s="42">
        <v>204</v>
      </c>
      <c r="F158" s="42">
        <f t="shared" si="15"/>
        <v>-3728</v>
      </c>
      <c r="G158" s="42">
        <f t="shared" si="16"/>
        <v>-3167</v>
      </c>
      <c r="H158" s="91">
        <f t="shared" si="17"/>
        <v>-0.94811800610376396</v>
      </c>
      <c r="I158" s="148">
        <f t="shared" si="18"/>
        <v>-0.93948383269059632</v>
      </c>
    </row>
    <row r="159" spans="1:9" ht="15" customHeight="1" x14ac:dyDescent="0.2">
      <c r="B159" s="129" t="s">
        <v>149</v>
      </c>
      <c r="C159" s="42">
        <v>15663</v>
      </c>
      <c r="D159" s="42">
        <v>6655</v>
      </c>
      <c r="E159" s="42">
        <v>3787</v>
      </c>
      <c r="F159" s="42">
        <f t="shared" si="15"/>
        <v>-11876</v>
      </c>
      <c r="G159" s="42">
        <f t="shared" si="16"/>
        <v>-2868</v>
      </c>
      <c r="H159" s="91">
        <f t="shared" si="17"/>
        <v>-0.75822000893826214</v>
      </c>
      <c r="I159" s="148">
        <f t="shared" si="18"/>
        <v>-0.43095416979714496</v>
      </c>
    </row>
    <row r="160" spans="1:9" ht="15" customHeight="1" x14ac:dyDescent="0.2">
      <c r="B160" s="130" t="s">
        <v>216</v>
      </c>
      <c r="C160" s="66">
        <v>121432</v>
      </c>
      <c r="D160" s="66">
        <v>16890</v>
      </c>
      <c r="E160" s="66">
        <v>62106</v>
      </c>
      <c r="F160" s="68">
        <f t="shared" si="15"/>
        <v>-59326</v>
      </c>
      <c r="G160" s="68">
        <f t="shared" si="16"/>
        <v>45216</v>
      </c>
      <c r="H160" s="72">
        <f t="shared" si="17"/>
        <v>-0.48855326437841751</v>
      </c>
      <c r="I160" s="151">
        <f t="shared" si="18"/>
        <v>2.6770870337477799</v>
      </c>
    </row>
    <row r="161" spans="2:9" ht="15" customHeight="1" x14ac:dyDescent="0.2">
      <c r="B161" s="126" t="s">
        <v>66</v>
      </c>
      <c r="C161" s="42">
        <v>7926</v>
      </c>
      <c r="D161" s="42">
        <v>1350</v>
      </c>
      <c r="E161" s="42">
        <v>3988</v>
      </c>
      <c r="F161" s="42">
        <f t="shared" si="15"/>
        <v>-3938</v>
      </c>
      <c r="G161" s="42">
        <f t="shared" si="16"/>
        <v>2638</v>
      </c>
      <c r="H161" s="91">
        <f t="shared" si="17"/>
        <v>-0.49684582387080489</v>
      </c>
      <c r="I161" s="148">
        <f t="shared" si="18"/>
        <v>1.9540740740740739</v>
      </c>
    </row>
    <row r="162" spans="2:9" ht="15" customHeight="1" x14ac:dyDescent="0.2">
      <c r="B162" s="126" t="s">
        <v>70</v>
      </c>
      <c r="C162" s="42">
        <v>2988</v>
      </c>
      <c r="D162" s="42">
        <v>382</v>
      </c>
      <c r="E162" s="42">
        <v>586</v>
      </c>
      <c r="F162" s="42">
        <f t="shared" si="15"/>
        <v>-2402</v>
      </c>
      <c r="G162" s="42">
        <f t="shared" si="16"/>
        <v>204</v>
      </c>
      <c r="H162" s="91">
        <f t="shared" si="17"/>
        <v>-0.80388219544846051</v>
      </c>
      <c r="I162" s="148">
        <f t="shared" si="18"/>
        <v>0.53403141361256545</v>
      </c>
    </row>
    <row r="163" spans="2:9" ht="15" customHeight="1" x14ac:dyDescent="0.2">
      <c r="B163" s="132" t="s">
        <v>77</v>
      </c>
      <c r="C163" s="42">
        <v>5910</v>
      </c>
      <c r="D163" s="42">
        <v>1759</v>
      </c>
      <c r="E163" s="42">
        <v>3049</v>
      </c>
      <c r="F163" s="42">
        <f t="shared" si="15"/>
        <v>-2861</v>
      </c>
      <c r="G163" s="42">
        <f t="shared" si="16"/>
        <v>1290</v>
      </c>
      <c r="H163" s="91">
        <f t="shared" si="17"/>
        <v>-0.48409475465313023</v>
      </c>
      <c r="I163" s="148">
        <f t="shared" si="18"/>
        <v>0.73337123365548607</v>
      </c>
    </row>
    <row r="164" spans="2:9" ht="15" customHeight="1" x14ac:dyDescent="0.2">
      <c r="B164" s="133" t="s">
        <v>80</v>
      </c>
      <c r="C164" s="42">
        <v>1234</v>
      </c>
      <c r="D164" s="42">
        <v>279</v>
      </c>
      <c r="E164" s="42">
        <v>406</v>
      </c>
      <c r="F164" s="42">
        <f t="shared" si="15"/>
        <v>-828</v>
      </c>
      <c r="G164" s="42">
        <f t="shared" si="16"/>
        <v>127</v>
      </c>
      <c r="H164" s="91">
        <f t="shared" si="17"/>
        <v>-0.6709886547811994</v>
      </c>
      <c r="I164" s="148">
        <f t="shared" si="18"/>
        <v>0.45519713261648742</v>
      </c>
    </row>
    <row r="165" spans="2:9" ht="15" customHeight="1" x14ac:dyDescent="0.2">
      <c r="B165" s="133" t="s">
        <v>89</v>
      </c>
      <c r="C165" s="42">
        <v>1167</v>
      </c>
      <c r="D165" s="42">
        <v>261</v>
      </c>
      <c r="E165" s="42">
        <v>1343</v>
      </c>
      <c r="F165" s="42">
        <f t="shared" si="15"/>
        <v>176</v>
      </c>
      <c r="G165" s="42">
        <f t="shared" si="16"/>
        <v>1082</v>
      </c>
      <c r="H165" s="91">
        <f t="shared" si="17"/>
        <v>0.15081405312767782</v>
      </c>
      <c r="I165" s="148">
        <f t="shared" si="18"/>
        <v>4.1455938697318011</v>
      </c>
    </row>
    <row r="166" spans="2:9" ht="15" customHeight="1" x14ac:dyDescent="0.2">
      <c r="B166" s="133" t="s">
        <v>92</v>
      </c>
      <c r="C166" s="42">
        <v>11216</v>
      </c>
      <c r="D166" s="42">
        <v>1885</v>
      </c>
      <c r="E166" s="42">
        <v>3599</v>
      </c>
      <c r="F166" s="42">
        <f t="shared" si="15"/>
        <v>-7617</v>
      </c>
      <c r="G166" s="42">
        <f t="shared" si="16"/>
        <v>1714</v>
      </c>
      <c r="H166" s="91">
        <f t="shared" si="17"/>
        <v>-0.67911911554921534</v>
      </c>
      <c r="I166" s="148">
        <f t="shared" si="18"/>
        <v>0.90928381962864724</v>
      </c>
    </row>
    <row r="167" spans="2:9" ht="12" x14ac:dyDescent="0.2">
      <c r="B167" s="125" t="s">
        <v>97</v>
      </c>
      <c r="C167" s="42">
        <v>2715</v>
      </c>
      <c r="D167" s="42">
        <v>484</v>
      </c>
      <c r="E167" s="42">
        <v>1088</v>
      </c>
      <c r="F167" s="42">
        <f t="shared" si="15"/>
        <v>-1627</v>
      </c>
      <c r="G167" s="42">
        <f t="shared" si="16"/>
        <v>604</v>
      </c>
      <c r="H167" s="91">
        <f t="shared" si="17"/>
        <v>-0.5992633517495396</v>
      </c>
      <c r="I167" s="148">
        <f t="shared" si="18"/>
        <v>1.2479338842975207</v>
      </c>
    </row>
    <row r="168" spans="2:9" ht="15" customHeight="1" x14ac:dyDescent="0.2">
      <c r="B168" s="125" t="s">
        <v>105</v>
      </c>
      <c r="C168" s="42">
        <v>6869</v>
      </c>
      <c r="D168" s="42">
        <v>1386</v>
      </c>
      <c r="E168" s="42">
        <v>2250</v>
      </c>
      <c r="F168" s="42">
        <f t="shared" si="15"/>
        <v>-4619</v>
      </c>
      <c r="G168" s="42">
        <f t="shared" si="16"/>
        <v>864</v>
      </c>
      <c r="H168" s="91">
        <f t="shared" si="17"/>
        <v>-0.67244140340660941</v>
      </c>
      <c r="I168" s="148">
        <f t="shared" si="18"/>
        <v>0.62337662337662336</v>
      </c>
    </row>
    <row r="169" spans="2:9" ht="15" customHeight="1" x14ac:dyDescent="0.2">
      <c r="B169" s="125" t="s">
        <v>160</v>
      </c>
      <c r="C169" s="42">
        <v>74</v>
      </c>
      <c r="D169" s="42">
        <v>9</v>
      </c>
      <c r="E169" s="42">
        <v>36</v>
      </c>
      <c r="F169" s="42">
        <f t="shared" si="15"/>
        <v>-38</v>
      </c>
      <c r="G169" s="42">
        <f t="shared" si="16"/>
        <v>27</v>
      </c>
      <c r="H169" s="91">
        <f t="shared" si="17"/>
        <v>-0.51351351351351349</v>
      </c>
      <c r="I169" s="148">
        <f t="shared" si="18"/>
        <v>3</v>
      </c>
    </row>
    <row r="170" spans="2:9" ht="15" customHeight="1" x14ac:dyDescent="0.2">
      <c r="B170" s="125" t="s">
        <v>119</v>
      </c>
      <c r="C170" s="42">
        <v>2642</v>
      </c>
      <c r="D170" s="42">
        <v>361</v>
      </c>
      <c r="E170" s="42">
        <v>363</v>
      </c>
      <c r="F170" s="42">
        <f t="shared" si="15"/>
        <v>-2279</v>
      </c>
      <c r="G170" s="42">
        <f t="shared" si="16"/>
        <v>2</v>
      </c>
      <c r="H170" s="91">
        <f t="shared" si="17"/>
        <v>-0.86260408781226339</v>
      </c>
      <c r="I170" s="148">
        <f t="shared" si="18"/>
        <v>5.5401662049860967E-3</v>
      </c>
    </row>
    <row r="171" spans="2:9" ht="15" customHeight="1" x14ac:dyDescent="0.2">
      <c r="B171" s="126" t="s">
        <v>121</v>
      </c>
      <c r="C171" s="42">
        <v>413</v>
      </c>
      <c r="D171" s="42">
        <v>113</v>
      </c>
      <c r="E171" s="42">
        <v>595</v>
      </c>
      <c r="F171" s="42">
        <f t="shared" si="15"/>
        <v>182</v>
      </c>
      <c r="G171" s="42">
        <f t="shared" si="16"/>
        <v>482</v>
      </c>
      <c r="H171" s="91">
        <f t="shared" si="17"/>
        <v>0.44067796610169485</v>
      </c>
      <c r="I171" s="148">
        <f t="shared" si="18"/>
        <v>4.2654867256637168</v>
      </c>
    </row>
    <row r="172" spans="2:9" ht="12" x14ac:dyDescent="0.2">
      <c r="B172" s="125" t="s">
        <v>129</v>
      </c>
      <c r="C172" s="42">
        <v>62350</v>
      </c>
      <c r="D172" s="42">
        <v>4948</v>
      </c>
      <c r="E172" s="42">
        <v>35861</v>
      </c>
      <c r="F172" s="42">
        <f t="shared" si="15"/>
        <v>-26489</v>
      </c>
      <c r="G172" s="42">
        <f t="shared" si="16"/>
        <v>30913</v>
      </c>
      <c r="H172" s="91">
        <f t="shared" si="17"/>
        <v>-0.42484362469927828</v>
      </c>
      <c r="I172" s="148">
        <f t="shared" si="18"/>
        <v>6.2475747776879551</v>
      </c>
    </row>
    <row r="173" spans="2:9" ht="15" customHeight="1" x14ac:dyDescent="0.2">
      <c r="B173" s="126" t="s">
        <v>137</v>
      </c>
      <c r="C173" s="42">
        <v>929</v>
      </c>
      <c r="D173" s="42">
        <v>347</v>
      </c>
      <c r="E173" s="42">
        <v>3140</v>
      </c>
      <c r="F173" s="42">
        <f t="shared" si="15"/>
        <v>2211</v>
      </c>
      <c r="G173" s="42">
        <f t="shared" si="16"/>
        <v>2793</v>
      </c>
      <c r="H173" s="91">
        <f t="shared" si="17"/>
        <v>2.3799784714747041</v>
      </c>
      <c r="I173" s="148">
        <f t="shared" si="18"/>
        <v>8.0489913544668585</v>
      </c>
    </row>
    <row r="174" spans="2:9" ht="15" customHeight="1" x14ac:dyDescent="0.2">
      <c r="B174" s="125" t="s">
        <v>150</v>
      </c>
      <c r="C174" s="42">
        <v>14999</v>
      </c>
      <c r="D174" s="42">
        <v>3326</v>
      </c>
      <c r="E174" s="42">
        <v>5802</v>
      </c>
      <c r="F174" s="42">
        <f t="shared" si="15"/>
        <v>-9197</v>
      </c>
      <c r="G174" s="42">
        <f t="shared" si="16"/>
        <v>2476</v>
      </c>
      <c r="H174" s="91">
        <f t="shared" si="17"/>
        <v>-0.61317421161410768</v>
      </c>
      <c r="I174" s="148">
        <f t="shared" si="18"/>
        <v>0.7444377630787733</v>
      </c>
    </row>
    <row r="175" spans="2:9" ht="15" customHeight="1" x14ac:dyDescent="0.2">
      <c r="B175" s="130" t="s">
        <v>207</v>
      </c>
      <c r="C175" s="66">
        <v>6132</v>
      </c>
      <c r="D175" s="66">
        <v>2098</v>
      </c>
      <c r="E175" s="66">
        <v>3732</v>
      </c>
      <c r="F175" s="66">
        <f t="shared" si="15"/>
        <v>-2400</v>
      </c>
      <c r="G175" s="66">
        <f t="shared" si="16"/>
        <v>1634</v>
      </c>
      <c r="H175" s="72">
        <f t="shared" si="17"/>
        <v>-0.39138943248532287</v>
      </c>
      <c r="I175" s="149">
        <f t="shared" si="18"/>
        <v>0.77883698760724496</v>
      </c>
    </row>
    <row r="176" spans="2:9" ht="15" customHeight="1" x14ac:dyDescent="0.2">
      <c r="B176" s="124" t="s">
        <v>208</v>
      </c>
      <c r="C176" s="65">
        <v>1276</v>
      </c>
      <c r="D176" s="65">
        <v>338</v>
      </c>
      <c r="E176" s="65">
        <v>596</v>
      </c>
      <c r="F176" s="64">
        <f t="shared" si="15"/>
        <v>-680</v>
      </c>
      <c r="G176" s="64">
        <f t="shared" si="16"/>
        <v>258</v>
      </c>
      <c r="H176" s="85">
        <f t="shared" si="17"/>
        <v>-0.5329153605015674</v>
      </c>
      <c r="I176" s="147">
        <f t="shared" si="18"/>
        <v>0.76331360946745552</v>
      </c>
    </row>
    <row r="177" spans="2:9" s="9" customFormat="1" ht="15" customHeight="1" x14ac:dyDescent="0.2">
      <c r="B177" s="129" t="s">
        <v>171</v>
      </c>
      <c r="C177" s="42">
        <v>19</v>
      </c>
      <c r="D177" s="42">
        <v>0</v>
      </c>
      <c r="E177" s="42">
        <v>5</v>
      </c>
      <c r="F177" s="42">
        <f t="shared" si="15"/>
        <v>-14</v>
      </c>
      <c r="G177" s="42">
        <f t="shared" si="16"/>
        <v>5</v>
      </c>
      <c r="H177" s="91">
        <f t="shared" si="17"/>
        <v>-0.73684210526315796</v>
      </c>
      <c r="I177" s="148"/>
    </row>
    <row r="178" spans="2:9" ht="15" customHeight="1" x14ac:dyDescent="0.2">
      <c r="B178" s="129" t="s">
        <v>78</v>
      </c>
      <c r="C178" s="42">
        <v>140</v>
      </c>
      <c r="D178" s="42">
        <v>31</v>
      </c>
      <c r="E178" s="42">
        <v>73</v>
      </c>
      <c r="F178" s="42">
        <f t="shared" si="15"/>
        <v>-67</v>
      </c>
      <c r="G178" s="42">
        <f t="shared" si="16"/>
        <v>42</v>
      </c>
      <c r="H178" s="91">
        <f t="shared" si="17"/>
        <v>-0.47857142857142854</v>
      </c>
      <c r="I178" s="148">
        <f t="shared" si="18"/>
        <v>1.3548387096774195</v>
      </c>
    </row>
    <row r="179" spans="2:9" ht="15" customHeight="1" x14ac:dyDescent="0.2">
      <c r="B179" s="129" t="s">
        <v>164</v>
      </c>
      <c r="C179" s="42">
        <v>62</v>
      </c>
      <c r="D179" s="42">
        <v>17</v>
      </c>
      <c r="E179" s="42">
        <v>50</v>
      </c>
      <c r="F179" s="42">
        <f t="shared" si="15"/>
        <v>-12</v>
      </c>
      <c r="G179" s="42">
        <f t="shared" si="16"/>
        <v>33</v>
      </c>
      <c r="H179" s="91">
        <f t="shared" si="17"/>
        <v>-0.19354838709677424</v>
      </c>
      <c r="I179" s="148">
        <f t="shared" si="18"/>
        <v>1.9411764705882355</v>
      </c>
    </row>
    <row r="180" spans="2:9" ht="15" customHeight="1" x14ac:dyDescent="0.2">
      <c r="B180" s="129" t="s">
        <v>85</v>
      </c>
      <c r="C180" s="42">
        <v>2</v>
      </c>
      <c r="D180" s="42">
        <v>5</v>
      </c>
      <c r="E180" s="42">
        <v>5</v>
      </c>
      <c r="F180" s="42">
        <f t="shared" si="15"/>
        <v>3</v>
      </c>
      <c r="G180" s="42">
        <f t="shared" si="16"/>
        <v>0</v>
      </c>
      <c r="H180" s="91">
        <f t="shared" si="17"/>
        <v>1.5</v>
      </c>
      <c r="I180" s="148">
        <f t="shared" si="18"/>
        <v>0</v>
      </c>
    </row>
    <row r="181" spans="2:9" ht="15" customHeight="1" x14ac:dyDescent="0.2">
      <c r="B181" s="129" t="s">
        <v>86</v>
      </c>
      <c r="C181" s="42">
        <v>68</v>
      </c>
      <c r="D181" s="42">
        <v>31</v>
      </c>
      <c r="E181" s="42">
        <v>41</v>
      </c>
      <c r="F181" s="42">
        <f t="shared" si="15"/>
        <v>-27</v>
      </c>
      <c r="G181" s="42">
        <f t="shared" si="16"/>
        <v>10</v>
      </c>
      <c r="H181" s="91">
        <f t="shared" si="17"/>
        <v>-0.3970588235294118</v>
      </c>
      <c r="I181" s="148">
        <f t="shared" si="18"/>
        <v>0.32258064516129026</v>
      </c>
    </row>
    <row r="182" spans="2:9" ht="15" customHeight="1" x14ac:dyDescent="0.2">
      <c r="B182" s="129" t="s">
        <v>98</v>
      </c>
      <c r="C182" s="42">
        <v>222</v>
      </c>
      <c r="D182" s="42">
        <v>57</v>
      </c>
      <c r="E182" s="42">
        <v>91</v>
      </c>
      <c r="F182" s="42">
        <f t="shared" si="15"/>
        <v>-131</v>
      </c>
      <c r="G182" s="42">
        <f t="shared" si="16"/>
        <v>34</v>
      </c>
      <c r="H182" s="91">
        <f t="shared" si="17"/>
        <v>-0.59009009009009006</v>
      </c>
      <c r="I182" s="148">
        <f t="shared" si="18"/>
        <v>0.59649122807017552</v>
      </c>
    </row>
    <row r="183" spans="2:9" ht="15" customHeight="1" x14ac:dyDescent="0.2">
      <c r="B183" s="129" t="s">
        <v>191</v>
      </c>
      <c r="C183" s="42">
        <v>366</v>
      </c>
      <c r="D183" s="42">
        <v>85</v>
      </c>
      <c r="E183" s="42">
        <v>127</v>
      </c>
      <c r="F183" s="42">
        <f t="shared" si="15"/>
        <v>-239</v>
      </c>
      <c r="G183" s="42">
        <f t="shared" si="16"/>
        <v>42</v>
      </c>
      <c r="H183" s="91">
        <f t="shared" si="17"/>
        <v>-0.65300546448087426</v>
      </c>
      <c r="I183" s="148">
        <f t="shared" si="18"/>
        <v>0.49411764705882355</v>
      </c>
    </row>
    <row r="184" spans="2:9" ht="15" customHeight="1" x14ac:dyDescent="0.2">
      <c r="B184" s="129" t="s">
        <v>107</v>
      </c>
      <c r="C184" s="42">
        <v>15</v>
      </c>
      <c r="D184" s="42">
        <v>2</v>
      </c>
      <c r="E184" s="42">
        <v>8</v>
      </c>
      <c r="F184" s="42">
        <f t="shared" si="15"/>
        <v>-7</v>
      </c>
      <c r="G184" s="42">
        <f t="shared" si="16"/>
        <v>6</v>
      </c>
      <c r="H184" s="91">
        <f t="shared" si="17"/>
        <v>-0.46666666666666667</v>
      </c>
      <c r="I184" s="148">
        <f t="shared" si="18"/>
        <v>3</v>
      </c>
    </row>
    <row r="185" spans="2:9" ht="15" customHeight="1" x14ac:dyDescent="0.2">
      <c r="B185" s="129" t="s">
        <v>108</v>
      </c>
      <c r="C185" s="42">
        <v>76</v>
      </c>
      <c r="D185" s="42">
        <v>29</v>
      </c>
      <c r="E185" s="42">
        <v>57</v>
      </c>
      <c r="F185" s="42">
        <f t="shared" si="15"/>
        <v>-19</v>
      </c>
      <c r="G185" s="42">
        <f t="shared" si="16"/>
        <v>28</v>
      </c>
      <c r="H185" s="91">
        <f t="shared" si="17"/>
        <v>-0.25</v>
      </c>
      <c r="I185" s="148">
        <f t="shared" si="18"/>
        <v>0.96551724137931028</v>
      </c>
    </row>
    <row r="186" spans="2:9" s="21" customFormat="1" ht="15" customHeight="1" x14ac:dyDescent="0.2">
      <c r="B186" s="129" t="s">
        <v>244</v>
      </c>
      <c r="C186" s="42">
        <v>0</v>
      </c>
      <c r="D186" s="42">
        <v>0</v>
      </c>
      <c r="E186" s="42">
        <v>0</v>
      </c>
      <c r="F186" s="42">
        <f t="shared" si="15"/>
        <v>0</v>
      </c>
      <c r="G186" s="42">
        <f t="shared" si="16"/>
        <v>0</v>
      </c>
      <c r="H186" s="91"/>
      <c r="I186" s="148"/>
    </row>
    <row r="187" spans="2:9" ht="15" customHeight="1" x14ac:dyDescent="0.2">
      <c r="B187" s="129" t="s">
        <v>185</v>
      </c>
      <c r="C187" s="42">
        <v>9</v>
      </c>
      <c r="D187" s="42">
        <v>5</v>
      </c>
      <c r="E187" s="42">
        <v>1</v>
      </c>
      <c r="F187" s="42">
        <f t="shared" si="15"/>
        <v>-8</v>
      </c>
      <c r="G187" s="42">
        <f t="shared" si="16"/>
        <v>-4</v>
      </c>
      <c r="H187" s="91">
        <f t="shared" si="17"/>
        <v>-0.88888888888888884</v>
      </c>
      <c r="I187" s="148">
        <f t="shared" si="18"/>
        <v>-0.8</v>
      </c>
    </row>
    <row r="188" spans="2:9" ht="12.75" customHeight="1" x14ac:dyDescent="0.2">
      <c r="B188" s="129" t="s">
        <v>114</v>
      </c>
      <c r="C188" s="42">
        <v>12</v>
      </c>
      <c r="D188" s="42">
        <v>2</v>
      </c>
      <c r="E188" s="42">
        <v>5</v>
      </c>
      <c r="F188" s="42">
        <f t="shared" si="15"/>
        <v>-7</v>
      </c>
      <c r="G188" s="42">
        <f t="shared" si="16"/>
        <v>3</v>
      </c>
      <c r="H188" s="91">
        <f t="shared" si="17"/>
        <v>-0.58333333333333326</v>
      </c>
      <c r="I188" s="148">
        <f t="shared" si="18"/>
        <v>1.5</v>
      </c>
    </row>
    <row r="189" spans="2:9" ht="12" x14ac:dyDescent="0.2">
      <c r="B189" s="129" t="s">
        <v>177</v>
      </c>
      <c r="C189" s="42">
        <v>1</v>
      </c>
      <c r="D189" s="42">
        <v>0</v>
      </c>
      <c r="E189" s="42">
        <v>0</v>
      </c>
      <c r="F189" s="42">
        <f t="shared" si="15"/>
        <v>-1</v>
      </c>
      <c r="G189" s="42">
        <f t="shared" si="16"/>
        <v>0</v>
      </c>
      <c r="H189" s="91">
        <f t="shared" si="17"/>
        <v>-1</v>
      </c>
      <c r="I189" s="148"/>
    </row>
    <row r="190" spans="2:9" ht="15" customHeight="1" x14ac:dyDescent="0.2">
      <c r="B190" s="129" t="s">
        <v>126</v>
      </c>
      <c r="C190" s="42">
        <v>6</v>
      </c>
      <c r="D190" s="42">
        <v>2</v>
      </c>
      <c r="E190" s="42">
        <v>4</v>
      </c>
      <c r="F190" s="42">
        <f t="shared" si="15"/>
        <v>-2</v>
      </c>
      <c r="G190" s="42">
        <f t="shared" si="16"/>
        <v>2</v>
      </c>
      <c r="H190" s="91">
        <f t="shared" si="17"/>
        <v>-0.33333333333333337</v>
      </c>
      <c r="I190" s="148">
        <f t="shared" si="18"/>
        <v>1</v>
      </c>
    </row>
    <row r="191" spans="2:9" ht="15" customHeight="1" x14ac:dyDescent="0.2">
      <c r="B191" s="129" t="s">
        <v>131</v>
      </c>
      <c r="C191" s="42">
        <v>9</v>
      </c>
      <c r="D191" s="42">
        <v>6</v>
      </c>
      <c r="E191" s="42">
        <v>2</v>
      </c>
      <c r="F191" s="42">
        <f t="shared" si="15"/>
        <v>-7</v>
      </c>
      <c r="G191" s="42">
        <f t="shared" si="16"/>
        <v>-4</v>
      </c>
      <c r="H191" s="91">
        <f t="shared" si="17"/>
        <v>-0.77777777777777779</v>
      </c>
      <c r="I191" s="148">
        <f t="shared" si="18"/>
        <v>-0.66666666666666674</v>
      </c>
    </row>
    <row r="192" spans="2:9" ht="15" customHeight="1" x14ac:dyDescent="0.2">
      <c r="B192" s="129" t="s">
        <v>138</v>
      </c>
      <c r="C192" s="42">
        <v>154</v>
      </c>
      <c r="D192" s="42">
        <v>30</v>
      </c>
      <c r="E192" s="42">
        <v>75</v>
      </c>
      <c r="F192" s="42">
        <f t="shared" si="15"/>
        <v>-79</v>
      </c>
      <c r="G192" s="42">
        <f t="shared" si="16"/>
        <v>45</v>
      </c>
      <c r="H192" s="91">
        <f t="shared" ref="H192:H195" si="21">E192/C192-1</f>
        <v>-0.51298701298701299</v>
      </c>
      <c r="I192" s="148">
        <f t="shared" ref="I192:I195" si="22">E192/D192-1</f>
        <v>1.5</v>
      </c>
    </row>
    <row r="193" spans="1:9" ht="12" x14ac:dyDescent="0.2">
      <c r="B193" s="129" t="s">
        <v>180</v>
      </c>
      <c r="C193" s="42">
        <v>52</v>
      </c>
      <c r="D193" s="42">
        <v>17</v>
      </c>
      <c r="E193" s="42">
        <v>12</v>
      </c>
      <c r="F193" s="42">
        <f t="shared" si="15"/>
        <v>-40</v>
      </c>
      <c r="G193" s="42">
        <f t="shared" si="16"/>
        <v>-5</v>
      </c>
      <c r="H193" s="91">
        <f t="shared" si="21"/>
        <v>-0.76923076923076916</v>
      </c>
      <c r="I193" s="148">
        <f t="shared" si="22"/>
        <v>-0.29411764705882348</v>
      </c>
    </row>
    <row r="194" spans="1:9" ht="15" customHeight="1" x14ac:dyDescent="0.2">
      <c r="B194" s="129" t="s">
        <v>147</v>
      </c>
      <c r="C194" s="42">
        <v>58</v>
      </c>
      <c r="D194" s="42">
        <v>19</v>
      </c>
      <c r="E194" s="42">
        <v>31</v>
      </c>
      <c r="F194" s="42">
        <f t="shared" si="15"/>
        <v>-27</v>
      </c>
      <c r="G194" s="42">
        <f t="shared" si="16"/>
        <v>12</v>
      </c>
      <c r="H194" s="91">
        <f t="shared" si="21"/>
        <v>-0.46551724137931039</v>
      </c>
      <c r="I194" s="148">
        <f t="shared" si="22"/>
        <v>0.63157894736842102</v>
      </c>
    </row>
    <row r="195" spans="1:9" ht="15" customHeight="1" x14ac:dyDescent="0.2">
      <c r="B195" s="129" t="s">
        <v>183</v>
      </c>
      <c r="C195" s="42">
        <v>5</v>
      </c>
      <c r="D195" s="42">
        <v>0</v>
      </c>
      <c r="E195" s="42">
        <v>9</v>
      </c>
      <c r="F195" s="42">
        <f t="shared" si="15"/>
        <v>4</v>
      </c>
      <c r="G195" s="42">
        <f t="shared" si="16"/>
        <v>9</v>
      </c>
      <c r="H195" s="91">
        <f t="shared" si="21"/>
        <v>0.8</v>
      </c>
      <c r="I195" s="148"/>
    </row>
    <row r="196" spans="1:9" ht="15" customHeight="1" x14ac:dyDescent="0.2">
      <c r="A196" s="11"/>
      <c r="B196" s="124" t="s">
        <v>209</v>
      </c>
      <c r="C196" s="65">
        <v>720</v>
      </c>
      <c r="D196" s="65">
        <v>338</v>
      </c>
      <c r="E196" s="65">
        <v>537</v>
      </c>
      <c r="F196" s="69">
        <f t="shared" si="15"/>
        <v>-183</v>
      </c>
      <c r="G196" s="69">
        <f t="shared" si="16"/>
        <v>199</v>
      </c>
      <c r="H196" s="85">
        <f t="shared" si="17"/>
        <v>-0.25416666666666665</v>
      </c>
      <c r="I196" s="150">
        <f t="shared" si="18"/>
        <v>0.58875739644970415</v>
      </c>
    </row>
    <row r="197" spans="1:9" ht="15" customHeight="1" x14ac:dyDescent="0.2">
      <c r="A197" s="11"/>
      <c r="B197" s="126" t="s">
        <v>169</v>
      </c>
      <c r="C197" s="42">
        <v>5</v>
      </c>
      <c r="D197" s="42">
        <v>1</v>
      </c>
      <c r="E197" s="42">
        <v>0</v>
      </c>
      <c r="F197" s="42">
        <f t="shared" si="15"/>
        <v>-5</v>
      </c>
      <c r="G197" s="42">
        <f t="shared" si="16"/>
        <v>-1</v>
      </c>
      <c r="H197" s="91">
        <v>-1</v>
      </c>
      <c r="I197" s="148">
        <f t="shared" si="18"/>
        <v>-1</v>
      </c>
    </row>
    <row r="198" spans="1:9" ht="15" customHeight="1" x14ac:dyDescent="0.2">
      <c r="A198" s="11"/>
      <c r="B198" s="128" t="s">
        <v>186</v>
      </c>
      <c r="C198" s="42">
        <v>10</v>
      </c>
      <c r="D198" s="42">
        <v>6</v>
      </c>
      <c r="E198" s="42">
        <v>3</v>
      </c>
      <c r="F198" s="42">
        <f t="shared" ref="F198:F235" si="23">E198-C198</f>
        <v>-7</v>
      </c>
      <c r="G198" s="42">
        <f t="shared" ref="G198:G235" si="24">E198-D198</f>
        <v>-3</v>
      </c>
      <c r="H198" s="91">
        <f t="shared" ref="H198:H211" si="25">E198/C198-1</f>
        <v>-0.7</v>
      </c>
      <c r="I198" s="148">
        <f t="shared" si="18"/>
        <v>-0.5</v>
      </c>
    </row>
    <row r="199" spans="1:9" ht="15" customHeight="1" x14ac:dyDescent="0.2">
      <c r="A199" s="11"/>
      <c r="B199" s="129" t="s">
        <v>173</v>
      </c>
      <c r="C199" s="42">
        <v>9</v>
      </c>
      <c r="D199" s="42">
        <v>3</v>
      </c>
      <c r="E199" s="42">
        <v>2</v>
      </c>
      <c r="F199" s="42">
        <f t="shared" si="23"/>
        <v>-7</v>
      </c>
      <c r="G199" s="42">
        <f t="shared" si="24"/>
        <v>-1</v>
      </c>
      <c r="H199" s="91">
        <f t="shared" si="25"/>
        <v>-0.77777777777777779</v>
      </c>
      <c r="I199" s="148">
        <f t="shared" si="18"/>
        <v>-0.33333333333333337</v>
      </c>
    </row>
    <row r="200" spans="1:9" ht="15" customHeight="1" x14ac:dyDescent="0.2">
      <c r="A200" s="11"/>
      <c r="B200" s="129" t="s">
        <v>73</v>
      </c>
      <c r="C200" s="42">
        <v>60</v>
      </c>
      <c r="D200" s="42">
        <v>24</v>
      </c>
      <c r="E200" s="42">
        <v>21</v>
      </c>
      <c r="F200" s="42">
        <f t="shared" si="23"/>
        <v>-39</v>
      </c>
      <c r="G200" s="42">
        <f t="shared" si="24"/>
        <v>-3</v>
      </c>
      <c r="H200" s="91">
        <f t="shared" si="25"/>
        <v>-0.65</v>
      </c>
      <c r="I200" s="148">
        <f t="shared" si="18"/>
        <v>-0.125</v>
      </c>
    </row>
    <row r="201" spans="1:9" ht="15" customHeight="1" x14ac:dyDescent="0.2">
      <c r="A201" s="11"/>
      <c r="B201" s="129" t="s">
        <v>74</v>
      </c>
      <c r="C201" s="42">
        <v>5</v>
      </c>
      <c r="D201" s="42">
        <v>4</v>
      </c>
      <c r="E201" s="42">
        <v>4</v>
      </c>
      <c r="F201" s="42">
        <f t="shared" si="23"/>
        <v>-1</v>
      </c>
      <c r="G201" s="42">
        <f t="shared" si="24"/>
        <v>0</v>
      </c>
      <c r="H201" s="91">
        <f t="shared" si="25"/>
        <v>-0.19999999999999996</v>
      </c>
      <c r="I201" s="148">
        <f t="shared" si="18"/>
        <v>0</v>
      </c>
    </row>
    <row r="202" spans="1:9" ht="15" customHeight="1" x14ac:dyDescent="0.2">
      <c r="A202" s="11"/>
      <c r="B202" s="129" t="s">
        <v>159</v>
      </c>
      <c r="C202" s="42">
        <v>2</v>
      </c>
      <c r="D202" s="42">
        <v>0</v>
      </c>
      <c r="E202" s="42">
        <v>1</v>
      </c>
      <c r="F202" s="42">
        <f t="shared" si="23"/>
        <v>-1</v>
      </c>
      <c r="G202" s="42">
        <f t="shared" si="24"/>
        <v>1</v>
      </c>
      <c r="H202" s="91">
        <f t="shared" si="25"/>
        <v>-0.5</v>
      </c>
      <c r="I202" s="148"/>
    </row>
    <row r="203" spans="1:9" ht="15" customHeight="1" x14ac:dyDescent="0.2">
      <c r="A203" s="11"/>
      <c r="B203" s="129" t="s">
        <v>94</v>
      </c>
      <c r="C203" s="42">
        <v>2</v>
      </c>
      <c r="D203" s="42">
        <v>7</v>
      </c>
      <c r="E203" s="42">
        <v>0</v>
      </c>
      <c r="F203" s="42">
        <f t="shared" si="23"/>
        <v>-2</v>
      </c>
      <c r="G203" s="42">
        <f t="shared" si="24"/>
        <v>-7</v>
      </c>
      <c r="H203" s="91">
        <f t="shared" si="25"/>
        <v>-1</v>
      </c>
      <c r="I203" s="148">
        <f t="shared" ref="I203:I211" si="26">E203/D203-1</f>
        <v>-1</v>
      </c>
    </row>
    <row r="204" spans="1:9" ht="15" customHeight="1" x14ac:dyDescent="0.2">
      <c r="A204" s="11"/>
      <c r="B204" s="129" t="s">
        <v>103</v>
      </c>
      <c r="C204" s="42">
        <v>15</v>
      </c>
      <c r="D204" s="42">
        <v>4</v>
      </c>
      <c r="E204" s="42">
        <v>5</v>
      </c>
      <c r="F204" s="42">
        <f t="shared" si="23"/>
        <v>-10</v>
      </c>
      <c r="G204" s="42">
        <f t="shared" si="24"/>
        <v>1</v>
      </c>
      <c r="H204" s="91">
        <f t="shared" si="25"/>
        <v>-0.66666666666666674</v>
      </c>
      <c r="I204" s="148">
        <f t="shared" si="26"/>
        <v>0.25</v>
      </c>
    </row>
    <row r="205" spans="1:9" ht="15" customHeight="1" x14ac:dyDescent="0.2">
      <c r="A205" s="11"/>
      <c r="B205" s="125" t="s">
        <v>106</v>
      </c>
      <c r="C205" s="42">
        <v>11</v>
      </c>
      <c r="D205" s="42">
        <v>11</v>
      </c>
      <c r="E205" s="42">
        <v>0</v>
      </c>
      <c r="F205" s="42">
        <f t="shared" si="23"/>
        <v>-11</v>
      </c>
      <c r="G205" s="42">
        <f t="shared" si="24"/>
        <v>-11</v>
      </c>
      <c r="H205" s="91">
        <f t="shared" si="25"/>
        <v>-1</v>
      </c>
      <c r="I205" s="148">
        <f t="shared" si="26"/>
        <v>-1</v>
      </c>
    </row>
    <row r="206" spans="1:9" ht="15" customHeight="1" x14ac:dyDescent="0.2">
      <c r="A206" s="11"/>
      <c r="B206" s="129" t="s">
        <v>175</v>
      </c>
      <c r="C206" s="42">
        <v>22</v>
      </c>
      <c r="D206" s="42">
        <v>7</v>
      </c>
      <c r="E206" s="42">
        <v>16</v>
      </c>
      <c r="F206" s="42">
        <f t="shared" si="23"/>
        <v>-6</v>
      </c>
      <c r="G206" s="42">
        <f t="shared" si="24"/>
        <v>9</v>
      </c>
      <c r="H206" s="91">
        <f t="shared" si="25"/>
        <v>-0.27272727272727271</v>
      </c>
      <c r="I206" s="148">
        <f t="shared" si="26"/>
        <v>1.2857142857142856</v>
      </c>
    </row>
    <row r="207" spans="1:9" ht="15" customHeight="1" x14ac:dyDescent="0.2">
      <c r="A207" s="11"/>
      <c r="B207" s="129" t="s">
        <v>161</v>
      </c>
      <c r="C207" s="42">
        <v>20</v>
      </c>
      <c r="D207" s="42">
        <v>7</v>
      </c>
      <c r="E207" s="42">
        <v>13</v>
      </c>
      <c r="F207" s="42">
        <f t="shared" si="23"/>
        <v>-7</v>
      </c>
      <c r="G207" s="42">
        <f t="shared" si="24"/>
        <v>6</v>
      </c>
      <c r="H207" s="91">
        <f t="shared" si="25"/>
        <v>-0.35</v>
      </c>
      <c r="I207" s="148">
        <f t="shared" si="26"/>
        <v>0.85714285714285721</v>
      </c>
    </row>
    <row r="208" spans="1:9" ht="15" customHeight="1" x14ac:dyDescent="0.2">
      <c r="A208" s="11"/>
      <c r="B208" s="129" t="s">
        <v>166</v>
      </c>
      <c r="C208" s="42">
        <v>9</v>
      </c>
      <c r="D208" s="42">
        <v>3</v>
      </c>
      <c r="E208" s="42">
        <v>3</v>
      </c>
      <c r="F208" s="42">
        <f t="shared" si="23"/>
        <v>-6</v>
      </c>
      <c r="G208" s="42">
        <f t="shared" si="24"/>
        <v>0</v>
      </c>
      <c r="H208" s="91">
        <f t="shared" si="25"/>
        <v>-0.66666666666666674</v>
      </c>
      <c r="I208" s="148">
        <f t="shared" si="26"/>
        <v>0</v>
      </c>
    </row>
    <row r="209" spans="1:9" ht="15" customHeight="1" x14ac:dyDescent="0.2">
      <c r="A209" s="11"/>
      <c r="B209" s="129" t="s">
        <v>117</v>
      </c>
      <c r="C209" s="42">
        <v>517</v>
      </c>
      <c r="D209" s="42">
        <v>251</v>
      </c>
      <c r="E209" s="42">
        <v>455</v>
      </c>
      <c r="F209" s="42">
        <f t="shared" si="23"/>
        <v>-62</v>
      </c>
      <c r="G209" s="42">
        <f t="shared" si="24"/>
        <v>204</v>
      </c>
      <c r="H209" s="91">
        <f t="shared" si="25"/>
        <v>-0.11992263056092844</v>
      </c>
      <c r="I209" s="148">
        <f t="shared" si="26"/>
        <v>0.81274900398406369</v>
      </c>
    </row>
    <row r="210" spans="1:9" ht="15" customHeight="1" x14ac:dyDescent="0.2">
      <c r="A210" s="11"/>
      <c r="B210" s="129" t="s">
        <v>132</v>
      </c>
      <c r="C210" s="42">
        <v>20</v>
      </c>
      <c r="D210" s="42">
        <v>4</v>
      </c>
      <c r="E210" s="42">
        <v>8</v>
      </c>
      <c r="F210" s="42">
        <f t="shared" si="23"/>
        <v>-12</v>
      </c>
      <c r="G210" s="42">
        <f t="shared" si="24"/>
        <v>4</v>
      </c>
      <c r="H210" s="91">
        <f t="shared" si="25"/>
        <v>-0.6</v>
      </c>
      <c r="I210" s="148">
        <f t="shared" si="26"/>
        <v>1</v>
      </c>
    </row>
    <row r="211" spans="1:9" ht="15" customHeight="1" x14ac:dyDescent="0.2">
      <c r="A211" s="11"/>
      <c r="B211" s="129" t="s">
        <v>135</v>
      </c>
      <c r="C211" s="42">
        <v>5</v>
      </c>
      <c r="D211" s="42">
        <v>4</v>
      </c>
      <c r="E211" s="42">
        <v>1</v>
      </c>
      <c r="F211" s="42">
        <f t="shared" si="23"/>
        <v>-4</v>
      </c>
      <c r="G211" s="42">
        <f t="shared" si="24"/>
        <v>-3</v>
      </c>
      <c r="H211" s="91">
        <f t="shared" si="25"/>
        <v>-0.8</v>
      </c>
      <c r="I211" s="148">
        <f t="shared" si="26"/>
        <v>-0.75</v>
      </c>
    </row>
    <row r="212" spans="1:9" ht="15" customHeight="1" x14ac:dyDescent="0.2">
      <c r="B212" s="129" t="s">
        <v>195</v>
      </c>
      <c r="C212" s="42">
        <v>8</v>
      </c>
      <c r="D212" s="42">
        <v>2</v>
      </c>
      <c r="E212" s="42">
        <v>5</v>
      </c>
      <c r="F212" s="42">
        <f t="shared" si="23"/>
        <v>-3</v>
      </c>
      <c r="G212" s="42">
        <f t="shared" si="24"/>
        <v>3</v>
      </c>
      <c r="H212" s="91">
        <f t="shared" ref="H212:H235" si="27">E212/C212-1</f>
        <v>-0.375</v>
      </c>
      <c r="I212" s="148">
        <f t="shared" ref="I198:I235" si="28">E212/D212-1</f>
        <v>1.5</v>
      </c>
    </row>
    <row r="213" spans="1:9" ht="13.5" customHeight="1" x14ac:dyDescent="0.2">
      <c r="B213" s="124" t="s">
        <v>128</v>
      </c>
      <c r="C213" s="65">
        <v>2083</v>
      </c>
      <c r="D213" s="65">
        <v>704</v>
      </c>
      <c r="E213" s="65">
        <v>966</v>
      </c>
      <c r="F213" s="69">
        <f t="shared" si="23"/>
        <v>-1117</v>
      </c>
      <c r="G213" s="69">
        <f t="shared" si="24"/>
        <v>262</v>
      </c>
      <c r="H213" s="85">
        <f t="shared" si="27"/>
        <v>-0.5362457993278924</v>
      </c>
      <c r="I213" s="150">
        <f t="shared" si="28"/>
        <v>0.37215909090909083</v>
      </c>
    </row>
    <row r="214" spans="1:9" ht="15" customHeight="1" x14ac:dyDescent="0.2">
      <c r="A214" s="11"/>
      <c r="B214" s="129" t="s">
        <v>170</v>
      </c>
      <c r="C214" s="42">
        <v>26</v>
      </c>
      <c r="D214" s="42">
        <v>3</v>
      </c>
      <c r="E214" s="42">
        <v>2</v>
      </c>
      <c r="F214" s="42">
        <f t="shared" si="23"/>
        <v>-24</v>
      </c>
      <c r="G214" s="42">
        <f t="shared" si="24"/>
        <v>-1</v>
      </c>
      <c r="H214" s="91">
        <f t="shared" si="27"/>
        <v>-0.92307692307692313</v>
      </c>
      <c r="I214" s="148">
        <f t="shared" si="28"/>
        <v>-0.33333333333333337</v>
      </c>
    </row>
    <row r="215" spans="1:9" ht="15" customHeight="1" x14ac:dyDescent="0.2">
      <c r="A215" s="11"/>
      <c r="B215" s="128" t="s">
        <v>197</v>
      </c>
      <c r="C215" s="42">
        <v>1</v>
      </c>
      <c r="D215" s="42">
        <v>0</v>
      </c>
      <c r="E215" s="42">
        <v>0</v>
      </c>
      <c r="F215" s="42">
        <f t="shared" si="23"/>
        <v>-1</v>
      </c>
      <c r="G215" s="42">
        <f t="shared" si="24"/>
        <v>0</v>
      </c>
      <c r="H215" s="91">
        <f t="shared" si="27"/>
        <v>-1</v>
      </c>
      <c r="I215" s="148"/>
    </row>
    <row r="216" spans="1:9" ht="15" customHeight="1" x14ac:dyDescent="0.2">
      <c r="A216" s="11"/>
      <c r="B216" s="129" t="s">
        <v>162</v>
      </c>
      <c r="C216" s="42">
        <v>12</v>
      </c>
      <c r="D216" s="42">
        <v>2</v>
      </c>
      <c r="E216" s="42">
        <v>11</v>
      </c>
      <c r="F216" s="42">
        <f t="shared" si="23"/>
        <v>-1</v>
      </c>
      <c r="G216" s="42">
        <f t="shared" si="24"/>
        <v>9</v>
      </c>
      <c r="H216" s="91">
        <f t="shared" si="27"/>
        <v>-8.333333333333337E-2</v>
      </c>
      <c r="I216" s="148">
        <f t="shared" si="28"/>
        <v>4.5</v>
      </c>
    </row>
    <row r="217" spans="1:9" ht="15" customHeight="1" x14ac:dyDescent="0.2">
      <c r="B217" s="129" t="s">
        <v>128</v>
      </c>
      <c r="C217" s="42">
        <v>2042</v>
      </c>
      <c r="D217" s="42">
        <v>699</v>
      </c>
      <c r="E217" s="42">
        <v>951</v>
      </c>
      <c r="F217" s="42">
        <f t="shared" si="23"/>
        <v>-1091</v>
      </c>
      <c r="G217" s="42">
        <f t="shared" si="24"/>
        <v>252</v>
      </c>
      <c r="H217" s="91">
        <f t="shared" si="27"/>
        <v>-0.53428011753183147</v>
      </c>
      <c r="I217" s="148">
        <f t="shared" si="28"/>
        <v>0.36051502145922742</v>
      </c>
    </row>
    <row r="218" spans="1:9" ht="12" x14ac:dyDescent="0.2">
      <c r="B218" s="128" t="s">
        <v>187</v>
      </c>
      <c r="C218" s="42">
        <v>2</v>
      </c>
      <c r="D218" s="42">
        <v>0</v>
      </c>
      <c r="E218" s="42">
        <v>2</v>
      </c>
      <c r="F218" s="42">
        <f t="shared" si="23"/>
        <v>0</v>
      </c>
      <c r="G218" s="42">
        <f t="shared" si="24"/>
        <v>2</v>
      </c>
      <c r="H218" s="91">
        <f t="shared" si="27"/>
        <v>0</v>
      </c>
      <c r="I218" s="148"/>
    </row>
    <row r="219" spans="1:9" ht="15" customHeight="1" x14ac:dyDescent="0.2">
      <c r="B219" s="124" t="s">
        <v>210</v>
      </c>
      <c r="C219" s="65">
        <v>1928</v>
      </c>
      <c r="D219" s="65">
        <v>659</v>
      </c>
      <c r="E219" s="65">
        <v>1591</v>
      </c>
      <c r="F219" s="69">
        <f t="shared" si="23"/>
        <v>-337</v>
      </c>
      <c r="G219" s="69">
        <f t="shared" si="24"/>
        <v>932</v>
      </c>
      <c r="H219" s="85">
        <f t="shared" si="27"/>
        <v>-0.174792531120332</v>
      </c>
      <c r="I219" s="150">
        <f t="shared" si="28"/>
        <v>1.4142640364188166</v>
      </c>
    </row>
    <row r="220" spans="1:9" ht="15" customHeight="1" x14ac:dyDescent="0.2">
      <c r="B220" s="125" t="s">
        <v>63</v>
      </c>
      <c r="C220" s="42">
        <v>244</v>
      </c>
      <c r="D220" s="42">
        <v>93</v>
      </c>
      <c r="E220" s="42">
        <v>369</v>
      </c>
      <c r="F220" s="42">
        <f t="shared" si="23"/>
        <v>125</v>
      </c>
      <c r="G220" s="42">
        <f t="shared" si="24"/>
        <v>276</v>
      </c>
      <c r="H220" s="91">
        <f t="shared" si="27"/>
        <v>0.51229508196721318</v>
      </c>
      <c r="I220" s="148">
        <f t="shared" si="28"/>
        <v>2.967741935483871</v>
      </c>
    </row>
    <row r="221" spans="1:9" ht="15" customHeight="1" x14ac:dyDescent="0.2">
      <c r="B221" s="125" t="s">
        <v>110</v>
      </c>
      <c r="C221" s="42">
        <v>521</v>
      </c>
      <c r="D221" s="42">
        <v>222</v>
      </c>
      <c r="E221" s="42">
        <v>358</v>
      </c>
      <c r="F221" s="42">
        <f t="shared" si="23"/>
        <v>-163</v>
      </c>
      <c r="G221" s="42">
        <f t="shared" si="24"/>
        <v>136</v>
      </c>
      <c r="H221" s="91">
        <f t="shared" si="27"/>
        <v>-0.31285988483685223</v>
      </c>
      <c r="I221" s="148">
        <f t="shared" si="28"/>
        <v>0.61261261261261257</v>
      </c>
    </row>
    <row r="222" spans="1:9" ht="15" customHeight="1" x14ac:dyDescent="0.2">
      <c r="B222" s="125" t="s">
        <v>139</v>
      </c>
      <c r="C222" s="42">
        <v>752</v>
      </c>
      <c r="D222" s="42">
        <v>181</v>
      </c>
      <c r="E222" s="42">
        <v>638</v>
      </c>
      <c r="F222" s="42">
        <f t="shared" si="23"/>
        <v>-114</v>
      </c>
      <c r="G222" s="42">
        <f t="shared" si="24"/>
        <v>457</v>
      </c>
      <c r="H222" s="91">
        <f t="shared" si="27"/>
        <v>-0.15159574468085102</v>
      </c>
      <c r="I222" s="148">
        <f t="shared" si="28"/>
        <v>2.5248618784530388</v>
      </c>
    </row>
    <row r="223" spans="1:9" ht="12" x14ac:dyDescent="0.2">
      <c r="B223" s="125" t="s">
        <v>146</v>
      </c>
      <c r="C223" s="42">
        <v>411</v>
      </c>
      <c r="D223" s="42">
        <v>163</v>
      </c>
      <c r="E223" s="42">
        <v>226</v>
      </c>
      <c r="F223" s="42">
        <f t="shared" si="23"/>
        <v>-185</v>
      </c>
      <c r="G223" s="42">
        <f t="shared" si="24"/>
        <v>63</v>
      </c>
      <c r="H223" s="91">
        <f t="shared" si="27"/>
        <v>-0.45012165450121655</v>
      </c>
      <c r="I223" s="148">
        <f t="shared" si="28"/>
        <v>0.38650306748466257</v>
      </c>
    </row>
    <row r="224" spans="1:9" x14ac:dyDescent="0.2">
      <c r="B224" s="124" t="s">
        <v>211</v>
      </c>
      <c r="C224" s="65">
        <v>125</v>
      </c>
      <c r="D224" s="65">
        <v>59</v>
      </c>
      <c r="E224" s="65">
        <v>42</v>
      </c>
      <c r="F224" s="69">
        <f t="shared" si="23"/>
        <v>-83</v>
      </c>
      <c r="G224" s="69">
        <f t="shared" si="24"/>
        <v>-17</v>
      </c>
      <c r="H224" s="85">
        <f t="shared" si="27"/>
        <v>-0.66399999999999992</v>
      </c>
      <c r="I224" s="150">
        <f t="shared" si="28"/>
        <v>-0.28813559322033899</v>
      </c>
    </row>
    <row r="225" spans="1:9" ht="12" x14ac:dyDescent="0.2">
      <c r="B225" s="129" t="s">
        <v>156</v>
      </c>
      <c r="C225" s="42">
        <v>5</v>
      </c>
      <c r="D225" s="42">
        <v>1</v>
      </c>
      <c r="E225" s="42">
        <v>3</v>
      </c>
      <c r="F225" s="42">
        <f t="shared" si="23"/>
        <v>-2</v>
      </c>
      <c r="G225" s="42">
        <f t="shared" si="24"/>
        <v>2</v>
      </c>
      <c r="H225" s="91">
        <f t="shared" ref="H225:H231" si="29">E225/C225-1</f>
        <v>-0.4</v>
      </c>
      <c r="I225" s="148">
        <f t="shared" ref="I225:I231" si="30">E225/D225-1</f>
        <v>2</v>
      </c>
    </row>
    <row r="226" spans="1:9" ht="13.5" customHeight="1" x14ac:dyDescent="0.2">
      <c r="B226" s="129" t="s">
        <v>172</v>
      </c>
      <c r="C226" s="42">
        <v>9</v>
      </c>
      <c r="D226" s="42">
        <v>3</v>
      </c>
      <c r="E226" s="42">
        <v>5</v>
      </c>
      <c r="F226" s="42">
        <f t="shared" si="23"/>
        <v>-4</v>
      </c>
      <c r="G226" s="42">
        <f t="shared" si="24"/>
        <v>2</v>
      </c>
      <c r="H226" s="91">
        <f t="shared" si="29"/>
        <v>-0.44444444444444442</v>
      </c>
      <c r="I226" s="148">
        <f t="shared" si="30"/>
        <v>0.66666666666666674</v>
      </c>
    </row>
    <row r="227" spans="1:9" ht="15.75" customHeight="1" x14ac:dyDescent="0.2">
      <c r="B227" s="129" t="s">
        <v>95</v>
      </c>
      <c r="C227" s="42">
        <v>69</v>
      </c>
      <c r="D227" s="42">
        <v>45</v>
      </c>
      <c r="E227" s="42">
        <v>27</v>
      </c>
      <c r="F227" s="42">
        <f t="shared" si="23"/>
        <v>-42</v>
      </c>
      <c r="G227" s="42">
        <f t="shared" si="24"/>
        <v>-18</v>
      </c>
      <c r="H227" s="91">
        <f t="shared" si="29"/>
        <v>-0.60869565217391308</v>
      </c>
      <c r="I227" s="148">
        <f t="shared" si="30"/>
        <v>-0.4</v>
      </c>
    </row>
    <row r="228" spans="1:9" ht="15" customHeight="1" x14ac:dyDescent="0.2">
      <c r="B228" s="129" t="s">
        <v>100</v>
      </c>
      <c r="C228" s="42">
        <v>23</v>
      </c>
      <c r="D228" s="42">
        <v>4</v>
      </c>
      <c r="E228" s="42">
        <v>4</v>
      </c>
      <c r="F228" s="42">
        <f t="shared" si="23"/>
        <v>-19</v>
      </c>
      <c r="G228" s="42">
        <f t="shared" si="24"/>
        <v>0</v>
      </c>
      <c r="H228" s="91">
        <f t="shared" si="29"/>
        <v>-0.82608695652173914</v>
      </c>
      <c r="I228" s="148">
        <f t="shared" si="30"/>
        <v>0</v>
      </c>
    </row>
    <row r="229" spans="1:9" ht="15.75" customHeight="1" x14ac:dyDescent="0.2">
      <c r="B229" s="129" t="s">
        <v>194</v>
      </c>
      <c r="C229" s="42">
        <v>0</v>
      </c>
      <c r="D229" s="42">
        <v>0</v>
      </c>
      <c r="E229" s="42">
        <v>0</v>
      </c>
      <c r="F229" s="42">
        <f t="shared" si="23"/>
        <v>0</v>
      </c>
      <c r="G229" s="42">
        <f t="shared" si="24"/>
        <v>0</v>
      </c>
      <c r="H229" s="91"/>
      <c r="I229" s="148"/>
    </row>
    <row r="230" spans="1:9" s="21" customFormat="1" ht="15.75" customHeight="1" x14ac:dyDescent="0.2">
      <c r="B230" s="129" t="s">
        <v>196</v>
      </c>
      <c r="C230" s="42">
        <v>19</v>
      </c>
      <c r="D230" s="42">
        <v>5</v>
      </c>
      <c r="E230" s="42">
        <v>3</v>
      </c>
      <c r="F230" s="42">
        <f t="shared" si="23"/>
        <v>-16</v>
      </c>
      <c r="G230" s="42">
        <f t="shared" si="24"/>
        <v>-2</v>
      </c>
      <c r="H230" s="91">
        <f t="shared" si="29"/>
        <v>-0.84210526315789469</v>
      </c>
      <c r="I230" s="148">
        <f t="shared" si="30"/>
        <v>-0.4</v>
      </c>
    </row>
    <row r="231" spans="1:9" s="9" customFormat="1" ht="12" x14ac:dyDescent="0.2">
      <c r="B231" s="125" t="s">
        <v>243</v>
      </c>
      <c r="C231" s="42">
        <v>0</v>
      </c>
      <c r="D231" s="42">
        <v>1</v>
      </c>
      <c r="E231" s="42">
        <v>0</v>
      </c>
      <c r="F231" s="42">
        <f t="shared" si="23"/>
        <v>0</v>
      </c>
      <c r="G231" s="42">
        <f t="shared" si="24"/>
        <v>-1</v>
      </c>
      <c r="H231" s="91"/>
      <c r="I231" s="148">
        <f t="shared" si="30"/>
        <v>-1</v>
      </c>
    </row>
    <row r="232" spans="1:9" x14ac:dyDescent="0.2">
      <c r="B232" s="130" t="s">
        <v>140</v>
      </c>
      <c r="C232" s="66">
        <v>328194</v>
      </c>
      <c r="D232" s="66">
        <v>122291</v>
      </c>
      <c r="E232" s="66">
        <v>86486</v>
      </c>
      <c r="F232" s="66">
        <f>E232-C232</f>
        <v>-241708</v>
      </c>
      <c r="G232" s="66">
        <f>E232-D232</f>
        <v>-35805</v>
      </c>
      <c r="H232" s="72">
        <f>E232/C232-1</f>
        <v>-0.73647903374223778</v>
      </c>
      <c r="I232" s="149">
        <f>E232/D232-1</f>
        <v>-0.2927852417594099</v>
      </c>
    </row>
    <row r="233" spans="1:9" ht="12" x14ac:dyDescent="0.2">
      <c r="B233" s="125" t="s">
        <v>276</v>
      </c>
      <c r="C233" s="42">
        <v>62</v>
      </c>
      <c r="D233" s="42">
        <v>17</v>
      </c>
      <c r="E233" s="42">
        <v>24</v>
      </c>
      <c r="F233" s="42">
        <f t="shared" si="23"/>
        <v>-38</v>
      </c>
      <c r="G233" s="42">
        <f t="shared" si="24"/>
        <v>7</v>
      </c>
      <c r="H233" s="91">
        <f t="shared" si="27"/>
        <v>-0.61290322580645162</v>
      </c>
      <c r="I233" s="148">
        <f t="shared" si="28"/>
        <v>0.41176470588235303</v>
      </c>
    </row>
    <row r="234" spans="1:9" s="21" customFormat="1" ht="12" x14ac:dyDescent="0.2">
      <c r="B234" s="129" t="s">
        <v>282</v>
      </c>
      <c r="C234" s="42">
        <v>323677</v>
      </c>
      <c r="D234" s="42">
        <v>121130</v>
      </c>
      <c r="E234" s="42">
        <v>85465</v>
      </c>
      <c r="F234" s="42">
        <f t="shared" si="23"/>
        <v>-238212</v>
      </c>
      <c r="G234" s="42">
        <f t="shared" si="24"/>
        <v>-35665</v>
      </c>
      <c r="H234" s="91">
        <f t="shared" si="27"/>
        <v>-0.73595590666003452</v>
      </c>
      <c r="I234" s="148">
        <f t="shared" si="28"/>
        <v>-0.29443573020721536</v>
      </c>
    </row>
    <row r="235" spans="1:9" ht="15" customHeight="1" thickBot="1" x14ac:dyDescent="0.25">
      <c r="B235" s="134" t="s">
        <v>140</v>
      </c>
      <c r="C235" s="135">
        <v>4455</v>
      </c>
      <c r="D235" s="135">
        <v>1144</v>
      </c>
      <c r="E235" s="135">
        <v>997</v>
      </c>
      <c r="F235" s="135">
        <f t="shared" si="23"/>
        <v>-3458</v>
      </c>
      <c r="G235" s="135">
        <f t="shared" si="24"/>
        <v>-147</v>
      </c>
      <c r="H235" s="138">
        <f t="shared" si="27"/>
        <v>-0.77620650953984294</v>
      </c>
      <c r="I235" s="152">
        <f t="shared" si="28"/>
        <v>-0.12849650349650354</v>
      </c>
    </row>
    <row r="236" spans="1:9" ht="15" customHeight="1" x14ac:dyDescent="0.2">
      <c r="F236" s="117"/>
    </row>
    <row r="237" spans="1:9" s="21" customFormat="1" ht="15" customHeight="1" x14ac:dyDescent="0.2">
      <c r="E237" s="154"/>
      <c r="F237" s="117"/>
      <c r="G237" s="115"/>
      <c r="H237" s="86"/>
      <c r="I237" s="86"/>
    </row>
    <row r="239" spans="1:9" s="21" customFormat="1" ht="15" customHeight="1" x14ac:dyDescent="0.2">
      <c r="B239" s="155" t="s">
        <v>212</v>
      </c>
      <c r="C239" s="156"/>
      <c r="D239" s="156"/>
      <c r="E239" s="156"/>
      <c r="F239" s="156"/>
      <c r="G239" s="115"/>
      <c r="H239" s="86"/>
      <c r="I239" s="86"/>
    </row>
    <row r="240" spans="1:9" ht="19.5" customHeight="1" x14ac:dyDescent="0.2">
      <c r="A240" s="21"/>
      <c r="B240" s="21"/>
      <c r="C240" s="21"/>
      <c r="D240" s="21"/>
      <c r="E240" s="21"/>
    </row>
    <row r="241" spans="1:6" ht="15" customHeight="1" x14ac:dyDescent="0.2">
      <c r="A241" s="21"/>
      <c r="B241" s="21"/>
      <c r="C241" s="21"/>
      <c r="D241" s="21"/>
      <c r="E241" s="21"/>
    </row>
    <row r="250" spans="1:6" ht="15" customHeight="1" x14ac:dyDescent="0.2">
      <c r="F250" s="119"/>
    </row>
    <row r="251" spans="1:6" ht="15" customHeight="1" x14ac:dyDescent="0.2">
      <c r="F251" s="119"/>
    </row>
    <row r="252" spans="1:6" ht="15" customHeight="1" x14ac:dyDescent="0.2">
      <c r="F252" s="119"/>
    </row>
    <row r="253" spans="1:6" ht="15" customHeight="1" x14ac:dyDescent="0.2">
      <c r="F253" s="119"/>
    </row>
    <row r="254" spans="1:6" ht="15" customHeight="1" x14ac:dyDescent="0.2">
      <c r="F254" s="119"/>
    </row>
    <row r="255" spans="1:6" ht="15" customHeight="1" x14ac:dyDescent="0.2">
      <c r="F255" s="119"/>
    </row>
    <row r="256" spans="1:6" ht="15" customHeight="1" x14ac:dyDescent="0.2">
      <c r="F256" s="119"/>
    </row>
  </sheetData>
  <mergeCells count="1">
    <mergeCell ref="B239:F239"/>
  </mergeCells>
  <pageMargins left="0.75" right="0.75" top="1" bottom="1" header="0.5" footer="0.5"/>
  <pageSetup paperSize="9" orientation="portrait"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topLeftCell="A2" workbookViewId="0">
      <selection activeCell="B2" sqref="B2:J2"/>
    </sheetView>
  </sheetViews>
  <sheetFormatPr defaultColWidth="9.140625" defaultRowHeight="15" customHeight="1" x14ac:dyDescent="0.2"/>
  <cols>
    <col min="1" max="1" width="12.7109375" style="6" customWidth="1"/>
    <col min="2" max="2" width="6.7109375" style="6" customWidth="1"/>
    <col min="3" max="3" width="31" style="6" customWidth="1"/>
    <col min="4" max="4" width="19.140625" style="6" customWidth="1"/>
    <col min="5" max="5" width="21.7109375" style="6" customWidth="1"/>
    <col min="6" max="6" width="15.28515625" style="6" customWidth="1"/>
    <col min="7" max="7" width="15" style="6" customWidth="1"/>
    <col min="8" max="8" width="14.42578125" style="6" customWidth="1"/>
    <col min="9" max="10" width="14.85546875" style="6" customWidth="1"/>
    <col min="11" max="16384" width="9.140625" style="6"/>
  </cols>
  <sheetData>
    <row r="1" spans="1:12" ht="15" customHeight="1" thickBot="1" x14ac:dyDescent="0.25"/>
    <row r="2" spans="1:12" ht="21.75" customHeight="1" thickBot="1" x14ac:dyDescent="0.25">
      <c r="B2" s="158" t="s">
        <v>270</v>
      </c>
      <c r="C2" s="159"/>
      <c r="D2" s="159"/>
      <c r="E2" s="159"/>
      <c r="F2" s="159"/>
      <c r="G2" s="159"/>
      <c r="H2" s="159"/>
      <c r="I2" s="159"/>
      <c r="J2" s="160"/>
    </row>
    <row r="3" spans="1:12" ht="15" customHeight="1" thickBot="1" x14ac:dyDescent="0.25">
      <c r="B3" s="7"/>
      <c r="C3" s="7"/>
      <c r="D3" s="7"/>
      <c r="E3" s="7"/>
      <c r="F3" s="7"/>
      <c r="G3" s="7"/>
    </row>
    <row r="4" spans="1:12" ht="38.25" customHeight="1" thickBot="1" x14ac:dyDescent="0.25">
      <c r="A4" s="7"/>
      <c r="B4" s="46"/>
      <c r="C4" s="47" t="s">
        <v>0</v>
      </c>
      <c r="D4" s="48" t="s">
        <v>297</v>
      </c>
      <c r="E4" s="48" t="s">
        <v>298</v>
      </c>
      <c r="F4" s="97" t="s">
        <v>299</v>
      </c>
      <c r="G4" s="47" t="s">
        <v>283</v>
      </c>
      <c r="H4" s="47" t="s">
        <v>284</v>
      </c>
      <c r="I4" s="47" t="s">
        <v>285</v>
      </c>
      <c r="J4" s="95" t="s">
        <v>286</v>
      </c>
    </row>
    <row r="5" spans="1:12" ht="15" customHeight="1" x14ac:dyDescent="0.2">
      <c r="A5"/>
      <c r="B5" s="41">
        <v>1</v>
      </c>
      <c r="C5" s="87" t="s">
        <v>55</v>
      </c>
      <c r="D5" s="18">
        <v>810602</v>
      </c>
      <c r="E5" s="18">
        <v>260602</v>
      </c>
      <c r="F5" s="96">
        <v>193179</v>
      </c>
      <c r="G5" s="18">
        <f>F5-D5</f>
        <v>-617423</v>
      </c>
      <c r="H5" s="18">
        <f>F5-E5</f>
        <v>-67423</v>
      </c>
      <c r="I5" s="36">
        <f>F5/D5-1</f>
        <v>-0.76168452582154988</v>
      </c>
      <c r="J5" s="100">
        <f>F5/E5-1</f>
        <v>-0.25872019401232527</v>
      </c>
    </row>
    <row r="6" spans="1:12" ht="15" customHeight="1" x14ac:dyDescent="0.2">
      <c r="A6"/>
      <c r="B6" s="14">
        <v>2</v>
      </c>
      <c r="C6" s="87" t="s">
        <v>16</v>
      </c>
      <c r="D6" s="18">
        <v>1058549</v>
      </c>
      <c r="E6" s="18">
        <v>191716</v>
      </c>
      <c r="F6" s="18">
        <v>108815</v>
      </c>
      <c r="G6" s="18">
        <f t="shared" ref="G6:G19" si="0">F6-D6</f>
        <v>-949734</v>
      </c>
      <c r="H6" s="18">
        <f t="shared" ref="H6:H19" si="1">F6-E6</f>
        <v>-82901</v>
      </c>
      <c r="I6" s="36">
        <f t="shared" ref="I6:I19" si="2">F6/D6-1</f>
        <v>-0.89720362496209438</v>
      </c>
      <c r="J6" s="100">
        <f t="shared" ref="J6:J19" si="3">F6/E6-1</f>
        <v>-0.43241565649189428</v>
      </c>
    </row>
    <row r="7" spans="1:12" ht="15" customHeight="1" x14ac:dyDescent="0.2">
      <c r="A7"/>
      <c r="B7" s="14">
        <v>3</v>
      </c>
      <c r="C7" s="87" t="s">
        <v>20</v>
      </c>
      <c r="D7" s="18">
        <v>136594</v>
      </c>
      <c r="E7" s="18">
        <v>37676</v>
      </c>
      <c r="F7" s="18">
        <v>91620</v>
      </c>
      <c r="G7" s="18">
        <f t="shared" si="0"/>
        <v>-44974</v>
      </c>
      <c r="H7" s="18">
        <f t="shared" si="1"/>
        <v>53944</v>
      </c>
      <c r="I7" s="36">
        <f t="shared" si="2"/>
        <v>-0.32925311507094013</v>
      </c>
      <c r="J7" s="100">
        <f t="shared" si="3"/>
        <v>1.4317868138868244</v>
      </c>
    </row>
    <row r="8" spans="1:12" ht="12.75" x14ac:dyDescent="0.2">
      <c r="A8"/>
      <c r="B8" s="14">
        <v>4</v>
      </c>
      <c r="C8" s="87" t="s">
        <v>3</v>
      </c>
      <c r="D8" s="18">
        <v>864474</v>
      </c>
      <c r="E8" s="18">
        <v>223933</v>
      </c>
      <c r="F8" s="18">
        <v>89292</v>
      </c>
      <c r="G8" s="18">
        <f t="shared" si="0"/>
        <v>-775182</v>
      </c>
      <c r="H8" s="18">
        <f t="shared" si="1"/>
        <v>-134641</v>
      </c>
      <c r="I8" s="36">
        <f t="shared" si="2"/>
        <v>-0.89670944412440401</v>
      </c>
      <c r="J8" s="100">
        <f t="shared" si="3"/>
        <v>-0.60125573274148958</v>
      </c>
    </row>
    <row r="9" spans="1:12" ht="15" customHeight="1" x14ac:dyDescent="0.2">
      <c r="A9"/>
      <c r="B9" s="14">
        <v>5</v>
      </c>
      <c r="C9" s="87" t="s">
        <v>282</v>
      </c>
      <c r="D9" s="18">
        <v>323677</v>
      </c>
      <c r="E9" s="18">
        <v>121130</v>
      </c>
      <c r="F9" s="18">
        <v>85465</v>
      </c>
      <c r="G9" s="18">
        <f t="shared" si="0"/>
        <v>-238212</v>
      </c>
      <c r="H9" s="18">
        <f t="shared" si="1"/>
        <v>-35665</v>
      </c>
      <c r="I9" s="36">
        <f t="shared" si="2"/>
        <v>-0.73595590666003452</v>
      </c>
      <c r="J9" s="100">
        <f t="shared" si="3"/>
        <v>-0.29443573020721536</v>
      </c>
    </row>
    <row r="10" spans="1:12" ht="15" customHeight="1" x14ac:dyDescent="0.2">
      <c r="A10"/>
      <c r="B10" s="14">
        <v>6</v>
      </c>
      <c r="C10" s="87" t="s">
        <v>54</v>
      </c>
      <c r="D10" s="18">
        <v>124156</v>
      </c>
      <c r="E10" s="18">
        <v>25197</v>
      </c>
      <c r="F10" s="18">
        <v>57486</v>
      </c>
      <c r="G10" s="18">
        <f t="shared" si="0"/>
        <v>-66670</v>
      </c>
      <c r="H10" s="18">
        <f t="shared" si="1"/>
        <v>32289</v>
      </c>
      <c r="I10" s="36">
        <f t="shared" si="2"/>
        <v>-0.53698572763297792</v>
      </c>
      <c r="J10" s="100">
        <f t="shared" si="3"/>
        <v>1.2814620788189068</v>
      </c>
    </row>
    <row r="11" spans="1:12" ht="12.75" x14ac:dyDescent="0.2">
      <c r="A11"/>
      <c r="B11" s="14">
        <v>7</v>
      </c>
      <c r="C11" s="87" t="s">
        <v>4</v>
      </c>
      <c r="D11" s="18">
        <v>1024349</v>
      </c>
      <c r="E11" s="18">
        <v>279387</v>
      </c>
      <c r="F11" s="18">
        <v>48783</v>
      </c>
      <c r="G11" s="18">
        <f t="shared" si="0"/>
        <v>-975566</v>
      </c>
      <c r="H11" s="18">
        <f t="shared" si="1"/>
        <v>-230604</v>
      </c>
      <c r="I11" s="36">
        <f t="shared" si="2"/>
        <v>-0.95237658259050384</v>
      </c>
      <c r="J11" s="100">
        <f t="shared" si="3"/>
        <v>-0.82539273480870623</v>
      </c>
    </row>
    <row r="12" spans="1:12" ht="15" customHeight="1" x14ac:dyDescent="0.2">
      <c r="A12"/>
      <c r="B12" s="14">
        <v>8</v>
      </c>
      <c r="C12" s="87" t="s">
        <v>10</v>
      </c>
      <c r="D12" s="18">
        <v>62508</v>
      </c>
      <c r="E12" s="18">
        <v>11386</v>
      </c>
      <c r="F12" s="18">
        <v>37242</v>
      </c>
      <c r="G12" s="18">
        <f t="shared" si="0"/>
        <v>-25266</v>
      </c>
      <c r="H12" s="18">
        <f t="shared" si="1"/>
        <v>25856</v>
      </c>
      <c r="I12" s="36">
        <f t="shared" si="2"/>
        <v>-0.40420426185448266</v>
      </c>
      <c r="J12" s="100">
        <f t="shared" si="3"/>
        <v>2.2708589495872125</v>
      </c>
    </row>
    <row r="13" spans="1:12" ht="12.75" x14ac:dyDescent="0.2">
      <c r="A13"/>
      <c r="B13" s="14">
        <v>9</v>
      </c>
      <c r="C13" s="87" t="s">
        <v>129</v>
      </c>
      <c r="D13" s="18">
        <v>62350</v>
      </c>
      <c r="E13" s="18">
        <v>4948</v>
      </c>
      <c r="F13" s="18">
        <v>35861</v>
      </c>
      <c r="G13" s="18">
        <f t="shared" si="0"/>
        <v>-26489</v>
      </c>
      <c r="H13" s="18">
        <f t="shared" si="1"/>
        <v>30913</v>
      </c>
      <c r="I13" s="36">
        <f t="shared" si="2"/>
        <v>-0.42484362469927828</v>
      </c>
      <c r="J13" s="100">
        <f t="shared" si="3"/>
        <v>6.2475747776879551</v>
      </c>
      <c r="L13" s="153"/>
    </row>
    <row r="14" spans="1:12" ht="15" customHeight="1" x14ac:dyDescent="0.2">
      <c r="A14"/>
      <c r="B14" s="14">
        <v>10</v>
      </c>
      <c r="C14" s="87" t="s">
        <v>5</v>
      </c>
      <c r="D14" s="18">
        <v>46024</v>
      </c>
      <c r="E14" s="18">
        <v>11217</v>
      </c>
      <c r="F14" s="18">
        <v>32014</v>
      </c>
      <c r="G14" s="18">
        <f t="shared" si="0"/>
        <v>-14010</v>
      </c>
      <c r="H14" s="18">
        <f t="shared" si="1"/>
        <v>20797</v>
      </c>
      <c r="I14" s="36">
        <f t="shared" si="2"/>
        <v>-0.30440639666261082</v>
      </c>
      <c r="J14" s="100">
        <f t="shared" si="3"/>
        <v>1.8540608005705623</v>
      </c>
    </row>
    <row r="15" spans="1:12" ht="12.75" x14ac:dyDescent="0.2">
      <c r="A15"/>
      <c r="B15" s="14">
        <v>11</v>
      </c>
      <c r="C15" s="87" t="s">
        <v>21</v>
      </c>
      <c r="D15" s="18">
        <v>11474</v>
      </c>
      <c r="E15" s="18">
        <v>7505</v>
      </c>
      <c r="F15" s="18">
        <v>20316</v>
      </c>
      <c r="G15" s="18">
        <f t="shared" si="0"/>
        <v>8842</v>
      </c>
      <c r="H15" s="18">
        <f t="shared" si="1"/>
        <v>12811</v>
      </c>
      <c r="I15" s="36">
        <f t="shared" si="2"/>
        <v>0.77061181802335721</v>
      </c>
      <c r="J15" s="100">
        <f t="shared" si="3"/>
        <v>1.7069953364423718</v>
      </c>
    </row>
    <row r="16" spans="1:12" ht="12.75" x14ac:dyDescent="0.2">
      <c r="A16"/>
      <c r="B16" s="14">
        <v>12</v>
      </c>
      <c r="C16" s="87" t="s">
        <v>14</v>
      </c>
      <c r="D16" s="18">
        <v>55633</v>
      </c>
      <c r="E16" s="18">
        <v>10467</v>
      </c>
      <c r="F16" s="18">
        <v>15698</v>
      </c>
      <c r="G16" s="18">
        <f t="shared" si="0"/>
        <v>-39935</v>
      </c>
      <c r="H16" s="18">
        <f t="shared" si="1"/>
        <v>5231</v>
      </c>
      <c r="I16" s="36">
        <f t="shared" si="2"/>
        <v>-0.71782934589182679</v>
      </c>
      <c r="J16" s="100">
        <f t="shared" si="3"/>
        <v>0.49976115410337241</v>
      </c>
    </row>
    <row r="17" spans="1:10" ht="15" customHeight="1" x14ac:dyDescent="0.2">
      <c r="A17"/>
      <c r="B17" s="14">
        <v>13</v>
      </c>
      <c r="C17" s="87" t="s">
        <v>90</v>
      </c>
      <c r="D17" s="18">
        <v>36698</v>
      </c>
      <c r="E17" s="18">
        <v>8279</v>
      </c>
      <c r="F17" s="18">
        <v>13743</v>
      </c>
      <c r="G17" s="18">
        <f t="shared" si="0"/>
        <v>-22955</v>
      </c>
      <c r="H17" s="18">
        <f t="shared" si="1"/>
        <v>5464</v>
      </c>
      <c r="I17" s="36">
        <f t="shared" si="2"/>
        <v>-0.62551092702599598</v>
      </c>
      <c r="J17" s="100">
        <f t="shared" si="3"/>
        <v>0.6599830897451382</v>
      </c>
    </row>
    <row r="18" spans="1:10" ht="15" customHeight="1" x14ac:dyDescent="0.2">
      <c r="A18"/>
      <c r="B18" s="14">
        <v>14</v>
      </c>
      <c r="C18" s="87" t="s">
        <v>47</v>
      </c>
      <c r="D18" s="18">
        <v>56357</v>
      </c>
      <c r="E18" s="18">
        <v>7783</v>
      </c>
      <c r="F18" s="18">
        <v>11342</v>
      </c>
      <c r="G18" s="18">
        <f t="shared" si="0"/>
        <v>-45015</v>
      </c>
      <c r="H18" s="18">
        <f t="shared" si="1"/>
        <v>3559</v>
      </c>
      <c r="I18" s="36">
        <f t="shared" si="2"/>
        <v>-0.79874727185620242</v>
      </c>
      <c r="J18" s="100">
        <f t="shared" si="3"/>
        <v>0.45727868431196206</v>
      </c>
    </row>
    <row r="19" spans="1:10" ht="15" customHeight="1" thickBot="1" x14ac:dyDescent="0.25">
      <c r="A19"/>
      <c r="B19" s="15">
        <v>15</v>
      </c>
      <c r="C19" s="88" t="s">
        <v>300</v>
      </c>
      <c r="D19" s="20">
        <v>30374</v>
      </c>
      <c r="E19" s="20">
        <v>5840</v>
      </c>
      <c r="F19" s="20">
        <v>10735</v>
      </c>
      <c r="G19" s="20">
        <f t="shared" si="0"/>
        <v>-19639</v>
      </c>
      <c r="H19" s="20">
        <f t="shared" si="1"/>
        <v>4895</v>
      </c>
      <c r="I19" s="101">
        <f t="shared" si="2"/>
        <v>-0.64657272667412924</v>
      </c>
      <c r="J19" s="102">
        <f t="shared" si="3"/>
        <v>0.83818493150684925</v>
      </c>
    </row>
    <row r="20" spans="1:10" ht="15" customHeight="1" x14ac:dyDescent="0.2">
      <c r="A20"/>
      <c r="B20" s="45"/>
    </row>
    <row r="21" spans="1:10" ht="15" customHeight="1" x14ac:dyDescent="0.2">
      <c r="A21"/>
      <c r="B21" s="45"/>
    </row>
    <row r="23" spans="1:10" ht="15" customHeight="1" x14ac:dyDescent="0.2">
      <c r="B23" s="8" t="s">
        <v>212</v>
      </c>
    </row>
    <row r="24" spans="1:10" ht="15" customHeight="1" x14ac:dyDescent="0.2">
      <c r="B24" s="157"/>
      <c r="C24" s="157"/>
      <c r="D24" s="157"/>
      <c r="E24" s="157"/>
      <c r="F24" s="157"/>
      <c r="G24" s="157"/>
    </row>
  </sheetData>
  <sortState ref="C26:D42">
    <sortCondition descending="1" ref="D26"/>
  </sortState>
  <mergeCells count="2">
    <mergeCell ref="B24:G24"/>
    <mergeCell ref="B2:J2"/>
  </mergeCells>
  <pageMargins left="0.75" right="0.75" top="1" bottom="1" header="0.5" footer="0.5"/>
  <pageSetup paperSize="9"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4"/>
  <sheetViews>
    <sheetView workbookViewId="0">
      <selection activeCell="B2" sqref="B2:J2"/>
    </sheetView>
  </sheetViews>
  <sheetFormatPr defaultRowHeight="12.75" x14ac:dyDescent="0.2"/>
  <cols>
    <col min="1" max="1" width="10.85546875" customWidth="1"/>
    <col min="2" max="2" width="36.28515625" customWidth="1"/>
    <col min="3" max="3" width="17" customWidth="1"/>
    <col min="4" max="4" width="15" customWidth="1"/>
    <col min="5" max="5" width="14.42578125" customWidth="1"/>
    <col min="6" max="6" width="13.28515625" customWidth="1"/>
    <col min="7" max="7" width="14.85546875" customWidth="1"/>
    <col min="8" max="8" width="12.7109375" customWidth="1"/>
    <col min="9" max="9" width="14" customWidth="1"/>
    <col min="10" max="10" width="12.7109375" customWidth="1"/>
  </cols>
  <sheetData>
    <row r="1" spans="2:10" ht="24" customHeight="1" thickBot="1" x14ac:dyDescent="0.25"/>
    <row r="2" spans="2:10" ht="23.25" customHeight="1" thickBot="1" x14ac:dyDescent="0.25">
      <c r="B2" s="158" t="s">
        <v>272</v>
      </c>
      <c r="C2" s="159"/>
      <c r="D2" s="159"/>
      <c r="E2" s="159"/>
      <c r="F2" s="159"/>
      <c r="G2" s="159"/>
      <c r="H2" s="159"/>
      <c r="I2" s="159"/>
      <c r="J2" s="160"/>
    </row>
    <row r="3" spans="2:10" ht="13.5" thickBot="1" x14ac:dyDescent="0.25"/>
    <row r="4" spans="2:10" ht="36.75" customHeight="1" x14ac:dyDescent="0.2">
      <c r="B4" s="50" t="s">
        <v>228</v>
      </c>
      <c r="C4" s="48" t="s">
        <v>297</v>
      </c>
      <c r="D4" s="48" t="s">
        <v>298</v>
      </c>
      <c r="E4" s="97" t="s">
        <v>299</v>
      </c>
      <c r="F4" s="47" t="s">
        <v>283</v>
      </c>
      <c r="G4" s="47" t="s">
        <v>284</v>
      </c>
      <c r="H4" s="47" t="s">
        <v>285</v>
      </c>
      <c r="I4" s="47" t="s">
        <v>286</v>
      </c>
      <c r="J4" s="49" t="s">
        <v>227</v>
      </c>
    </row>
    <row r="5" spans="2:10" ht="24" customHeight="1" x14ac:dyDescent="0.2">
      <c r="B5" s="51" t="s">
        <v>269</v>
      </c>
      <c r="C5" s="90">
        <v>6320516</v>
      </c>
      <c r="D5" s="90">
        <v>1544098</v>
      </c>
      <c r="E5" s="90">
        <v>1054329</v>
      </c>
      <c r="F5" s="52">
        <f>E5-C5</f>
        <v>-5266187</v>
      </c>
      <c r="G5" s="52">
        <f>E5-D5</f>
        <v>-489769</v>
      </c>
      <c r="H5" s="53">
        <f>E5/C5-1</f>
        <v>-0.83318941048484019</v>
      </c>
      <c r="I5" s="98">
        <f>E5/D5-1</f>
        <v>-0.3171877691700915</v>
      </c>
      <c r="J5" s="54">
        <f>D5/D5</f>
        <v>1</v>
      </c>
    </row>
    <row r="6" spans="2:10" ht="24" x14ac:dyDescent="0.2">
      <c r="B6" s="51" t="s">
        <v>270</v>
      </c>
      <c r="C6" s="92">
        <v>5198531</v>
      </c>
      <c r="D6" s="92">
        <v>1318587</v>
      </c>
      <c r="E6" s="92">
        <v>961572</v>
      </c>
      <c r="F6" s="52">
        <f t="shared" ref="F6:F9" si="0">E6-C6</f>
        <v>-4236959</v>
      </c>
      <c r="G6" s="52">
        <f t="shared" ref="G6:G9" si="1">E6-D6</f>
        <v>-357015</v>
      </c>
      <c r="H6" s="53">
        <f t="shared" ref="H6:H9" si="2">E6/C6-1</f>
        <v>-0.81503005368247305</v>
      </c>
      <c r="I6" s="98">
        <f t="shared" ref="I6:I8" si="3">E6/D6-1</f>
        <v>-0.27075574080436104</v>
      </c>
      <c r="J6" s="54">
        <f>E6/E5</f>
        <v>0.91202271776646571</v>
      </c>
    </row>
    <row r="7" spans="2:10" x14ac:dyDescent="0.2">
      <c r="B7" s="33" t="s">
        <v>247</v>
      </c>
      <c r="C7" s="93">
        <v>3451272</v>
      </c>
      <c r="D7" s="93">
        <v>919391</v>
      </c>
      <c r="E7" s="93">
        <v>883131</v>
      </c>
      <c r="F7" s="52">
        <f t="shared" si="0"/>
        <v>-2568141</v>
      </c>
      <c r="G7" s="52">
        <f t="shared" si="1"/>
        <v>-36260</v>
      </c>
      <c r="H7" s="53">
        <f t="shared" si="2"/>
        <v>-0.74411434392884712</v>
      </c>
      <c r="I7" s="98">
        <f t="shared" si="3"/>
        <v>-3.9439150481133667E-2</v>
      </c>
      <c r="J7" s="35">
        <f>E7/E6</f>
        <v>0.91842420536371694</v>
      </c>
    </row>
    <row r="8" spans="2:10" x14ac:dyDescent="0.2">
      <c r="B8" s="33" t="s">
        <v>229</v>
      </c>
      <c r="C8" s="93">
        <v>1747259</v>
      </c>
      <c r="D8" s="93">
        <v>399196</v>
      </c>
      <c r="E8" s="93">
        <v>78441</v>
      </c>
      <c r="F8" s="52">
        <f t="shared" si="0"/>
        <v>-1668818</v>
      </c>
      <c r="G8" s="52">
        <f t="shared" si="1"/>
        <v>-320755</v>
      </c>
      <c r="H8" s="53">
        <f t="shared" si="2"/>
        <v>-0.95510625499711266</v>
      </c>
      <c r="I8" s="98">
        <f t="shared" si="3"/>
        <v>-0.80350254010561228</v>
      </c>
      <c r="J8" s="35">
        <f>E8/E6</f>
        <v>8.1575794636283089E-2</v>
      </c>
    </row>
    <row r="9" spans="2:10" ht="15.75" customHeight="1" thickBot="1" x14ac:dyDescent="0.25">
      <c r="B9" s="55" t="s">
        <v>248</v>
      </c>
      <c r="C9" s="94">
        <f>C5-C6</f>
        <v>1121985</v>
      </c>
      <c r="D9" s="94">
        <f t="shared" ref="D9" si="4">D5-D6</f>
        <v>225511</v>
      </c>
      <c r="E9" s="94">
        <f>E5-E6</f>
        <v>92757</v>
      </c>
      <c r="F9" s="56">
        <f t="shared" si="0"/>
        <v>-1029228</v>
      </c>
      <c r="G9" s="56">
        <f t="shared" si="1"/>
        <v>-132754</v>
      </c>
      <c r="H9" s="57">
        <f t="shared" si="2"/>
        <v>-0.91732777176165459</v>
      </c>
      <c r="I9" s="99">
        <f>E9/D9-1</f>
        <v>-0.58868081823059626</v>
      </c>
      <c r="J9" s="58">
        <f>E9/E5</f>
        <v>8.7977282233534321E-2</v>
      </c>
    </row>
    <row r="10" spans="2:10" x14ac:dyDescent="0.2">
      <c r="F10" s="44"/>
      <c r="G10" s="44"/>
    </row>
    <row r="11" spans="2:10" x14ac:dyDescent="0.2">
      <c r="F11" s="44"/>
      <c r="G11" s="44"/>
    </row>
    <row r="12" spans="2:10" ht="12" customHeight="1" x14ac:dyDescent="0.2"/>
    <row r="13" spans="2:10" x14ac:dyDescent="0.2">
      <c r="B13" s="8" t="s">
        <v>212</v>
      </c>
      <c r="C13" s="6"/>
      <c r="D13" s="6"/>
      <c r="E13" s="6"/>
      <c r="F13" s="6"/>
      <c r="G13" s="6"/>
      <c r="H13" s="6"/>
    </row>
    <row r="14" spans="2:10" x14ac:dyDescent="0.2">
      <c r="H14" s="6"/>
    </row>
  </sheetData>
  <mergeCells count="1">
    <mergeCell ref="B2:J2"/>
  </mergeCells>
  <pageMargins left="0.7" right="0.7" top="0.75" bottom="0.75" header="0.3" footer="0.3"/>
  <pageSetup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workbookViewId="0">
      <selection activeCell="B2" sqref="B2:J2"/>
    </sheetView>
  </sheetViews>
  <sheetFormatPr defaultRowHeight="15" customHeight="1" x14ac:dyDescent="0.2"/>
  <cols>
    <col min="1" max="1" width="12.28515625" customWidth="1"/>
    <col min="2" max="2" width="29.85546875" customWidth="1"/>
    <col min="3" max="3" width="20.85546875" customWidth="1"/>
    <col min="4" max="4" width="21.28515625" customWidth="1"/>
    <col min="5" max="5" width="16.7109375" customWidth="1"/>
    <col min="6" max="6" width="17.5703125" customWidth="1"/>
    <col min="7" max="7" width="13.42578125" customWidth="1"/>
    <col min="8" max="8" width="14.7109375" customWidth="1"/>
    <col min="9" max="9" width="14.28515625" customWidth="1"/>
    <col min="10" max="10" width="11.28515625" customWidth="1"/>
  </cols>
  <sheetData>
    <row r="1" spans="1:10" ht="23.25" customHeight="1" thickBot="1" x14ac:dyDescent="0.25"/>
    <row r="2" spans="1:10" ht="22.5" customHeight="1" thickBot="1" x14ac:dyDescent="0.25">
      <c r="B2" s="158" t="s">
        <v>270</v>
      </c>
      <c r="C2" s="159"/>
      <c r="D2" s="159"/>
      <c r="E2" s="159"/>
      <c r="F2" s="159"/>
      <c r="G2" s="159"/>
      <c r="H2" s="159"/>
      <c r="I2" s="159"/>
      <c r="J2" s="160"/>
    </row>
    <row r="3" spans="1:10" ht="15" customHeight="1" thickBot="1" x14ac:dyDescent="0.25">
      <c r="B3" s="2"/>
      <c r="C3" s="2"/>
      <c r="D3" s="2"/>
      <c r="E3" s="2"/>
      <c r="F3" s="2"/>
    </row>
    <row r="4" spans="1:10" ht="34.5" customHeight="1" x14ac:dyDescent="0.2">
      <c r="A4" s="2"/>
      <c r="B4" s="109" t="s">
        <v>213</v>
      </c>
      <c r="C4" s="48" t="s">
        <v>297</v>
      </c>
      <c r="D4" s="48" t="s">
        <v>298</v>
      </c>
      <c r="E4" s="48" t="s">
        <v>299</v>
      </c>
      <c r="F4" s="48" t="s">
        <v>283</v>
      </c>
      <c r="G4" s="48" t="s">
        <v>284</v>
      </c>
      <c r="H4" s="48" t="s">
        <v>285</v>
      </c>
      <c r="I4" s="48" t="s">
        <v>286</v>
      </c>
      <c r="J4" s="110" t="s">
        <v>227</v>
      </c>
    </row>
    <row r="5" spans="1:10" ht="19.5" customHeight="1" x14ac:dyDescent="0.2">
      <c r="A5" s="2"/>
      <c r="B5" s="59" t="s">
        <v>223</v>
      </c>
      <c r="C5" s="60">
        <f>'2021 8 თვე'!C4</f>
        <v>5198531</v>
      </c>
      <c r="D5" s="60">
        <f>'2021 8 თვე'!D4</f>
        <v>1318587</v>
      </c>
      <c r="E5" s="60">
        <f>'2021 8 თვე'!E4</f>
        <v>961572</v>
      </c>
      <c r="F5" s="106">
        <f>E5-C5</f>
        <v>-4236959</v>
      </c>
      <c r="G5" s="106">
        <f>E5-D5</f>
        <v>-357015</v>
      </c>
      <c r="H5" s="61">
        <f>E5/C5-1</f>
        <v>-0.81503005368247305</v>
      </c>
      <c r="I5" s="61">
        <f>E5/D5-1</f>
        <v>-0.27075574080436104</v>
      </c>
      <c r="J5" s="103">
        <f>E5/E5</f>
        <v>1</v>
      </c>
    </row>
    <row r="6" spans="1:10" ht="15" customHeight="1" x14ac:dyDescent="0.2">
      <c r="A6" s="2"/>
      <c r="B6" s="37" t="s">
        <v>1</v>
      </c>
      <c r="C6" s="26">
        <f>'2021 8 თვე'!C6</f>
        <v>4489220</v>
      </c>
      <c r="D6" s="26">
        <f>'2021 8 თვე'!D6</f>
        <v>1123661</v>
      </c>
      <c r="E6" s="26">
        <f>'2021 8 თვე'!E6</f>
        <v>762744</v>
      </c>
      <c r="F6" s="107">
        <f>E6-C6</f>
        <v>-3726476</v>
      </c>
      <c r="G6" s="107">
        <f>E6-D6</f>
        <v>-360917</v>
      </c>
      <c r="H6" s="30">
        <f>E6/C6-1</f>
        <v>-0.83009431482529261</v>
      </c>
      <c r="I6" s="30">
        <f>E6/D6-1</f>
        <v>-0.32119740740312253</v>
      </c>
      <c r="J6" s="104">
        <f>E6/E$5</f>
        <v>0.79322609227390151</v>
      </c>
    </row>
    <row r="7" spans="1:10" ht="15" customHeight="1" x14ac:dyDescent="0.2">
      <c r="A7" s="2"/>
      <c r="B7" s="37" t="s">
        <v>56</v>
      </c>
      <c r="C7" s="26">
        <f>'2021 8 თვე'!C66</f>
        <v>40027</v>
      </c>
      <c r="D7" s="26">
        <f>'2021 8 თვე'!D66</f>
        <v>7977</v>
      </c>
      <c r="E7" s="26">
        <f>'2021 8 თვე'!E66</f>
        <v>12988</v>
      </c>
      <c r="F7" s="107">
        <f t="shared" ref="F7:F10" si="0">E7-C7</f>
        <v>-27039</v>
      </c>
      <c r="G7" s="107">
        <f t="shared" ref="G7:G10" si="1">E7-D7</f>
        <v>5011</v>
      </c>
      <c r="H7" s="30">
        <f>E7/C7-1</f>
        <v>-0.67551902465835556</v>
      </c>
      <c r="I7" s="30">
        <f t="shared" ref="I7:I9" si="2">E7/D7-1</f>
        <v>0.62818102043374702</v>
      </c>
      <c r="J7" s="104">
        <f>E7/E$5</f>
        <v>1.350704887413527E-2</v>
      </c>
    </row>
    <row r="8" spans="1:10" ht="24" x14ac:dyDescent="0.2">
      <c r="A8" s="2"/>
      <c r="B8" s="38" t="s">
        <v>201</v>
      </c>
      <c r="C8" s="26">
        <f>'2021 8 თვე'!C114</f>
        <v>213526</v>
      </c>
      <c r="D8" s="26">
        <f>'2021 8 თვე'!D114</f>
        <v>45670</v>
      </c>
      <c r="E8" s="26">
        <f>'2021 8 თვე'!E114</f>
        <v>33516</v>
      </c>
      <c r="F8" s="107">
        <f>E8-C8</f>
        <v>-180010</v>
      </c>
      <c r="G8" s="107">
        <f t="shared" si="1"/>
        <v>-12154</v>
      </c>
      <c r="H8" s="30">
        <f t="shared" ref="H8:H10" si="3">E8/C8-1</f>
        <v>-0.84303550855633502</v>
      </c>
      <c r="I8" s="30">
        <f t="shared" si="2"/>
        <v>-0.26612656010510183</v>
      </c>
      <c r="J8" s="104">
        <f t="shared" ref="J8:J10" si="4">E8/E$5</f>
        <v>3.4855424242802413E-2</v>
      </c>
    </row>
    <row r="9" spans="1:10" ht="15" customHeight="1" x14ac:dyDescent="0.2">
      <c r="A9" s="2"/>
      <c r="B9" s="37" t="s">
        <v>207</v>
      </c>
      <c r="C9" s="26">
        <f>'2021 8 თვე'!C175</f>
        <v>6132</v>
      </c>
      <c r="D9" s="26">
        <f>'2021 8 თვე'!D175</f>
        <v>2098</v>
      </c>
      <c r="E9" s="26">
        <f>'2021 8 თვე'!E175</f>
        <v>3732</v>
      </c>
      <c r="F9" s="107">
        <f t="shared" si="0"/>
        <v>-2400</v>
      </c>
      <c r="G9" s="107">
        <f t="shared" si="1"/>
        <v>1634</v>
      </c>
      <c r="H9" s="30">
        <f t="shared" si="3"/>
        <v>-0.39138943248532287</v>
      </c>
      <c r="I9" s="30">
        <f t="shared" si="2"/>
        <v>0.77883698760724496</v>
      </c>
      <c r="J9" s="104">
        <f>E9/E$5</f>
        <v>3.8811446256754563E-3</v>
      </c>
    </row>
    <row r="10" spans="1:10" ht="15" customHeight="1" thickBot="1" x14ac:dyDescent="0.25">
      <c r="A10" s="2"/>
      <c r="B10" s="39" t="s">
        <v>206</v>
      </c>
      <c r="C10" s="27">
        <f>'2021 8 თვე'!C160</f>
        <v>121432</v>
      </c>
      <c r="D10" s="27">
        <f>'2021 8 თვე'!D160</f>
        <v>16890</v>
      </c>
      <c r="E10" s="27">
        <f>'2021 8 თვე'!E160</f>
        <v>62106</v>
      </c>
      <c r="F10" s="108">
        <f t="shared" si="0"/>
        <v>-59326</v>
      </c>
      <c r="G10" s="108">
        <f t="shared" si="1"/>
        <v>45216</v>
      </c>
      <c r="H10" s="31">
        <f t="shared" si="3"/>
        <v>-0.48855326437841751</v>
      </c>
      <c r="I10" s="31">
        <f>E10/D10-1</f>
        <v>2.6770870337477799</v>
      </c>
      <c r="J10" s="105">
        <f t="shared" si="4"/>
        <v>6.4587987171007472E-2</v>
      </c>
    </row>
    <row r="11" spans="1:10" ht="15" customHeight="1" x14ac:dyDescent="0.2">
      <c r="B11" s="2"/>
      <c r="C11" s="2"/>
      <c r="E11" s="2"/>
      <c r="F11" s="2"/>
    </row>
    <row r="14" spans="1:10" ht="15" customHeight="1" x14ac:dyDescent="0.2">
      <c r="B14" s="1" t="s">
        <v>212</v>
      </c>
    </row>
    <row r="15" spans="1:10" ht="15" customHeight="1" x14ac:dyDescent="0.2">
      <c r="B15" s="161"/>
      <c r="C15" s="161"/>
      <c r="D15" s="161"/>
      <c r="E15" s="161"/>
      <c r="F15" s="161"/>
      <c r="G15" s="161"/>
    </row>
    <row r="21" spans="4:6" ht="15" customHeight="1" x14ac:dyDescent="0.2">
      <c r="D21" s="3"/>
      <c r="E21" s="4"/>
      <c r="F21" s="4"/>
    </row>
  </sheetData>
  <mergeCells count="2">
    <mergeCell ref="B15:G15"/>
    <mergeCell ref="B2:J2"/>
  </mergeCells>
  <pageMargins left="0.75" right="0.75" top="1" bottom="1" header="0.5" footer="0.5"/>
  <pageSetup paperSize="9"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workbookViewId="0">
      <selection activeCell="B2" sqref="B2:I2"/>
    </sheetView>
  </sheetViews>
  <sheetFormatPr defaultRowHeight="15" customHeight="1" x14ac:dyDescent="0.2"/>
  <cols>
    <col min="1" max="1" width="12.28515625" customWidth="1"/>
    <col min="2" max="2" width="29.85546875" customWidth="1"/>
    <col min="3" max="3" width="20.85546875" customWidth="1"/>
    <col min="4" max="4" width="21.28515625" customWidth="1"/>
    <col min="5" max="5" width="16.7109375" customWidth="1"/>
    <col min="6" max="6" width="17.5703125" customWidth="1"/>
    <col min="7" max="7" width="14.140625" customWidth="1"/>
    <col min="8" max="9" width="15.5703125" customWidth="1"/>
  </cols>
  <sheetData>
    <row r="1" spans="1:9" ht="23.25" customHeight="1" thickBot="1" x14ac:dyDescent="0.25"/>
    <row r="2" spans="1:9" ht="22.5" customHeight="1" thickBot="1" x14ac:dyDescent="0.25">
      <c r="B2" s="158" t="s">
        <v>270</v>
      </c>
      <c r="C2" s="159"/>
      <c r="D2" s="159"/>
      <c r="E2" s="159"/>
      <c r="F2" s="159"/>
      <c r="G2" s="159"/>
      <c r="H2" s="159"/>
      <c r="I2" s="159"/>
    </row>
    <row r="3" spans="1:9" ht="15" customHeight="1" thickBot="1" x14ac:dyDescent="0.25">
      <c r="B3" s="2"/>
      <c r="C3" s="2"/>
      <c r="D3" s="2"/>
      <c r="E3" s="2"/>
      <c r="F3" s="2"/>
    </row>
    <row r="4" spans="1:9" ht="34.5" customHeight="1" x14ac:dyDescent="0.2">
      <c r="A4" s="2"/>
      <c r="B4" s="109" t="s">
        <v>287</v>
      </c>
      <c r="C4" s="48" t="s">
        <v>297</v>
      </c>
      <c r="D4" s="48" t="s">
        <v>298</v>
      </c>
      <c r="E4" s="48" t="s">
        <v>299</v>
      </c>
      <c r="F4" s="48" t="s">
        <v>283</v>
      </c>
      <c r="G4" s="48" t="s">
        <v>284</v>
      </c>
      <c r="H4" s="48" t="s">
        <v>285</v>
      </c>
      <c r="I4" s="110" t="s">
        <v>286</v>
      </c>
    </row>
    <row r="5" spans="1:9" ht="19.5" customHeight="1" x14ac:dyDescent="0.2">
      <c r="A5" s="2"/>
      <c r="B5" s="59" t="s">
        <v>223</v>
      </c>
      <c r="C5" s="60">
        <f>SUM(C6:C33)</f>
        <v>313095</v>
      </c>
      <c r="D5" s="60">
        <f t="shared" ref="D5:E5" si="0">SUM(D6:D33)</f>
        <v>63153</v>
      </c>
      <c r="E5" s="60">
        <f t="shared" si="0"/>
        <v>73371</v>
      </c>
      <c r="F5" s="106">
        <f>E5-C5</f>
        <v>-239724</v>
      </c>
      <c r="G5" s="106">
        <f>E5-D5</f>
        <v>10218</v>
      </c>
      <c r="H5" s="61">
        <f>E5/C5-1</f>
        <v>-0.76565898529200405</v>
      </c>
      <c r="I5" s="103">
        <f>E5/D5-1</f>
        <v>0.16179753930929652</v>
      </c>
    </row>
    <row r="6" spans="1:9" ht="15" customHeight="1" x14ac:dyDescent="0.2">
      <c r="B6" s="33" t="s">
        <v>61</v>
      </c>
      <c r="C6" s="17">
        <v>8362</v>
      </c>
      <c r="D6" s="17">
        <v>1316</v>
      </c>
      <c r="E6" s="17">
        <v>1223</v>
      </c>
      <c r="F6" s="17">
        <f>E6-C6</f>
        <v>-7139</v>
      </c>
      <c r="G6" s="17">
        <f>E6-D6</f>
        <v>-93</v>
      </c>
      <c r="H6" s="36">
        <f>E6/C6-1</f>
        <v>-0.85374312365462801</v>
      </c>
      <c r="I6" s="100">
        <f>E6/D6-1</f>
        <v>-7.0668693009118488E-2</v>
      </c>
    </row>
    <row r="7" spans="1:9" ht="15" customHeight="1" x14ac:dyDescent="0.2">
      <c r="B7" s="33" t="s">
        <v>45</v>
      </c>
      <c r="C7" s="17">
        <v>5860</v>
      </c>
      <c r="D7" s="17">
        <v>939</v>
      </c>
      <c r="E7" s="17">
        <v>1406</v>
      </c>
      <c r="F7" s="17">
        <f>E7-C7</f>
        <v>-4454</v>
      </c>
      <c r="G7" s="17">
        <f t="shared" ref="G7:G33" si="1">E7-D7</f>
        <v>467</v>
      </c>
      <c r="H7" s="36">
        <f t="shared" ref="H7:H33" si="2">E7/C7-1</f>
        <v>-0.76006825938566558</v>
      </c>
      <c r="I7" s="100">
        <f t="shared" ref="I7:I33" si="3">E7/D7-1</f>
        <v>0.49733759318423854</v>
      </c>
    </row>
    <row r="8" spans="1:9" ht="15" customHeight="1" x14ac:dyDescent="0.2">
      <c r="B8" s="33" t="s">
        <v>6</v>
      </c>
      <c r="C8" s="17">
        <v>7343</v>
      </c>
      <c r="D8" s="17">
        <v>2914</v>
      </c>
      <c r="E8" s="17">
        <v>2266</v>
      </c>
      <c r="F8" s="17">
        <f t="shared" ref="F8:F33" si="4">E8-C8</f>
        <v>-5077</v>
      </c>
      <c r="G8" s="17">
        <f t="shared" si="1"/>
        <v>-648</v>
      </c>
      <c r="H8" s="36">
        <f t="shared" si="2"/>
        <v>-0.69140678196922245</v>
      </c>
      <c r="I8" s="100">
        <f t="shared" si="3"/>
        <v>-0.22237474262182566</v>
      </c>
    </row>
    <row r="9" spans="1:9" ht="15" customHeight="1" x14ac:dyDescent="0.2">
      <c r="B9" s="33" t="s">
        <v>29</v>
      </c>
      <c r="C9" s="17">
        <v>24520</v>
      </c>
      <c r="D9" s="17">
        <v>5193</v>
      </c>
      <c r="E9" s="17">
        <v>4707</v>
      </c>
      <c r="F9" s="17">
        <f t="shared" si="4"/>
        <v>-19813</v>
      </c>
      <c r="G9" s="17">
        <f t="shared" si="1"/>
        <v>-486</v>
      </c>
      <c r="H9" s="36">
        <f t="shared" si="2"/>
        <v>-0.80803425774877646</v>
      </c>
      <c r="I9" s="100">
        <f t="shared" si="3"/>
        <v>-9.358752166377815E-2</v>
      </c>
    </row>
    <row r="10" spans="1:9" ht="15" customHeight="1" x14ac:dyDescent="0.2">
      <c r="B10" s="33" t="s">
        <v>47</v>
      </c>
      <c r="C10" s="17">
        <v>56357</v>
      </c>
      <c r="D10" s="17">
        <v>7783</v>
      </c>
      <c r="E10" s="17">
        <v>11342</v>
      </c>
      <c r="F10" s="17">
        <f>E10-C10</f>
        <v>-45015</v>
      </c>
      <c r="G10" s="17">
        <f>E10-D10</f>
        <v>3559</v>
      </c>
      <c r="H10" s="36">
        <f>E10/C10-1</f>
        <v>-0.79874727185620242</v>
      </c>
      <c r="I10" s="100">
        <f>E10/D10-1</f>
        <v>0.45727868431196206</v>
      </c>
    </row>
    <row r="11" spans="1:9" ht="15" customHeight="1" x14ac:dyDescent="0.2">
      <c r="B11" s="33" t="s">
        <v>23</v>
      </c>
      <c r="C11" s="17">
        <v>3224</v>
      </c>
      <c r="D11" s="17">
        <v>529</v>
      </c>
      <c r="E11" s="17">
        <v>554</v>
      </c>
      <c r="F11" s="17">
        <f t="shared" si="4"/>
        <v>-2670</v>
      </c>
      <c r="G11" s="17">
        <f t="shared" si="1"/>
        <v>25</v>
      </c>
      <c r="H11" s="36">
        <f>E11/C11-1</f>
        <v>-0.82816377171215882</v>
      </c>
      <c r="I11" s="100">
        <f t="shared" si="3"/>
        <v>4.7258979206049156E-2</v>
      </c>
    </row>
    <row r="12" spans="1:9" ht="15" customHeight="1" x14ac:dyDescent="0.2">
      <c r="B12" s="33" t="s">
        <v>43</v>
      </c>
      <c r="C12" s="17">
        <v>9405</v>
      </c>
      <c r="D12" s="17">
        <v>1544</v>
      </c>
      <c r="E12" s="17">
        <v>2040</v>
      </c>
      <c r="F12" s="17">
        <f t="shared" si="4"/>
        <v>-7365</v>
      </c>
      <c r="G12" s="17">
        <f t="shared" si="1"/>
        <v>496</v>
      </c>
      <c r="H12" s="36">
        <f t="shared" si="2"/>
        <v>-0.78309409888357262</v>
      </c>
      <c r="I12" s="100">
        <f t="shared" si="3"/>
        <v>0.32124352331606221</v>
      </c>
    </row>
    <row r="13" spans="1:9" ht="15" customHeight="1" x14ac:dyDescent="0.2">
      <c r="B13" s="33" t="s">
        <v>8</v>
      </c>
      <c r="C13" s="17">
        <v>6650</v>
      </c>
      <c r="D13" s="17">
        <v>2425</v>
      </c>
      <c r="E13" s="17">
        <v>2148</v>
      </c>
      <c r="F13" s="17">
        <f t="shared" si="4"/>
        <v>-4502</v>
      </c>
      <c r="G13" s="17">
        <f t="shared" si="1"/>
        <v>-277</v>
      </c>
      <c r="H13" s="36">
        <f t="shared" si="2"/>
        <v>-0.67699248120300748</v>
      </c>
      <c r="I13" s="100">
        <f t="shared" si="3"/>
        <v>-0.11422680412371133</v>
      </c>
    </row>
    <row r="14" spans="1:9" ht="15" customHeight="1" x14ac:dyDescent="0.2">
      <c r="B14" s="33" t="s">
        <v>26</v>
      </c>
      <c r="C14" s="17">
        <v>2490</v>
      </c>
      <c r="D14" s="17">
        <v>665</v>
      </c>
      <c r="E14" s="17">
        <v>559</v>
      </c>
      <c r="F14" s="17">
        <f>E14-C14</f>
        <v>-1931</v>
      </c>
      <c r="G14" s="17">
        <f>E14-D14</f>
        <v>-106</v>
      </c>
      <c r="H14" s="36">
        <f>E14/C14-1</f>
        <v>-0.77550200803212854</v>
      </c>
      <c r="I14" s="100">
        <f>E14/D14-1</f>
        <v>-0.15939849624060154</v>
      </c>
    </row>
    <row r="15" spans="1:9" ht="15" customHeight="1" x14ac:dyDescent="0.2">
      <c r="B15" s="33" t="s">
        <v>36</v>
      </c>
      <c r="C15" s="17">
        <v>14791</v>
      </c>
      <c r="D15" s="17">
        <v>3534</v>
      </c>
      <c r="E15" s="17">
        <v>2052</v>
      </c>
      <c r="F15" s="17">
        <f t="shared" si="4"/>
        <v>-12739</v>
      </c>
      <c r="G15" s="17">
        <f t="shared" si="1"/>
        <v>-1482</v>
      </c>
      <c r="H15" s="36">
        <f t="shared" si="2"/>
        <v>-0.86126698668108981</v>
      </c>
      <c r="I15" s="100">
        <f t="shared" si="3"/>
        <v>-0.41935483870967738</v>
      </c>
    </row>
    <row r="16" spans="1:9" ht="15" customHeight="1" x14ac:dyDescent="0.2">
      <c r="B16" s="33" t="s">
        <v>53</v>
      </c>
      <c r="C16" s="17">
        <v>1758</v>
      </c>
      <c r="D16" s="17">
        <v>353</v>
      </c>
      <c r="E16" s="17">
        <v>254</v>
      </c>
      <c r="F16" s="17">
        <f t="shared" si="4"/>
        <v>-1504</v>
      </c>
      <c r="G16" s="17">
        <f t="shared" si="1"/>
        <v>-99</v>
      </c>
      <c r="H16" s="36">
        <f t="shared" si="2"/>
        <v>-0.8555176336746303</v>
      </c>
      <c r="I16" s="100">
        <f t="shared" si="3"/>
        <v>-0.28045325779036823</v>
      </c>
    </row>
    <row r="17" spans="2:9" ht="15" customHeight="1" x14ac:dyDescent="0.2">
      <c r="B17" s="33" t="s">
        <v>12</v>
      </c>
      <c r="C17" s="17">
        <v>12941</v>
      </c>
      <c r="D17" s="17">
        <v>3363</v>
      </c>
      <c r="E17" s="17">
        <v>3682</v>
      </c>
      <c r="F17" s="17">
        <f t="shared" si="4"/>
        <v>-9259</v>
      </c>
      <c r="G17" s="17">
        <f t="shared" si="1"/>
        <v>319</v>
      </c>
      <c r="H17" s="36">
        <f t="shared" si="2"/>
        <v>-0.71547793833552276</v>
      </c>
      <c r="I17" s="100">
        <f t="shared" si="3"/>
        <v>9.4855783526613058E-2</v>
      </c>
    </row>
    <row r="18" spans="2:9" ht="15" customHeight="1" x14ac:dyDescent="0.2">
      <c r="B18" s="33" t="s">
        <v>275</v>
      </c>
      <c r="C18" s="17">
        <v>13987</v>
      </c>
      <c r="D18" s="17">
        <v>4533</v>
      </c>
      <c r="E18" s="17">
        <v>4644</v>
      </c>
      <c r="F18" s="17">
        <f>E18-C18</f>
        <v>-9343</v>
      </c>
      <c r="G18" s="17">
        <f>E18-D18</f>
        <v>111</v>
      </c>
      <c r="H18" s="36">
        <f>E18/C18-1</f>
        <v>-0.66797740759276469</v>
      </c>
      <c r="I18" s="100">
        <f>E18/D18-1</f>
        <v>2.4487094639311646E-2</v>
      </c>
    </row>
    <row r="19" spans="2:9" ht="15" customHeight="1" x14ac:dyDescent="0.2">
      <c r="B19" s="33" t="s">
        <v>49</v>
      </c>
      <c r="C19" s="17">
        <v>228</v>
      </c>
      <c r="D19" s="17">
        <v>49</v>
      </c>
      <c r="E19" s="17">
        <v>120</v>
      </c>
      <c r="F19" s="17">
        <f t="shared" si="4"/>
        <v>-108</v>
      </c>
      <c r="G19" s="17">
        <f t="shared" si="1"/>
        <v>71</v>
      </c>
      <c r="H19" s="36">
        <f t="shared" si="2"/>
        <v>-0.47368421052631582</v>
      </c>
      <c r="I19" s="100">
        <f t="shared" si="3"/>
        <v>1.4489795918367347</v>
      </c>
    </row>
    <row r="20" spans="2:9" ht="15" customHeight="1" x14ac:dyDescent="0.2">
      <c r="B20" s="33" t="s">
        <v>38</v>
      </c>
      <c r="C20" s="17">
        <v>348</v>
      </c>
      <c r="D20" s="17">
        <v>58</v>
      </c>
      <c r="E20" s="17">
        <v>57</v>
      </c>
      <c r="F20" s="17">
        <f t="shared" si="4"/>
        <v>-291</v>
      </c>
      <c r="G20" s="17">
        <f t="shared" si="1"/>
        <v>-1</v>
      </c>
      <c r="H20" s="36">
        <f t="shared" si="2"/>
        <v>-0.8362068965517242</v>
      </c>
      <c r="I20" s="100">
        <f t="shared" si="3"/>
        <v>-1.7241379310344862E-2</v>
      </c>
    </row>
    <row r="21" spans="2:9" ht="15" customHeight="1" x14ac:dyDescent="0.2">
      <c r="B21" s="33" t="s">
        <v>50</v>
      </c>
      <c r="C21" s="17">
        <v>15697</v>
      </c>
      <c r="D21" s="17">
        <v>2002</v>
      </c>
      <c r="E21" s="17">
        <v>2444</v>
      </c>
      <c r="F21" s="17">
        <f t="shared" si="4"/>
        <v>-13253</v>
      </c>
      <c r="G21" s="17">
        <f t="shared" si="1"/>
        <v>442</v>
      </c>
      <c r="H21" s="36">
        <f t="shared" si="2"/>
        <v>-0.84430145887749253</v>
      </c>
      <c r="I21" s="100">
        <f t="shared" si="3"/>
        <v>0.22077922077922074</v>
      </c>
    </row>
    <row r="22" spans="2:9" ht="15" customHeight="1" x14ac:dyDescent="0.2">
      <c r="B22" s="33" t="s">
        <v>14</v>
      </c>
      <c r="C22" s="17">
        <v>55633</v>
      </c>
      <c r="D22" s="17">
        <v>10467</v>
      </c>
      <c r="E22" s="17">
        <v>15698</v>
      </c>
      <c r="F22" s="17">
        <f>E22-C22</f>
        <v>-39935</v>
      </c>
      <c r="G22" s="17">
        <f>E22-D22</f>
        <v>5231</v>
      </c>
      <c r="H22" s="36">
        <f>E22/C22-1</f>
        <v>-0.71782934589182679</v>
      </c>
      <c r="I22" s="100">
        <f>E22/D22-1</f>
        <v>0.49976115410337241</v>
      </c>
    </row>
    <row r="23" spans="2:9" ht="15" customHeight="1" x14ac:dyDescent="0.2">
      <c r="B23" s="33" t="s">
        <v>40</v>
      </c>
      <c r="C23" s="17">
        <v>2726</v>
      </c>
      <c r="D23" s="17">
        <v>501</v>
      </c>
      <c r="E23" s="17">
        <v>493</v>
      </c>
      <c r="F23" s="17">
        <f t="shared" si="4"/>
        <v>-2233</v>
      </c>
      <c r="G23" s="17">
        <f t="shared" si="1"/>
        <v>-8</v>
      </c>
      <c r="H23" s="36">
        <f t="shared" si="2"/>
        <v>-0.81914893617021278</v>
      </c>
      <c r="I23" s="100">
        <f t="shared" si="3"/>
        <v>-1.5968063872255467E-2</v>
      </c>
    </row>
    <row r="24" spans="2:9" ht="15" customHeight="1" x14ac:dyDescent="0.2">
      <c r="B24" s="33" t="s">
        <v>15</v>
      </c>
      <c r="C24" s="17">
        <v>4455</v>
      </c>
      <c r="D24" s="17">
        <v>1083</v>
      </c>
      <c r="E24" s="17">
        <v>1326</v>
      </c>
      <c r="F24" s="17">
        <f t="shared" si="4"/>
        <v>-3129</v>
      </c>
      <c r="G24" s="17">
        <f t="shared" si="1"/>
        <v>243</v>
      </c>
      <c r="H24" s="36">
        <f t="shared" si="2"/>
        <v>-0.70235690235690229</v>
      </c>
      <c r="I24" s="100">
        <f t="shared" si="3"/>
        <v>0.22437673130193914</v>
      </c>
    </row>
    <row r="25" spans="2:9" ht="15" customHeight="1" x14ac:dyDescent="0.2">
      <c r="B25" s="33" t="s">
        <v>34</v>
      </c>
      <c r="C25" s="17">
        <v>13133</v>
      </c>
      <c r="D25" s="17">
        <v>3122</v>
      </c>
      <c r="E25" s="17">
        <v>2374</v>
      </c>
      <c r="F25" s="17">
        <f t="shared" si="4"/>
        <v>-10759</v>
      </c>
      <c r="G25" s="17">
        <f t="shared" si="1"/>
        <v>-748</v>
      </c>
      <c r="H25" s="36">
        <f t="shared" si="2"/>
        <v>-0.81923399071042413</v>
      </c>
      <c r="I25" s="100">
        <f t="shared" si="3"/>
        <v>-0.23959000640614991</v>
      </c>
    </row>
    <row r="26" spans="2:9" ht="15" customHeight="1" x14ac:dyDescent="0.2">
      <c r="B26" s="33" t="s">
        <v>46</v>
      </c>
      <c r="C26" s="17">
        <v>19240</v>
      </c>
      <c r="D26" s="17">
        <v>3997</v>
      </c>
      <c r="E26" s="17">
        <v>6268</v>
      </c>
      <c r="F26" s="17">
        <f>E26-C26</f>
        <v>-12972</v>
      </c>
      <c r="G26" s="17">
        <f>E26-D26</f>
        <v>2271</v>
      </c>
      <c r="H26" s="36">
        <f>E26/C26-1</f>
        <v>-0.67422037422037429</v>
      </c>
      <c r="I26" s="100">
        <f>E26/D26-1</f>
        <v>0.56817613209907436</v>
      </c>
    </row>
    <row r="27" spans="2:9" ht="15" customHeight="1" x14ac:dyDescent="0.2">
      <c r="B27" s="33" t="s">
        <v>17</v>
      </c>
      <c r="C27" s="17">
        <v>4739</v>
      </c>
      <c r="D27" s="17">
        <v>1090</v>
      </c>
      <c r="E27" s="17">
        <v>602</v>
      </c>
      <c r="F27" s="17">
        <f t="shared" si="4"/>
        <v>-4137</v>
      </c>
      <c r="G27" s="17">
        <f t="shared" si="1"/>
        <v>-488</v>
      </c>
      <c r="H27" s="36">
        <f t="shared" si="2"/>
        <v>-0.87296898079763663</v>
      </c>
      <c r="I27" s="100">
        <f t="shared" si="3"/>
        <v>-0.44770642201834865</v>
      </c>
    </row>
    <row r="28" spans="2:9" ht="15" customHeight="1" x14ac:dyDescent="0.2">
      <c r="B28" s="33" t="s">
        <v>42</v>
      </c>
      <c r="C28" s="17">
        <v>2512</v>
      </c>
      <c r="D28" s="17">
        <v>343</v>
      </c>
      <c r="E28" s="17">
        <v>512</v>
      </c>
      <c r="F28" s="17">
        <f t="shared" si="4"/>
        <v>-2000</v>
      </c>
      <c r="G28" s="17">
        <f t="shared" si="1"/>
        <v>169</v>
      </c>
      <c r="H28" s="36">
        <f t="shared" si="2"/>
        <v>-0.79617834394904463</v>
      </c>
      <c r="I28" s="100">
        <f t="shared" si="3"/>
        <v>0.49271137026239065</v>
      </c>
    </row>
    <row r="29" spans="2:9" ht="15" customHeight="1" x14ac:dyDescent="0.2">
      <c r="B29" s="33" t="s">
        <v>9</v>
      </c>
      <c r="C29" s="17">
        <v>4950</v>
      </c>
      <c r="D29" s="17">
        <v>931</v>
      </c>
      <c r="E29" s="17">
        <v>2155</v>
      </c>
      <c r="F29" s="17">
        <f t="shared" si="4"/>
        <v>-2795</v>
      </c>
      <c r="G29" s="17">
        <f t="shared" si="1"/>
        <v>1224</v>
      </c>
      <c r="H29" s="36">
        <f t="shared" si="2"/>
        <v>-0.56464646464646462</v>
      </c>
      <c r="I29" s="100">
        <f t="shared" si="3"/>
        <v>1.3147153598281416</v>
      </c>
    </row>
    <row r="30" spans="2:9" ht="15" customHeight="1" x14ac:dyDescent="0.2">
      <c r="B30" s="33" t="s">
        <v>24</v>
      </c>
      <c r="C30" s="17">
        <v>3286</v>
      </c>
      <c r="D30" s="17">
        <v>675</v>
      </c>
      <c r="E30" s="17">
        <v>313</v>
      </c>
      <c r="F30" s="17">
        <f>E30-C30</f>
        <v>-2973</v>
      </c>
      <c r="G30" s="17">
        <f>E30-D30</f>
        <v>-362</v>
      </c>
      <c r="H30" s="36">
        <f>E30/C30-1</f>
        <v>-0.90474741326841146</v>
      </c>
      <c r="I30" s="100">
        <f>E30/D30-1</f>
        <v>-0.53629629629629627</v>
      </c>
    </row>
    <row r="31" spans="2:9" ht="15" customHeight="1" x14ac:dyDescent="0.2">
      <c r="B31" s="33" t="s">
        <v>28</v>
      </c>
      <c r="C31" s="17">
        <v>5769</v>
      </c>
      <c r="D31" s="17">
        <v>1314</v>
      </c>
      <c r="E31" s="17">
        <v>952</v>
      </c>
      <c r="F31" s="17">
        <f t="shared" si="4"/>
        <v>-4817</v>
      </c>
      <c r="G31" s="17">
        <f t="shared" si="1"/>
        <v>-362</v>
      </c>
      <c r="H31" s="36">
        <f t="shared" si="2"/>
        <v>-0.8349800658693014</v>
      </c>
      <c r="I31" s="100">
        <f t="shared" si="3"/>
        <v>-0.27549467275494677</v>
      </c>
    </row>
    <row r="32" spans="2:9" ht="15" customHeight="1" x14ac:dyDescent="0.2">
      <c r="B32" s="33" t="s">
        <v>7</v>
      </c>
      <c r="C32" s="17">
        <v>11338</v>
      </c>
      <c r="D32" s="17">
        <v>2215</v>
      </c>
      <c r="E32" s="17">
        <v>2906</v>
      </c>
      <c r="F32" s="17">
        <f t="shared" si="4"/>
        <v>-8432</v>
      </c>
      <c r="G32" s="17">
        <f t="shared" si="1"/>
        <v>691</v>
      </c>
      <c r="H32" s="36">
        <f t="shared" si="2"/>
        <v>-0.74369377315223151</v>
      </c>
      <c r="I32" s="100">
        <f t="shared" si="3"/>
        <v>0.31196388261851027</v>
      </c>
    </row>
    <row r="33" spans="2:9" ht="15" customHeight="1" thickBot="1" x14ac:dyDescent="0.25">
      <c r="B33" s="34" t="s">
        <v>33</v>
      </c>
      <c r="C33" s="19">
        <v>1353</v>
      </c>
      <c r="D33" s="19">
        <v>215</v>
      </c>
      <c r="E33" s="19">
        <v>274</v>
      </c>
      <c r="F33" s="19">
        <f t="shared" si="4"/>
        <v>-1079</v>
      </c>
      <c r="G33" s="19">
        <f t="shared" si="1"/>
        <v>59</v>
      </c>
      <c r="H33" s="101">
        <f t="shared" si="2"/>
        <v>-0.79748706577974871</v>
      </c>
      <c r="I33" s="102">
        <f t="shared" si="3"/>
        <v>0.27441860465116275</v>
      </c>
    </row>
    <row r="37" spans="2:9" ht="15" customHeight="1" x14ac:dyDescent="0.2">
      <c r="B37" s="40" t="s">
        <v>212</v>
      </c>
    </row>
  </sheetData>
  <mergeCells count="1">
    <mergeCell ref="B2:I2"/>
  </mergeCells>
  <pageMargins left="0.75" right="0.75" top="1" bottom="1" header="0.5" footer="0.5"/>
  <pageSetup paperSize="9"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workbookViewId="0">
      <selection activeCell="B2" sqref="B2:J2"/>
    </sheetView>
  </sheetViews>
  <sheetFormatPr defaultRowHeight="12.75" x14ac:dyDescent="0.2"/>
  <cols>
    <col min="1" max="1" width="13.42578125" customWidth="1"/>
    <col min="2" max="2" width="27.5703125" customWidth="1"/>
    <col min="3" max="3" width="19.85546875" customWidth="1"/>
    <col min="4" max="4" width="19" customWidth="1"/>
    <col min="5" max="5" width="17.85546875" customWidth="1"/>
    <col min="6" max="9" width="16" customWidth="1"/>
    <col min="10" max="10" width="14.140625" customWidth="1"/>
  </cols>
  <sheetData>
    <row r="1" spans="1:10" ht="18" customHeight="1" thickBot="1" x14ac:dyDescent="0.25"/>
    <row r="2" spans="1:10" ht="22.5" customHeight="1" thickBot="1" x14ac:dyDescent="0.3">
      <c r="A2" s="25"/>
      <c r="B2" s="163" t="s">
        <v>270</v>
      </c>
      <c r="C2" s="164"/>
      <c r="D2" s="164"/>
      <c r="E2" s="164"/>
      <c r="F2" s="164"/>
      <c r="G2" s="164"/>
      <c r="H2" s="164"/>
      <c r="I2" s="164"/>
      <c r="J2" s="165"/>
    </row>
    <row r="3" spans="1:10" ht="13.5" thickBot="1" x14ac:dyDescent="0.25"/>
    <row r="4" spans="1:10" ht="32.25" customHeight="1" x14ac:dyDescent="0.2">
      <c r="B4" s="50" t="s">
        <v>217</v>
      </c>
      <c r="C4" s="47" t="s">
        <v>297</v>
      </c>
      <c r="D4" s="47" t="s">
        <v>298</v>
      </c>
      <c r="E4" s="48" t="s">
        <v>299</v>
      </c>
      <c r="F4" s="48" t="s">
        <v>283</v>
      </c>
      <c r="G4" s="48" t="s">
        <v>284</v>
      </c>
      <c r="H4" s="48" t="s">
        <v>285</v>
      </c>
      <c r="I4" s="48" t="s">
        <v>286</v>
      </c>
      <c r="J4" s="49" t="s">
        <v>226</v>
      </c>
    </row>
    <row r="5" spans="1:10" ht="17.25" customHeight="1" x14ac:dyDescent="0.2">
      <c r="B5" s="22" t="s">
        <v>219</v>
      </c>
      <c r="C5" s="17">
        <v>3832679</v>
      </c>
      <c r="D5" s="17">
        <v>1043113</v>
      </c>
      <c r="E5" s="17">
        <v>470202</v>
      </c>
      <c r="F5" s="17">
        <f>E5-C5</f>
        <v>-3362477</v>
      </c>
      <c r="G5" s="17">
        <f>E5-D5</f>
        <v>-572911</v>
      </c>
      <c r="H5" s="111">
        <f>E5/C5-1</f>
        <v>-0.87731766735487104</v>
      </c>
      <c r="I5" s="111">
        <f>E5/D5-1</f>
        <v>-0.54923196240484007</v>
      </c>
      <c r="J5" s="32">
        <f>E5/'2021 8 თვე'!E4</f>
        <v>0.48899302392332555</v>
      </c>
    </row>
    <row r="6" spans="1:10" ht="16.5" customHeight="1" x14ac:dyDescent="0.2">
      <c r="B6" s="23" t="s">
        <v>218</v>
      </c>
      <c r="C6" s="17">
        <v>1284368</v>
      </c>
      <c r="D6" s="17">
        <v>252608</v>
      </c>
      <c r="E6" s="17">
        <v>480580</v>
      </c>
      <c r="F6" s="17">
        <f t="shared" ref="F6:F8" si="0">E6-C6</f>
        <v>-803788</v>
      </c>
      <c r="G6" s="17">
        <f>E6-D6</f>
        <v>227972</v>
      </c>
      <c r="H6" s="111">
        <f t="shared" ref="H6:H8" si="1">E6/C6-1</f>
        <v>-0.62582375144818303</v>
      </c>
      <c r="I6" s="111">
        <f t="shared" ref="I6:I8" si="2">E6/D6-1</f>
        <v>0.90247339751710154</v>
      </c>
      <c r="J6" s="32">
        <f>E6/'2021 8 თვე'!E4</f>
        <v>0.49978576747243059</v>
      </c>
    </row>
    <row r="7" spans="1:10" x14ac:dyDescent="0.2">
      <c r="B7" s="23" t="s">
        <v>220</v>
      </c>
      <c r="C7" s="17">
        <v>55390</v>
      </c>
      <c r="D7" s="17">
        <v>11882</v>
      </c>
      <c r="E7" s="17">
        <v>6365</v>
      </c>
      <c r="F7" s="17">
        <f t="shared" si="0"/>
        <v>-49025</v>
      </c>
      <c r="G7" s="17">
        <f t="shared" ref="G7:G8" si="3">E7-D7</f>
        <v>-5517</v>
      </c>
      <c r="H7" s="111">
        <f t="shared" si="1"/>
        <v>-0.88508756093157614</v>
      </c>
      <c r="I7" s="111">
        <f t="shared" si="2"/>
        <v>-0.46431577175559668</v>
      </c>
      <c r="J7" s="32">
        <f>E7/'2021 8 თვე'!E4</f>
        <v>6.6193691164052196E-3</v>
      </c>
    </row>
    <row r="8" spans="1:10" ht="17.25" customHeight="1" thickBot="1" x14ac:dyDescent="0.25">
      <c r="B8" s="24" t="s">
        <v>221</v>
      </c>
      <c r="C8" s="19">
        <v>26094</v>
      </c>
      <c r="D8" s="19">
        <v>10984</v>
      </c>
      <c r="E8" s="19">
        <v>4425</v>
      </c>
      <c r="F8" s="19">
        <f t="shared" si="0"/>
        <v>-21669</v>
      </c>
      <c r="G8" s="19">
        <f t="shared" si="3"/>
        <v>-6559</v>
      </c>
      <c r="H8" s="112">
        <f t="shared" si="1"/>
        <v>-0.83042078638767536</v>
      </c>
      <c r="I8" s="112">
        <f t="shared" si="2"/>
        <v>-0.59714129643117264</v>
      </c>
      <c r="J8" s="113">
        <f>E8/'2021 8 თვე'!E4</f>
        <v>4.6018394878386644E-3</v>
      </c>
    </row>
    <row r="9" spans="1:10" x14ac:dyDescent="0.2">
      <c r="C9" s="142"/>
      <c r="D9" s="142"/>
      <c r="E9" s="142"/>
    </row>
    <row r="12" spans="1:10" x14ac:dyDescent="0.2">
      <c r="B12" s="40" t="s">
        <v>212</v>
      </c>
    </row>
    <row r="13" spans="1:10" x14ac:dyDescent="0.2">
      <c r="B13" s="162"/>
      <c r="C13" s="162"/>
      <c r="D13" s="162"/>
      <c r="E13" s="162"/>
      <c r="F13" s="162"/>
      <c r="G13" s="162"/>
      <c r="H13" s="162"/>
      <c r="I13" s="162"/>
      <c r="J13" s="162"/>
    </row>
  </sheetData>
  <mergeCells count="2">
    <mergeCell ref="B13:J13"/>
    <mergeCell ref="B2:J2"/>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30"/>
  <sheetViews>
    <sheetView workbookViewId="0">
      <selection activeCell="B2" sqref="B2:J2"/>
    </sheetView>
  </sheetViews>
  <sheetFormatPr defaultRowHeight="12.75" x14ac:dyDescent="0.2"/>
  <cols>
    <col min="1" max="1" width="8.7109375" customWidth="1"/>
    <col min="2" max="2" width="30.42578125" customWidth="1"/>
    <col min="3" max="4" width="18.5703125" customWidth="1"/>
    <col min="5" max="5" width="16.85546875" customWidth="1"/>
    <col min="6" max="9" width="16.140625" customWidth="1"/>
    <col min="10" max="10" width="15.28515625" customWidth="1"/>
  </cols>
  <sheetData>
    <row r="1" spans="2:10" ht="21.75" customHeight="1" thickBot="1" x14ac:dyDescent="0.25"/>
    <row r="2" spans="2:10" ht="22.5" customHeight="1" thickBot="1" x14ac:dyDescent="0.25">
      <c r="B2" s="163" t="s">
        <v>270</v>
      </c>
      <c r="C2" s="164"/>
      <c r="D2" s="164"/>
      <c r="E2" s="164"/>
      <c r="F2" s="164"/>
      <c r="G2" s="164"/>
      <c r="H2" s="164"/>
      <c r="I2" s="164"/>
      <c r="J2" s="165"/>
    </row>
    <row r="3" spans="2:10" ht="13.5" thickBot="1" x14ac:dyDescent="0.25"/>
    <row r="4" spans="2:10" ht="29.25" customHeight="1" x14ac:dyDescent="0.2">
      <c r="B4" s="50" t="s">
        <v>222</v>
      </c>
      <c r="C4" s="47" t="s">
        <v>297</v>
      </c>
      <c r="D4" s="47" t="s">
        <v>298</v>
      </c>
      <c r="E4" s="48" t="s">
        <v>299</v>
      </c>
      <c r="F4" s="48" t="s">
        <v>283</v>
      </c>
      <c r="G4" s="48" t="s">
        <v>284</v>
      </c>
      <c r="H4" s="48" t="s">
        <v>285</v>
      </c>
      <c r="I4" s="48" t="s">
        <v>286</v>
      </c>
      <c r="J4" s="49" t="s">
        <v>226</v>
      </c>
    </row>
    <row r="5" spans="2:10" x14ac:dyDescent="0.2">
      <c r="B5" s="33" t="s">
        <v>249</v>
      </c>
      <c r="C5" s="16">
        <v>974935</v>
      </c>
      <c r="D5" s="16">
        <v>186280</v>
      </c>
      <c r="E5" s="16">
        <v>303473</v>
      </c>
      <c r="F5" s="17">
        <f t="shared" ref="F5:F25" si="0">E5-C5</f>
        <v>-671462</v>
      </c>
      <c r="G5" s="17">
        <f t="shared" ref="G5:G25" si="1">E5-D5</f>
        <v>117193</v>
      </c>
      <c r="H5" s="111">
        <f t="shared" ref="H5:H25" si="2">E5/C5-1</f>
        <v>-0.68872488935159781</v>
      </c>
      <c r="I5" s="111">
        <f t="shared" ref="I5:I25" si="3">E5/D5-1</f>
        <v>0.62912282585355372</v>
      </c>
      <c r="J5" s="28">
        <f>E5/'2021 8 თვე'!$E$4</f>
        <v>0.31560091184019501</v>
      </c>
    </row>
    <row r="6" spans="2:10" x14ac:dyDescent="0.2">
      <c r="B6" s="33" t="s">
        <v>235</v>
      </c>
      <c r="C6" s="16">
        <v>965649</v>
      </c>
      <c r="D6" s="16">
        <v>231196</v>
      </c>
      <c r="E6" s="16">
        <v>142221</v>
      </c>
      <c r="F6" s="17">
        <f t="shared" si="0"/>
        <v>-823428</v>
      </c>
      <c r="G6" s="17">
        <f t="shared" si="1"/>
        <v>-88975</v>
      </c>
      <c r="H6" s="111">
        <f t="shared" si="2"/>
        <v>-0.85271977706185165</v>
      </c>
      <c r="I6" s="111">
        <f t="shared" si="3"/>
        <v>-0.38484662364400768</v>
      </c>
      <c r="J6" s="28">
        <f>E6/'2021 8 თვე'!$E$4</f>
        <v>0.14790468108472377</v>
      </c>
    </row>
    <row r="7" spans="2:10" x14ac:dyDescent="0.2">
      <c r="B7" s="33" t="s">
        <v>250</v>
      </c>
      <c r="C7" s="16">
        <v>177204</v>
      </c>
      <c r="D7" s="16">
        <v>19835</v>
      </c>
      <c r="E7" s="16">
        <v>138395</v>
      </c>
      <c r="F7" s="17">
        <f t="shared" si="0"/>
        <v>-38809</v>
      </c>
      <c r="G7" s="17">
        <f t="shared" si="1"/>
        <v>118560</v>
      </c>
      <c r="H7" s="111">
        <f t="shared" si="2"/>
        <v>-0.21900747161463618</v>
      </c>
      <c r="I7" s="111">
        <f t="shared" si="3"/>
        <v>5.97731283085455</v>
      </c>
      <c r="J7" s="28">
        <f>E7/'2021 8 თვე'!$E$4</f>
        <v>0.14392577986879818</v>
      </c>
    </row>
    <row r="8" spans="2:10" x14ac:dyDescent="0.2">
      <c r="B8" s="33" t="s">
        <v>237</v>
      </c>
      <c r="C8" s="16">
        <v>837130</v>
      </c>
      <c r="D8" s="16">
        <v>227423</v>
      </c>
      <c r="E8" s="16">
        <v>127878</v>
      </c>
      <c r="F8" s="17">
        <f t="shared" si="0"/>
        <v>-709252</v>
      </c>
      <c r="G8" s="17">
        <f t="shared" si="1"/>
        <v>-99545</v>
      </c>
      <c r="H8" s="111">
        <f t="shared" si="2"/>
        <v>-0.84724236379057016</v>
      </c>
      <c r="I8" s="111">
        <f t="shared" si="3"/>
        <v>-0.43770858708222127</v>
      </c>
      <c r="J8" s="28">
        <f>E8/'2021 8 თვე'!$E$4</f>
        <v>0.13298848136177011</v>
      </c>
    </row>
    <row r="9" spans="2:10" x14ac:dyDescent="0.2">
      <c r="B9" s="33" t="s">
        <v>236</v>
      </c>
      <c r="C9" s="16">
        <v>810026</v>
      </c>
      <c r="D9" s="16">
        <v>270107</v>
      </c>
      <c r="E9" s="16">
        <v>71517</v>
      </c>
      <c r="F9" s="17">
        <f t="shared" si="0"/>
        <v>-738509</v>
      </c>
      <c r="G9" s="17">
        <f t="shared" si="1"/>
        <v>-198590</v>
      </c>
      <c r="H9" s="111">
        <f t="shared" si="2"/>
        <v>-0.91171024139965873</v>
      </c>
      <c r="I9" s="111">
        <f t="shared" si="3"/>
        <v>-0.73522715072175093</v>
      </c>
      <c r="J9" s="28">
        <f>E9/'2021 8 თვე'!$E$4</f>
        <v>7.4375085797007398E-2</v>
      </c>
    </row>
    <row r="10" spans="2:10" x14ac:dyDescent="0.2">
      <c r="B10" s="33" t="s">
        <v>277</v>
      </c>
      <c r="C10" s="16">
        <v>754406</v>
      </c>
      <c r="D10" s="16">
        <v>166766</v>
      </c>
      <c r="E10" s="16">
        <v>63221</v>
      </c>
      <c r="F10" s="17">
        <f t="shared" si="0"/>
        <v>-691185</v>
      </c>
      <c r="G10" s="17">
        <f t="shared" si="1"/>
        <v>-103545</v>
      </c>
      <c r="H10" s="111">
        <f t="shared" si="2"/>
        <v>-0.91619764423930883</v>
      </c>
      <c r="I10" s="111">
        <f t="shared" si="3"/>
        <v>-0.62089994363359435</v>
      </c>
      <c r="J10" s="28">
        <f>E10/'2021 8 თვე'!$E$4</f>
        <v>6.5747546725570219E-2</v>
      </c>
    </row>
    <row r="11" spans="2:10" x14ac:dyDescent="0.2">
      <c r="B11" s="33" t="s">
        <v>251</v>
      </c>
      <c r="C11" s="16">
        <v>132229</v>
      </c>
      <c r="D11" s="16">
        <v>46493</v>
      </c>
      <c r="E11" s="16">
        <v>38712</v>
      </c>
      <c r="F11" s="17">
        <f t="shared" si="0"/>
        <v>-93517</v>
      </c>
      <c r="G11" s="17">
        <f t="shared" si="1"/>
        <v>-7781</v>
      </c>
      <c r="H11" s="111">
        <f t="shared" si="2"/>
        <v>-0.70723517533975144</v>
      </c>
      <c r="I11" s="111">
        <f t="shared" si="3"/>
        <v>-0.16735852709009957</v>
      </c>
      <c r="J11" s="28">
        <f>E11/'2021 8 თვე'!$E$4</f>
        <v>4.0259075763437374E-2</v>
      </c>
    </row>
    <row r="12" spans="2:10" x14ac:dyDescent="0.2">
      <c r="B12" s="33" t="s">
        <v>239</v>
      </c>
      <c r="C12" s="16">
        <v>61943</v>
      </c>
      <c r="D12" s="16">
        <v>20373</v>
      </c>
      <c r="E12" s="16">
        <v>25700</v>
      </c>
      <c r="F12" s="17">
        <f t="shared" si="0"/>
        <v>-36243</v>
      </c>
      <c r="G12" s="17">
        <f t="shared" si="1"/>
        <v>5327</v>
      </c>
      <c r="H12" s="111">
        <f t="shared" si="2"/>
        <v>-0.58510243288184305</v>
      </c>
      <c r="I12" s="111">
        <f t="shared" si="3"/>
        <v>0.26147351887301817</v>
      </c>
      <c r="J12" s="28">
        <f>E12/'2021 8 თვე'!$E$4</f>
        <v>2.6727067759876537E-2</v>
      </c>
    </row>
    <row r="13" spans="2:10" x14ac:dyDescent="0.2">
      <c r="B13" s="33" t="s">
        <v>238</v>
      </c>
      <c r="C13" s="16">
        <v>109882</v>
      </c>
      <c r="D13" s="16">
        <v>38011</v>
      </c>
      <c r="E13" s="16">
        <v>13525</v>
      </c>
      <c r="F13" s="17">
        <f t="shared" si="0"/>
        <v>-96357</v>
      </c>
      <c r="G13" s="17">
        <f t="shared" si="1"/>
        <v>-24486</v>
      </c>
      <c r="H13" s="111">
        <f t="shared" si="2"/>
        <v>-0.87691341621011631</v>
      </c>
      <c r="I13" s="111">
        <f t="shared" si="3"/>
        <v>-0.64418194733103573</v>
      </c>
      <c r="J13" s="28">
        <f>E13/'2021 8 თვე'!$E$4</f>
        <v>1.4065509395032301E-2</v>
      </c>
    </row>
    <row r="14" spans="2:10" x14ac:dyDescent="0.2">
      <c r="B14" s="33" t="s">
        <v>279</v>
      </c>
      <c r="C14" s="16">
        <v>63444</v>
      </c>
      <c r="D14" s="16">
        <v>25016</v>
      </c>
      <c r="E14" s="16">
        <v>12625</v>
      </c>
      <c r="F14" s="17">
        <f t="shared" si="0"/>
        <v>-50819</v>
      </c>
      <c r="G14" s="17">
        <f t="shared" si="1"/>
        <v>-12391</v>
      </c>
      <c r="H14" s="111">
        <f t="shared" si="2"/>
        <v>-0.80100561124771452</v>
      </c>
      <c r="I14" s="111">
        <f t="shared" si="3"/>
        <v>-0.49532299328429807</v>
      </c>
      <c r="J14" s="28">
        <f>E14/'2021 8 თვე'!$E$4</f>
        <v>1.3129542041573589E-2</v>
      </c>
    </row>
    <row r="15" spans="2:10" x14ac:dyDescent="0.2">
      <c r="B15" s="33" t="s">
        <v>281</v>
      </c>
      <c r="C15" s="16">
        <v>36535</v>
      </c>
      <c r="D15" s="16">
        <v>11547</v>
      </c>
      <c r="E15" s="16">
        <v>9993</v>
      </c>
      <c r="F15" s="17">
        <f t="shared" si="0"/>
        <v>-26542</v>
      </c>
      <c r="G15" s="17">
        <f t="shared" si="1"/>
        <v>-1554</v>
      </c>
      <c r="H15" s="111">
        <f t="shared" si="2"/>
        <v>-0.7264814561379499</v>
      </c>
      <c r="I15" s="111">
        <f t="shared" si="3"/>
        <v>-0.13458041049623282</v>
      </c>
      <c r="J15" s="28">
        <f>E15/'2021 8 თვე'!$E$4</f>
        <v>1.0392357514569892E-2</v>
      </c>
    </row>
    <row r="16" spans="2:10" x14ac:dyDescent="0.2">
      <c r="B16" s="33" t="s">
        <v>255</v>
      </c>
      <c r="C16" s="16">
        <v>23965</v>
      </c>
      <c r="D16" s="16">
        <v>2183</v>
      </c>
      <c r="E16" s="16">
        <v>4805</v>
      </c>
      <c r="F16" s="17">
        <f t="shared" si="0"/>
        <v>-19160</v>
      </c>
      <c r="G16" s="17">
        <f t="shared" si="1"/>
        <v>2622</v>
      </c>
      <c r="H16" s="111">
        <f t="shared" si="2"/>
        <v>-0.79949926976841224</v>
      </c>
      <c r="I16" s="111">
        <f t="shared" si="3"/>
        <v>1.2010994044892351</v>
      </c>
      <c r="J16" s="28">
        <f>E16/'2021 8 თვე'!$E$4</f>
        <v>4.9970257037434537E-3</v>
      </c>
    </row>
    <row r="17" spans="2:10" x14ac:dyDescent="0.2">
      <c r="B17" s="33" t="s">
        <v>278</v>
      </c>
      <c r="C17" s="16">
        <v>146467</v>
      </c>
      <c r="D17" s="16">
        <v>37898</v>
      </c>
      <c r="E17" s="16">
        <v>3522</v>
      </c>
      <c r="F17" s="17">
        <f t="shared" si="0"/>
        <v>-142945</v>
      </c>
      <c r="G17" s="17">
        <f t="shared" si="1"/>
        <v>-34376</v>
      </c>
      <c r="H17" s="111">
        <f t="shared" si="2"/>
        <v>-0.97595362777963635</v>
      </c>
      <c r="I17" s="111">
        <f t="shared" si="3"/>
        <v>-0.90706633595440389</v>
      </c>
      <c r="J17" s="28">
        <f>E17/'2021 8 თვე'!$E$4</f>
        <v>3.6627522432017569E-3</v>
      </c>
    </row>
    <row r="18" spans="2:10" x14ac:dyDescent="0.2">
      <c r="B18" s="33" t="s">
        <v>254</v>
      </c>
      <c r="C18" s="16">
        <v>12520</v>
      </c>
      <c r="D18" s="16">
        <v>5852</v>
      </c>
      <c r="E18" s="16">
        <v>2229</v>
      </c>
      <c r="F18" s="17">
        <f t="shared" si="0"/>
        <v>-10291</v>
      </c>
      <c r="G18" s="17">
        <f t="shared" si="1"/>
        <v>-3623</v>
      </c>
      <c r="H18" s="111">
        <f t="shared" si="2"/>
        <v>-0.8219648562300319</v>
      </c>
      <c r="I18" s="111">
        <f t="shared" si="3"/>
        <v>-0.61910457963089538</v>
      </c>
      <c r="J18" s="28">
        <f>E18/'2021 8 თვე'!$E$4</f>
        <v>2.3180791453994085E-3</v>
      </c>
    </row>
    <row r="19" spans="2:10" x14ac:dyDescent="0.2">
      <c r="B19" s="33" t="s">
        <v>253</v>
      </c>
      <c r="C19" s="16">
        <v>12384</v>
      </c>
      <c r="D19" s="16">
        <v>4617</v>
      </c>
      <c r="E19" s="16">
        <v>2167</v>
      </c>
      <c r="F19" s="17">
        <f t="shared" si="0"/>
        <v>-10217</v>
      </c>
      <c r="G19" s="17">
        <f t="shared" si="1"/>
        <v>-2450</v>
      </c>
      <c r="H19" s="111">
        <f t="shared" si="2"/>
        <v>-0.82501614987080107</v>
      </c>
      <c r="I19" s="111">
        <f t="shared" si="3"/>
        <v>-0.53064760667099842</v>
      </c>
      <c r="J19" s="28">
        <f>E19/'2021 8 თვე'!$E$4</f>
        <v>2.2536013943833641E-3</v>
      </c>
    </row>
    <row r="20" spans="2:10" x14ac:dyDescent="0.2">
      <c r="B20" s="33" t="s">
        <v>257</v>
      </c>
      <c r="C20" s="16">
        <v>359</v>
      </c>
      <c r="D20" s="16">
        <v>673</v>
      </c>
      <c r="E20" s="16">
        <v>806</v>
      </c>
      <c r="F20" s="17">
        <f t="shared" si="0"/>
        <v>447</v>
      </c>
      <c r="G20" s="17">
        <f t="shared" si="1"/>
        <v>133</v>
      </c>
      <c r="H20" s="111">
        <f t="shared" si="2"/>
        <v>1.2451253481894149</v>
      </c>
      <c r="I20" s="111">
        <f t="shared" si="3"/>
        <v>0.19762258543833577</v>
      </c>
      <c r="J20" s="28">
        <f>E20/'2021 8 თვე'!$E$4</f>
        <v>8.3821076320857927E-4</v>
      </c>
    </row>
    <row r="21" spans="2:10" x14ac:dyDescent="0.2">
      <c r="B21" s="33" t="s">
        <v>252</v>
      </c>
      <c r="C21" s="16">
        <v>31066</v>
      </c>
      <c r="D21" s="16">
        <v>9026</v>
      </c>
      <c r="E21" s="16">
        <v>754</v>
      </c>
      <c r="F21" s="17">
        <f t="shared" si="0"/>
        <v>-30312</v>
      </c>
      <c r="G21" s="17">
        <f t="shared" si="1"/>
        <v>-8272</v>
      </c>
      <c r="H21" s="111">
        <f t="shared" si="2"/>
        <v>-0.97572909289898924</v>
      </c>
      <c r="I21" s="111">
        <f t="shared" si="3"/>
        <v>-0.91646354974518063</v>
      </c>
      <c r="J21" s="28">
        <f>E21/'2021 8 თვე'!$E$4</f>
        <v>7.8413264945318708E-4</v>
      </c>
    </row>
    <row r="22" spans="2:10" x14ac:dyDescent="0.2">
      <c r="B22" s="33" t="s">
        <v>256</v>
      </c>
      <c r="C22" s="16">
        <v>1190</v>
      </c>
      <c r="D22" s="16">
        <v>515</v>
      </c>
      <c r="E22" s="16">
        <v>29</v>
      </c>
      <c r="F22" s="17">
        <f t="shared" si="0"/>
        <v>-1161</v>
      </c>
      <c r="G22" s="17">
        <f t="shared" si="1"/>
        <v>-486</v>
      </c>
      <c r="H22" s="111">
        <f t="shared" si="2"/>
        <v>-0.97563025210084031</v>
      </c>
      <c r="I22" s="111">
        <f t="shared" si="3"/>
        <v>-0.94368932038834952</v>
      </c>
      <c r="J22" s="28">
        <f>E22/'2021 8 თვე'!$E$4</f>
        <v>3.0158948055891809E-5</v>
      </c>
    </row>
    <row r="23" spans="2:10" x14ac:dyDescent="0.2">
      <c r="B23" s="33" t="s">
        <v>241</v>
      </c>
      <c r="C23" s="16">
        <v>75</v>
      </c>
      <c r="D23" s="16">
        <v>11</v>
      </c>
      <c r="E23" s="16">
        <v>0</v>
      </c>
      <c r="F23" s="17">
        <f t="shared" si="0"/>
        <v>-75</v>
      </c>
      <c r="G23" s="17">
        <f t="shared" si="1"/>
        <v>-11</v>
      </c>
      <c r="H23" s="111">
        <f t="shared" si="2"/>
        <v>-1</v>
      </c>
      <c r="I23" s="111">
        <f>E23/D23-1</f>
        <v>-1</v>
      </c>
      <c r="J23" s="28">
        <f>E23/'2021 8 თვე'!$E$4</f>
        <v>0</v>
      </c>
    </row>
    <row r="24" spans="2:10" x14ac:dyDescent="0.2">
      <c r="B24" s="33" t="s">
        <v>280</v>
      </c>
      <c r="C24" s="16">
        <v>46925</v>
      </c>
      <c r="D24" s="16">
        <v>14691</v>
      </c>
      <c r="E24" s="16">
        <v>0</v>
      </c>
      <c r="F24" s="17">
        <f t="shared" si="0"/>
        <v>-46925</v>
      </c>
      <c r="G24" s="17">
        <f t="shared" si="1"/>
        <v>-14691</v>
      </c>
      <c r="H24" s="111">
        <f t="shared" si="2"/>
        <v>-1</v>
      </c>
      <c r="I24" s="111">
        <f>E24/D24-1</f>
        <v>-1</v>
      </c>
      <c r="J24" s="28">
        <f>E24/'2021 8 თვე'!$E$4</f>
        <v>0</v>
      </c>
    </row>
    <row r="25" spans="2:10" ht="13.5" thickBot="1" x14ac:dyDescent="0.25">
      <c r="B25" s="34" t="s">
        <v>240</v>
      </c>
      <c r="C25" s="89">
        <v>197</v>
      </c>
      <c r="D25" s="89">
        <v>74</v>
      </c>
      <c r="E25" s="89">
        <v>0</v>
      </c>
      <c r="F25" s="19">
        <f t="shared" si="0"/>
        <v>-197</v>
      </c>
      <c r="G25" s="19">
        <f t="shared" si="1"/>
        <v>-74</v>
      </c>
      <c r="H25" s="112">
        <f t="shared" si="2"/>
        <v>-1</v>
      </c>
      <c r="I25" s="112">
        <f t="shared" si="3"/>
        <v>-1</v>
      </c>
      <c r="J25" s="29">
        <f>E25/'2021 8 თვე'!$E$4</f>
        <v>0</v>
      </c>
    </row>
    <row r="26" spans="2:10" x14ac:dyDescent="0.2">
      <c r="B26" s="43"/>
      <c r="C26" s="43"/>
      <c r="D26" s="43"/>
    </row>
    <row r="27" spans="2:10" x14ac:dyDescent="0.2">
      <c r="B27" s="43"/>
      <c r="C27" s="43"/>
      <c r="D27" s="43"/>
    </row>
    <row r="29" spans="2:10" x14ac:dyDescent="0.2">
      <c r="B29" s="40" t="s">
        <v>212</v>
      </c>
    </row>
    <row r="30" spans="2:10" x14ac:dyDescent="0.2">
      <c r="B30" s="162"/>
      <c r="C30" s="162"/>
      <c r="D30" s="162"/>
      <c r="E30" s="162"/>
      <c r="F30" s="162"/>
      <c r="G30" s="162"/>
      <c r="H30" s="162"/>
      <c r="I30" s="162"/>
      <c r="J30" s="162"/>
    </row>
  </sheetData>
  <mergeCells count="2">
    <mergeCell ref="B30:J30"/>
    <mergeCell ref="B2:J2"/>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14"/>
  <sheetViews>
    <sheetView workbookViewId="0">
      <selection activeCell="B2" sqref="B2:K2"/>
    </sheetView>
  </sheetViews>
  <sheetFormatPr defaultRowHeight="12.75" x14ac:dyDescent="0.2"/>
  <cols>
    <col min="1" max="1" width="8.7109375" customWidth="1"/>
    <col min="2" max="2" width="17" customWidth="1"/>
    <col min="3" max="3" width="13.5703125" customWidth="1"/>
    <col min="4" max="4" width="18.5703125" customWidth="1"/>
    <col min="5" max="5" width="16.85546875" customWidth="1"/>
    <col min="6" max="9" width="16.140625" customWidth="1"/>
    <col min="10" max="10" width="15.28515625" customWidth="1"/>
    <col min="11" max="11" width="11.140625" customWidth="1"/>
  </cols>
  <sheetData>
    <row r="1" spans="2:11" ht="21.75" customHeight="1" thickBot="1" x14ac:dyDescent="0.25"/>
    <row r="2" spans="2:11" ht="24.75" customHeight="1" thickBot="1" x14ac:dyDescent="0.25">
      <c r="B2" s="163" t="s">
        <v>270</v>
      </c>
      <c r="C2" s="164"/>
      <c r="D2" s="164"/>
      <c r="E2" s="164"/>
      <c r="F2" s="164"/>
      <c r="G2" s="164"/>
      <c r="H2" s="164"/>
      <c r="I2" s="164"/>
      <c r="J2" s="164"/>
      <c r="K2" s="165"/>
    </row>
    <row r="3" spans="2:11" ht="13.5" thickBot="1" x14ac:dyDescent="0.25"/>
    <row r="4" spans="2:11" ht="33" customHeight="1" thickBot="1" x14ac:dyDescent="0.25">
      <c r="B4" s="166" t="s">
        <v>288</v>
      </c>
      <c r="C4" s="167"/>
      <c r="D4" s="47" t="s">
        <v>297</v>
      </c>
      <c r="E4" s="47" t="s">
        <v>298</v>
      </c>
      <c r="F4" s="48" t="s">
        <v>299</v>
      </c>
      <c r="G4" s="48" t="s">
        <v>283</v>
      </c>
      <c r="H4" s="48" t="s">
        <v>284</v>
      </c>
      <c r="I4" s="48" t="s">
        <v>285</v>
      </c>
      <c r="J4" s="48" t="s">
        <v>286</v>
      </c>
      <c r="K4" s="49" t="s">
        <v>226</v>
      </c>
    </row>
    <row r="5" spans="2:11" x14ac:dyDescent="0.2">
      <c r="B5" s="168" t="s">
        <v>289</v>
      </c>
      <c r="C5" s="114" t="s">
        <v>290</v>
      </c>
      <c r="D5" s="16">
        <v>1389157</v>
      </c>
      <c r="E5" s="16">
        <v>309359</v>
      </c>
      <c r="F5" s="17">
        <v>217419</v>
      </c>
      <c r="G5" s="17">
        <f t="shared" ref="G5:G10" si="0">F5-D5</f>
        <v>-1171738</v>
      </c>
      <c r="H5" s="17">
        <f t="shared" ref="H5:H10" si="1">F5-E5</f>
        <v>-91940</v>
      </c>
      <c r="I5" s="111">
        <f>F5/D5-1</f>
        <v>-0.84348853297359483</v>
      </c>
      <c r="J5" s="111">
        <f>F5/E5-1</f>
        <v>-0.29719516807333879</v>
      </c>
      <c r="K5" s="28">
        <f>F5/'2021 8 თვე'!$E$4</f>
        <v>0.22610787335737728</v>
      </c>
    </row>
    <row r="6" spans="2:11" x14ac:dyDescent="0.2">
      <c r="B6" s="169"/>
      <c r="C6" s="17" t="s">
        <v>291</v>
      </c>
      <c r="D6" s="16">
        <v>2492092</v>
      </c>
      <c r="E6" s="16">
        <v>675678</v>
      </c>
      <c r="F6" s="17">
        <v>501307</v>
      </c>
      <c r="G6" s="17">
        <f t="shared" si="0"/>
        <v>-1990785</v>
      </c>
      <c r="H6" s="17">
        <f t="shared" si="1"/>
        <v>-174371</v>
      </c>
      <c r="I6" s="111">
        <f t="shared" ref="I6:I10" si="2">F6/D6-1</f>
        <v>-0.7988408935143646</v>
      </c>
      <c r="J6" s="111">
        <f t="shared" ref="J6:J10" si="3">F6/E6-1</f>
        <v>-0.25806819224541866</v>
      </c>
      <c r="K6" s="28">
        <f>F6/'2021 8 თვე'!$E$4</f>
        <v>0.52134109562258468</v>
      </c>
    </row>
    <row r="7" spans="2:11" x14ac:dyDescent="0.2">
      <c r="B7" s="169"/>
      <c r="C7" s="17" t="s">
        <v>292</v>
      </c>
      <c r="D7" s="16">
        <v>1228877</v>
      </c>
      <c r="E7" s="16">
        <v>320616</v>
      </c>
      <c r="F7" s="17">
        <v>233079</v>
      </c>
      <c r="G7" s="17">
        <f t="shared" si="0"/>
        <v>-995798</v>
      </c>
      <c r="H7" s="17">
        <f t="shared" si="1"/>
        <v>-87537</v>
      </c>
      <c r="I7" s="111">
        <f t="shared" si="2"/>
        <v>-0.81033170935740517</v>
      </c>
      <c r="J7" s="111">
        <f t="shared" si="3"/>
        <v>-0.27302754697207876</v>
      </c>
      <c r="K7" s="28">
        <f>F7/'2021 8 თვე'!$E$4</f>
        <v>0.24239370530755888</v>
      </c>
    </row>
    <row r="8" spans="2:11" x14ac:dyDescent="0.2">
      <c r="B8" s="170"/>
      <c r="C8" s="17" t="s">
        <v>293</v>
      </c>
      <c r="D8" s="16">
        <v>88405</v>
      </c>
      <c r="E8" s="16">
        <v>12934</v>
      </c>
      <c r="F8" s="17">
        <v>9767</v>
      </c>
      <c r="G8" s="17">
        <f t="shared" si="0"/>
        <v>-78638</v>
      </c>
      <c r="H8" s="17">
        <f t="shared" si="1"/>
        <v>-3167</v>
      </c>
      <c r="I8" s="111">
        <f t="shared" si="2"/>
        <v>-0.88951982353939263</v>
      </c>
      <c r="J8" s="111">
        <f t="shared" si="3"/>
        <v>-0.24485851244781198</v>
      </c>
      <c r="K8" s="28">
        <f>F8/'2021 8 თვე'!$E$4</f>
        <v>1.0157325712479149E-2</v>
      </c>
    </row>
    <row r="9" spans="2:11" x14ac:dyDescent="0.2">
      <c r="B9" s="171" t="s">
        <v>294</v>
      </c>
      <c r="C9" s="17" t="s">
        <v>295</v>
      </c>
      <c r="D9" s="16">
        <v>3287540</v>
      </c>
      <c r="E9" s="16">
        <v>982158</v>
      </c>
      <c r="F9" s="17">
        <v>670577</v>
      </c>
      <c r="G9" s="17">
        <f t="shared" si="0"/>
        <v>-2616963</v>
      </c>
      <c r="H9" s="17">
        <f t="shared" si="1"/>
        <v>-311581</v>
      </c>
      <c r="I9" s="111">
        <f t="shared" si="2"/>
        <v>-0.79602468715209551</v>
      </c>
      <c r="J9" s="111">
        <f t="shared" si="3"/>
        <v>-0.31724121780813275</v>
      </c>
      <c r="K9" s="28">
        <f>F9/'2021 8 თვე'!$E$4</f>
        <v>0.69737575553364695</v>
      </c>
    </row>
    <row r="10" spans="2:11" ht="13.5" thickBot="1" x14ac:dyDescent="0.25">
      <c r="B10" s="172"/>
      <c r="C10" s="19" t="s">
        <v>296</v>
      </c>
      <c r="D10" s="89">
        <v>1910991</v>
      </c>
      <c r="E10" s="89">
        <v>336429</v>
      </c>
      <c r="F10" s="19">
        <v>290995</v>
      </c>
      <c r="G10" s="19">
        <f t="shared" si="0"/>
        <v>-1619996</v>
      </c>
      <c r="H10" s="19">
        <f t="shared" si="1"/>
        <v>-45434</v>
      </c>
      <c r="I10" s="112">
        <f t="shared" si="2"/>
        <v>-0.84772560414988873</v>
      </c>
      <c r="J10" s="112">
        <f t="shared" si="3"/>
        <v>-0.13504781097943397</v>
      </c>
      <c r="K10" s="29">
        <f>F10/'2021 8 თვე'!$E$4</f>
        <v>0.302624244466353</v>
      </c>
    </row>
    <row r="14" spans="2:11" x14ac:dyDescent="0.2">
      <c r="B14" s="40" t="s">
        <v>212</v>
      </c>
    </row>
  </sheetData>
  <mergeCells count="4">
    <mergeCell ref="B4:C4"/>
    <mergeCell ref="B5:B8"/>
    <mergeCell ref="B9:B10"/>
    <mergeCell ref="B2:K2"/>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7"/>
  <sheetViews>
    <sheetView workbookViewId="0">
      <selection activeCell="B2" sqref="B2"/>
    </sheetView>
  </sheetViews>
  <sheetFormatPr defaultRowHeight="12.75" x14ac:dyDescent="0.2"/>
  <cols>
    <col min="2" max="2" width="35.85546875" customWidth="1"/>
    <col min="3" max="3" width="68.7109375" customWidth="1"/>
  </cols>
  <sheetData>
    <row r="2" spans="2:3" ht="29.25" customHeight="1" x14ac:dyDescent="0.2">
      <c r="B2" s="77" t="s">
        <v>259</v>
      </c>
      <c r="C2" s="77" t="s">
        <v>260</v>
      </c>
    </row>
    <row r="3" spans="2:3" ht="66" customHeight="1" x14ac:dyDescent="0.2">
      <c r="B3" s="78" t="s">
        <v>271</v>
      </c>
      <c r="C3" s="79" t="s">
        <v>266</v>
      </c>
    </row>
    <row r="4" spans="2:3" ht="74.25" customHeight="1" x14ac:dyDescent="0.2">
      <c r="B4" s="78" t="s">
        <v>274</v>
      </c>
      <c r="C4" s="79" t="s">
        <v>265</v>
      </c>
    </row>
    <row r="5" spans="2:3" ht="20.25" customHeight="1" x14ac:dyDescent="0.2">
      <c r="B5" s="80" t="s">
        <v>261</v>
      </c>
      <c r="C5" s="84" t="s">
        <v>264</v>
      </c>
    </row>
    <row r="6" spans="2:3" ht="24.75" customHeight="1" x14ac:dyDescent="0.2">
      <c r="B6" s="80" t="s">
        <v>262</v>
      </c>
      <c r="C6" s="81" t="s">
        <v>267</v>
      </c>
    </row>
    <row r="7" spans="2:3" ht="56.25" customHeight="1" x14ac:dyDescent="0.2">
      <c r="B7" s="82" t="s">
        <v>263</v>
      </c>
      <c r="C7" s="83" t="s">
        <v>273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2021 8 თვე</vt:lpstr>
      <vt:lpstr>ტოპ 15</vt:lpstr>
      <vt:lpstr>ვიზიტის ტიპები</vt:lpstr>
      <vt:lpstr>რეგიონები</vt:lpstr>
      <vt:lpstr>ევროკავშირის ქვეყნები</vt:lpstr>
      <vt:lpstr>საზღვრის ტიპი</vt:lpstr>
      <vt:lpstr>საზღვარი</vt:lpstr>
      <vt:lpstr>დემოგრაფია</vt:lpstr>
      <vt:lpstr>ტერმინები</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Windows User</cp:lastModifiedBy>
  <cp:lastPrinted>2016-06-01T07:21:40Z</cp:lastPrinted>
  <dcterms:created xsi:type="dcterms:W3CDTF">2012-06-01T06:45:51Z</dcterms:created>
  <dcterms:modified xsi:type="dcterms:W3CDTF">2021-09-02T11:03:31Z</dcterms:modified>
</cp:coreProperties>
</file>