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iorgi\Dropbox\My PC (Bregadze)\Desktop\მაისი\გამზადებული\"/>
    </mc:Choice>
  </mc:AlternateContent>
  <bookViews>
    <workbookView xWindow="0" yWindow="0" windowWidth="23040" windowHeight="9372" tabRatio="746"/>
  </bookViews>
  <sheets>
    <sheet name="2021 5 თვე"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52511"/>
</workbook>
</file>

<file path=xl/calcChain.xml><?xml version="1.0" encoding="utf-8"?>
<calcChain xmlns="http://schemas.openxmlformats.org/spreadsheetml/2006/main">
  <c r="D5" i="16" l="1"/>
  <c r="E5" i="16"/>
  <c r="C5" i="16"/>
  <c r="C5" i="3" l="1"/>
  <c r="E3" i="1" l="1"/>
  <c r="D3" i="1"/>
  <c r="C3" i="1"/>
  <c r="E232" i="1" l="1"/>
  <c r="E224" i="1"/>
  <c r="E219" i="1"/>
  <c r="E213" i="1"/>
  <c r="E196" i="1"/>
  <c r="E176" i="1"/>
  <c r="E160" i="1"/>
  <c r="E149" i="1"/>
  <c r="E139" i="1"/>
  <c r="E123" i="1"/>
  <c r="E115" i="1"/>
  <c r="E100" i="1"/>
  <c r="E96" i="1"/>
  <c r="E88" i="1"/>
  <c r="E67" i="1"/>
  <c r="E62" i="1"/>
  <c r="E52" i="1"/>
  <c r="E36" i="1"/>
  <c r="E28" i="1"/>
  <c r="E7" i="1"/>
  <c r="G234" i="1"/>
  <c r="D232" i="1"/>
  <c r="D224" i="1"/>
  <c r="D219" i="1"/>
  <c r="D213" i="1"/>
  <c r="D196" i="1"/>
  <c r="D176" i="1"/>
  <c r="D160" i="1"/>
  <c r="D149" i="1"/>
  <c r="D139" i="1"/>
  <c r="D123" i="1"/>
  <c r="D115" i="1"/>
  <c r="D100" i="1"/>
  <c r="D96" i="1"/>
  <c r="D66" i="1" s="1"/>
  <c r="D88" i="1"/>
  <c r="D67" i="1"/>
  <c r="D62" i="1"/>
  <c r="D52" i="1"/>
  <c r="D36" i="1"/>
  <c r="D28" i="1"/>
  <c r="D7" i="1"/>
  <c r="C219" i="1"/>
  <c r="C232" i="1"/>
  <c r="C224" i="1"/>
  <c r="C213" i="1"/>
  <c r="C196" i="1"/>
  <c r="C175" i="1" s="1"/>
  <c r="C176" i="1"/>
  <c r="C160" i="1"/>
  <c r="C149" i="1"/>
  <c r="C139" i="1"/>
  <c r="C123" i="1"/>
  <c r="C115" i="1"/>
  <c r="C114" i="1" s="1"/>
  <c r="C100" i="1"/>
  <c r="C66" i="1" s="1"/>
  <c r="C96" i="1"/>
  <c r="C88" i="1"/>
  <c r="C67" i="1"/>
  <c r="C62" i="1"/>
  <c r="C52" i="1"/>
  <c r="C36" i="1"/>
  <c r="C28" i="1"/>
  <c r="C7" i="1"/>
  <c r="C6" i="1" s="1"/>
  <c r="C4" i="1" l="1"/>
  <c r="D114" i="1"/>
  <c r="E175" i="1"/>
  <c r="E114" i="1"/>
  <c r="E66" i="1"/>
  <c r="E6" i="1"/>
  <c r="F234" i="1"/>
  <c r="D175" i="1"/>
  <c r="D6" i="1"/>
  <c r="H230" i="1"/>
  <c r="I230" i="1"/>
  <c r="I231" i="1"/>
  <c r="H216" i="1"/>
  <c r="I216" i="1"/>
  <c r="H217" i="1"/>
  <c r="I217" i="1"/>
  <c r="H218" i="1"/>
  <c r="H195" i="1"/>
  <c r="I194" i="1"/>
  <c r="H194" i="1"/>
  <c r="I193" i="1"/>
  <c r="H193" i="1"/>
  <c r="I192" i="1"/>
  <c r="H192" i="1"/>
  <c r="I191" i="1"/>
  <c r="H191" i="1"/>
  <c r="I190" i="1"/>
  <c r="H190" i="1"/>
  <c r="I188" i="1"/>
  <c r="H188" i="1"/>
  <c r="I187" i="1"/>
  <c r="H187" i="1"/>
  <c r="I185" i="1"/>
  <c r="H185" i="1"/>
  <c r="I184" i="1"/>
  <c r="H184" i="1"/>
  <c r="I183" i="1"/>
  <c r="H183" i="1"/>
  <c r="I182" i="1"/>
  <c r="H182" i="1"/>
  <c r="I181" i="1"/>
  <c r="H181" i="1"/>
  <c r="I180" i="1"/>
  <c r="H180" i="1"/>
  <c r="I179" i="1"/>
  <c r="H179" i="1"/>
  <c r="I178" i="1"/>
  <c r="H178" i="1"/>
  <c r="H177" i="1"/>
  <c r="I138" i="1"/>
  <c r="H138" i="1"/>
  <c r="H137" i="1"/>
  <c r="H136" i="1"/>
  <c r="H132" i="1"/>
  <c r="H129" i="1"/>
  <c r="H127" i="1"/>
  <c r="I126" i="1"/>
  <c r="H126" i="1"/>
  <c r="H119" i="1"/>
  <c r="I112" i="1"/>
  <c r="H112" i="1"/>
  <c r="H111" i="1"/>
  <c r="I109" i="1"/>
  <c r="H109" i="1"/>
  <c r="I108" i="1"/>
  <c r="H108" i="1"/>
  <c r="I107" i="1"/>
  <c r="H107" i="1"/>
  <c r="I106" i="1"/>
  <c r="H106" i="1"/>
  <c r="I105" i="1"/>
  <c r="H105" i="1"/>
  <c r="I104" i="1"/>
  <c r="H104" i="1"/>
  <c r="I103" i="1"/>
  <c r="H103" i="1"/>
  <c r="I92" i="1"/>
  <c r="H92" i="1"/>
  <c r="I87" i="1"/>
  <c r="H87" i="1"/>
  <c r="I86" i="1"/>
  <c r="H86" i="1"/>
  <c r="H85" i="1"/>
  <c r="H84" i="1"/>
  <c r="I83" i="1"/>
  <c r="H83" i="1"/>
  <c r="I79" i="1"/>
  <c r="H79" i="1"/>
  <c r="I77" i="1"/>
  <c r="H77" i="1"/>
  <c r="I74" i="1"/>
  <c r="H74" i="1"/>
  <c r="I73" i="1"/>
  <c r="H73" i="1"/>
  <c r="H71" i="1"/>
  <c r="I70" i="1"/>
  <c r="H70" i="1"/>
  <c r="I68" i="1"/>
  <c r="H68" i="1"/>
  <c r="H38" i="1"/>
  <c r="I38" i="1"/>
  <c r="H39" i="1"/>
  <c r="I39" i="1"/>
  <c r="H40" i="1"/>
  <c r="I40" i="1"/>
  <c r="H41" i="1"/>
  <c r="H42" i="1"/>
  <c r="I42" i="1"/>
  <c r="H43" i="1"/>
  <c r="I43" i="1"/>
  <c r="H44" i="1"/>
  <c r="I44" i="1"/>
  <c r="H45" i="1"/>
  <c r="I45" i="1"/>
  <c r="H46" i="1"/>
  <c r="I46" i="1"/>
  <c r="H47" i="1"/>
  <c r="I47" i="1"/>
  <c r="H48" i="1"/>
  <c r="I48" i="1"/>
  <c r="H49" i="1"/>
  <c r="I49" i="1"/>
  <c r="H50" i="1"/>
  <c r="I50" i="1"/>
  <c r="H51" i="1"/>
  <c r="I51" i="1"/>
  <c r="D4" i="1" l="1"/>
  <c r="E4" i="1"/>
  <c r="G6" i="10"/>
  <c r="I23" i="11"/>
  <c r="I69" i="1" l="1"/>
  <c r="H69" i="1"/>
  <c r="H56" i="1"/>
  <c r="I228" i="1" l="1"/>
  <c r="H228" i="1"/>
  <c r="I227" i="1"/>
  <c r="H227" i="1"/>
  <c r="I226" i="1"/>
  <c r="H226" i="1"/>
  <c r="I225" i="1"/>
  <c r="H225" i="1"/>
  <c r="I214" i="1"/>
  <c r="H214" i="1"/>
  <c r="I201" i="1"/>
  <c r="I203" i="1"/>
  <c r="H153" i="1"/>
  <c r="I153" i="1"/>
  <c r="I154" i="1"/>
  <c r="H155" i="1"/>
  <c r="I155" i="1"/>
  <c r="H156" i="1"/>
  <c r="I156" i="1"/>
  <c r="H120" i="1"/>
  <c r="I120" i="1"/>
  <c r="H121" i="1"/>
  <c r="I121" i="1"/>
  <c r="I95" i="1"/>
  <c r="H93" i="1"/>
  <c r="H94" i="1"/>
  <c r="H95" i="1"/>
  <c r="H57" i="1"/>
  <c r="G5" i="12" l="1"/>
  <c r="J5" i="2"/>
  <c r="K6" i="18"/>
  <c r="K7" i="18"/>
  <c r="K8" i="18"/>
  <c r="K9" i="18"/>
  <c r="K10" i="18"/>
  <c r="K5" i="18"/>
  <c r="J9" i="11"/>
  <c r="J5" i="11"/>
  <c r="J6" i="11"/>
  <c r="J7" i="11"/>
  <c r="J8" i="11"/>
  <c r="J10" i="11"/>
  <c r="J11" i="11"/>
  <c r="J12" i="11"/>
  <c r="J13" i="11"/>
  <c r="J14" i="11"/>
  <c r="J15" i="11"/>
  <c r="J16" i="11"/>
  <c r="J17" i="11"/>
  <c r="J18" i="11"/>
  <c r="J19" i="11"/>
  <c r="J20" i="11"/>
  <c r="J21" i="11"/>
  <c r="J22" i="11"/>
  <c r="J23" i="11"/>
  <c r="J24" i="11"/>
  <c r="J25" i="11"/>
  <c r="J8" i="10"/>
  <c r="J7" i="10"/>
  <c r="J6" i="10"/>
  <c r="J5" i="10"/>
  <c r="H11" i="16"/>
  <c r="F7" i="16"/>
  <c r="E9" i="3"/>
  <c r="E10" i="3"/>
  <c r="E8" i="3"/>
  <c r="E7" i="3"/>
  <c r="E6" i="3"/>
  <c r="D6" i="3"/>
  <c r="C8" i="3"/>
  <c r="C7" i="3"/>
  <c r="C6" i="3"/>
  <c r="E5" i="3"/>
  <c r="J5" i="3" s="1"/>
  <c r="D5" i="3"/>
  <c r="G9" i="1"/>
  <c r="I232" i="1"/>
  <c r="H232" i="1"/>
  <c r="G232" i="1"/>
  <c r="F232" i="1"/>
  <c r="I235" i="1"/>
  <c r="H235" i="1"/>
  <c r="G235" i="1"/>
  <c r="F235" i="1"/>
  <c r="I234" i="1"/>
  <c r="H234" i="1"/>
  <c r="I233" i="1"/>
  <c r="H233" i="1"/>
  <c r="G233" i="1"/>
  <c r="F233" i="1"/>
  <c r="G231" i="1"/>
  <c r="F231" i="1"/>
  <c r="G230" i="1"/>
  <c r="F230" i="1"/>
  <c r="G229" i="1"/>
  <c r="F229" i="1"/>
  <c r="G228" i="1"/>
  <c r="F228" i="1"/>
  <c r="G227" i="1"/>
  <c r="F227" i="1"/>
  <c r="G226" i="1"/>
  <c r="F226" i="1"/>
  <c r="G225" i="1"/>
  <c r="F225" i="1"/>
  <c r="I224" i="1"/>
  <c r="H224" i="1"/>
  <c r="G224" i="1"/>
  <c r="F224" i="1"/>
  <c r="I223" i="1"/>
  <c r="H223" i="1"/>
  <c r="G223" i="1"/>
  <c r="F223" i="1"/>
  <c r="I222" i="1"/>
  <c r="H222" i="1"/>
  <c r="G222" i="1"/>
  <c r="F222" i="1"/>
  <c r="I221" i="1"/>
  <c r="H221" i="1"/>
  <c r="G221" i="1"/>
  <c r="F221" i="1"/>
  <c r="I220" i="1"/>
  <c r="H220" i="1"/>
  <c r="G220" i="1"/>
  <c r="F220" i="1"/>
  <c r="I219" i="1"/>
  <c r="H219" i="1"/>
  <c r="G219" i="1"/>
  <c r="F219" i="1"/>
  <c r="G218" i="1"/>
  <c r="F218" i="1"/>
  <c r="G217" i="1"/>
  <c r="F217" i="1"/>
  <c r="G216" i="1"/>
  <c r="F216" i="1"/>
  <c r="G215" i="1"/>
  <c r="F215" i="1"/>
  <c r="G214" i="1"/>
  <c r="F214" i="1"/>
  <c r="I213" i="1"/>
  <c r="H213" i="1"/>
  <c r="G213" i="1"/>
  <c r="F213" i="1"/>
  <c r="I212" i="1"/>
  <c r="H212" i="1"/>
  <c r="G212" i="1"/>
  <c r="F212" i="1"/>
  <c r="I211" i="1"/>
  <c r="G211" i="1"/>
  <c r="F211" i="1"/>
  <c r="I210" i="1"/>
  <c r="G210" i="1"/>
  <c r="F210" i="1"/>
  <c r="I209" i="1"/>
  <c r="G209" i="1"/>
  <c r="F209" i="1"/>
  <c r="I208" i="1"/>
  <c r="G208" i="1"/>
  <c r="F208" i="1"/>
  <c r="I207" i="1"/>
  <c r="G207" i="1"/>
  <c r="F207" i="1"/>
  <c r="I206" i="1"/>
  <c r="G206" i="1"/>
  <c r="F206" i="1"/>
  <c r="I205" i="1"/>
  <c r="G205" i="1"/>
  <c r="F205" i="1"/>
  <c r="I204" i="1"/>
  <c r="G204" i="1"/>
  <c r="F204" i="1"/>
  <c r="G203" i="1"/>
  <c r="F203" i="1"/>
  <c r="G202" i="1"/>
  <c r="F202" i="1"/>
  <c r="G201" i="1"/>
  <c r="F201" i="1"/>
  <c r="I200" i="1"/>
  <c r="G200" i="1"/>
  <c r="F200" i="1"/>
  <c r="I199" i="1"/>
  <c r="G199" i="1"/>
  <c r="F199" i="1"/>
  <c r="I198" i="1"/>
  <c r="G198" i="1"/>
  <c r="F198" i="1"/>
  <c r="I197" i="1"/>
  <c r="G197" i="1"/>
  <c r="F197" i="1"/>
  <c r="I196" i="1"/>
  <c r="H196"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I176" i="1"/>
  <c r="H176" i="1"/>
  <c r="G176" i="1"/>
  <c r="F176" i="1"/>
  <c r="I175" i="1"/>
  <c r="H175" i="1"/>
  <c r="G175" i="1"/>
  <c r="F175" i="1"/>
  <c r="I174" i="1"/>
  <c r="H174" i="1"/>
  <c r="G174" i="1"/>
  <c r="F174" i="1"/>
  <c r="I173" i="1"/>
  <c r="H173" i="1"/>
  <c r="G173" i="1"/>
  <c r="F173" i="1"/>
  <c r="I172" i="1"/>
  <c r="H172" i="1"/>
  <c r="G172" i="1"/>
  <c r="F172" i="1"/>
  <c r="I171" i="1"/>
  <c r="H171" i="1"/>
  <c r="G171" i="1"/>
  <c r="F171" i="1"/>
  <c r="I170" i="1"/>
  <c r="H170" i="1"/>
  <c r="G170" i="1"/>
  <c r="F170" i="1"/>
  <c r="I169" i="1"/>
  <c r="H169" i="1"/>
  <c r="G169" i="1"/>
  <c r="F169" i="1"/>
  <c r="I168" i="1"/>
  <c r="H168" i="1"/>
  <c r="G168" i="1"/>
  <c r="F168" i="1"/>
  <c r="I167" i="1"/>
  <c r="H167" i="1"/>
  <c r="G167" i="1"/>
  <c r="F167" i="1"/>
  <c r="I166" i="1"/>
  <c r="H166" i="1"/>
  <c r="G166" i="1"/>
  <c r="F166" i="1"/>
  <c r="I165" i="1"/>
  <c r="H165" i="1"/>
  <c r="G165" i="1"/>
  <c r="F165" i="1"/>
  <c r="I164" i="1"/>
  <c r="H164" i="1"/>
  <c r="G164" i="1"/>
  <c r="F164" i="1"/>
  <c r="I163" i="1"/>
  <c r="H163" i="1"/>
  <c r="G163" i="1"/>
  <c r="F163" i="1"/>
  <c r="I162" i="1"/>
  <c r="H162" i="1"/>
  <c r="G162" i="1"/>
  <c r="F162" i="1"/>
  <c r="I161" i="1"/>
  <c r="H161" i="1"/>
  <c r="G161" i="1"/>
  <c r="F161" i="1"/>
  <c r="I160" i="1"/>
  <c r="H160" i="1"/>
  <c r="G160" i="1"/>
  <c r="F160" i="1"/>
  <c r="I159" i="1"/>
  <c r="H159" i="1"/>
  <c r="G159" i="1"/>
  <c r="F159" i="1"/>
  <c r="I158" i="1"/>
  <c r="H158" i="1"/>
  <c r="G158" i="1"/>
  <c r="F158" i="1"/>
  <c r="I157" i="1"/>
  <c r="H157" i="1"/>
  <c r="G157" i="1"/>
  <c r="F157" i="1"/>
  <c r="G156" i="1"/>
  <c r="F156" i="1"/>
  <c r="G155" i="1"/>
  <c r="F155" i="1"/>
  <c r="G154" i="1"/>
  <c r="F154" i="1"/>
  <c r="G153" i="1"/>
  <c r="F153" i="1"/>
  <c r="I152" i="1"/>
  <c r="H152" i="1"/>
  <c r="G152" i="1"/>
  <c r="F152" i="1"/>
  <c r="I151" i="1"/>
  <c r="H151" i="1"/>
  <c r="G151" i="1"/>
  <c r="F151" i="1"/>
  <c r="I150" i="1"/>
  <c r="H150" i="1"/>
  <c r="G150" i="1"/>
  <c r="F150" i="1"/>
  <c r="I149" i="1"/>
  <c r="H149" i="1"/>
  <c r="G149" i="1"/>
  <c r="F149" i="1"/>
  <c r="I148" i="1"/>
  <c r="H148" i="1"/>
  <c r="G148" i="1"/>
  <c r="F148" i="1"/>
  <c r="I147" i="1"/>
  <c r="H147" i="1"/>
  <c r="G147" i="1"/>
  <c r="F147" i="1"/>
  <c r="I146" i="1"/>
  <c r="H146" i="1"/>
  <c r="G146" i="1"/>
  <c r="F146" i="1"/>
  <c r="I145" i="1"/>
  <c r="H145" i="1"/>
  <c r="G145" i="1"/>
  <c r="F145" i="1"/>
  <c r="I144" i="1"/>
  <c r="H144" i="1"/>
  <c r="G144" i="1"/>
  <c r="F144" i="1"/>
  <c r="I143" i="1"/>
  <c r="H143" i="1"/>
  <c r="G143" i="1"/>
  <c r="F143" i="1"/>
  <c r="I142" i="1"/>
  <c r="H142" i="1"/>
  <c r="G142" i="1"/>
  <c r="F142" i="1"/>
  <c r="I141" i="1"/>
  <c r="H141" i="1"/>
  <c r="G141" i="1"/>
  <c r="F141" i="1"/>
  <c r="I140" i="1"/>
  <c r="H140" i="1"/>
  <c r="G140" i="1"/>
  <c r="F140" i="1"/>
  <c r="I139" i="1"/>
  <c r="H139" i="1"/>
  <c r="G139" i="1"/>
  <c r="F139" i="1"/>
  <c r="G138" i="1"/>
  <c r="F138" i="1"/>
  <c r="G137" i="1"/>
  <c r="F137" i="1"/>
  <c r="G136" i="1"/>
  <c r="F136" i="1"/>
  <c r="G135" i="1"/>
  <c r="F135" i="1"/>
  <c r="G134" i="1"/>
  <c r="F134" i="1"/>
  <c r="G133" i="1"/>
  <c r="F133" i="1"/>
  <c r="G132" i="1"/>
  <c r="F132" i="1"/>
  <c r="G131" i="1"/>
  <c r="F131" i="1"/>
  <c r="G130" i="1"/>
  <c r="F130" i="1"/>
  <c r="G129" i="1"/>
  <c r="F129" i="1"/>
  <c r="G128" i="1"/>
  <c r="F128" i="1"/>
  <c r="G127" i="1"/>
  <c r="F127" i="1"/>
  <c r="G126" i="1"/>
  <c r="F126" i="1"/>
  <c r="G125" i="1"/>
  <c r="F125" i="1"/>
  <c r="I124" i="1"/>
  <c r="H124" i="1"/>
  <c r="G124" i="1"/>
  <c r="F124" i="1"/>
  <c r="I123" i="1"/>
  <c r="H123" i="1"/>
  <c r="G123" i="1"/>
  <c r="F123" i="1"/>
  <c r="I122" i="1"/>
  <c r="H122" i="1"/>
  <c r="G122" i="1"/>
  <c r="F122" i="1"/>
  <c r="G121" i="1"/>
  <c r="F121" i="1"/>
  <c r="G120" i="1"/>
  <c r="F120" i="1"/>
  <c r="G119" i="1"/>
  <c r="F119" i="1"/>
  <c r="I118" i="1"/>
  <c r="H118" i="1"/>
  <c r="G118" i="1"/>
  <c r="F118" i="1"/>
  <c r="I117" i="1"/>
  <c r="H117" i="1"/>
  <c r="G117" i="1"/>
  <c r="F117" i="1"/>
  <c r="I116" i="1"/>
  <c r="H116" i="1"/>
  <c r="G116" i="1"/>
  <c r="F116" i="1"/>
  <c r="I115" i="1"/>
  <c r="H115" i="1"/>
  <c r="G115" i="1"/>
  <c r="F115" i="1"/>
  <c r="I114" i="1"/>
  <c r="H114" i="1"/>
  <c r="G114" i="1"/>
  <c r="F114" i="1"/>
  <c r="I113" i="1"/>
  <c r="H113" i="1"/>
  <c r="G113" i="1"/>
  <c r="F113" i="1"/>
  <c r="G112" i="1"/>
  <c r="F112" i="1"/>
  <c r="G111" i="1"/>
  <c r="F111" i="1"/>
  <c r="G110" i="1"/>
  <c r="F110" i="1"/>
  <c r="G109" i="1"/>
  <c r="F109" i="1"/>
  <c r="G108" i="1"/>
  <c r="F108" i="1"/>
  <c r="G107" i="1"/>
  <c r="F107" i="1"/>
  <c r="G106" i="1"/>
  <c r="F106" i="1"/>
  <c r="G105" i="1"/>
  <c r="F105" i="1"/>
  <c r="G104" i="1"/>
  <c r="F104" i="1"/>
  <c r="G103" i="1"/>
  <c r="F103" i="1"/>
  <c r="I102" i="1"/>
  <c r="H102" i="1"/>
  <c r="G102" i="1"/>
  <c r="F102" i="1"/>
  <c r="I101" i="1"/>
  <c r="H101" i="1"/>
  <c r="G101" i="1"/>
  <c r="F101" i="1"/>
  <c r="I100" i="1"/>
  <c r="H100" i="1"/>
  <c r="G100" i="1"/>
  <c r="F100" i="1"/>
  <c r="I99" i="1"/>
  <c r="H99" i="1"/>
  <c r="G99" i="1"/>
  <c r="F99" i="1"/>
  <c r="I98" i="1"/>
  <c r="H98" i="1"/>
  <c r="G98" i="1"/>
  <c r="F98" i="1"/>
  <c r="I97" i="1"/>
  <c r="H97" i="1"/>
  <c r="G97" i="1"/>
  <c r="F97" i="1"/>
  <c r="I96" i="1"/>
  <c r="H96" i="1"/>
  <c r="G96" i="1"/>
  <c r="F96" i="1"/>
  <c r="G95" i="1"/>
  <c r="F95" i="1"/>
  <c r="I94" i="1"/>
  <c r="G94" i="1"/>
  <c r="F94" i="1"/>
  <c r="I93" i="1"/>
  <c r="G93" i="1"/>
  <c r="F93" i="1"/>
  <c r="G92" i="1"/>
  <c r="F92" i="1"/>
  <c r="I91" i="1"/>
  <c r="H91" i="1"/>
  <c r="G91" i="1"/>
  <c r="F91" i="1"/>
  <c r="I90" i="1"/>
  <c r="H90" i="1"/>
  <c r="G90" i="1"/>
  <c r="F90" i="1"/>
  <c r="I89" i="1"/>
  <c r="H89" i="1"/>
  <c r="G89" i="1"/>
  <c r="F89" i="1"/>
  <c r="I88" i="1"/>
  <c r="H88" i="1"/>
  <c r="G88" i="1"/>
  <c r="F88" i="1"/>
  <c r="G87" i="1"/>
  <c r="F87" i="1"/>
  <c r="G86" i="1"/>
  <c r="F86" i="1"/>
  <c r="G85" i="1"/>
  <c r="F85" i="1"/>
  <c r="G84" i="1"/>
  <c r="F84" i="1"/>
  <c r="G83" i="1"/>
  <c r="F83" i="1"/>
  <c r="G82" i="1"/>
  <c r="F82" i="1"/>
  <c r="G81" i="1"/>
  <c r="F81" i="1"/>
  <c r="G80" i="1"/>
  <c r="F80" i="1"/>
  <c r="G79" i="1"/>
  <c r="F79" i="1"/>
  <c r="G78" i="1"/>
  <c r="F78" i="1"/>
  <c r="G77" i="1"/>
  <c r="F77" i="1"/>
  <c r="G76" i="1"/>
  <c r="F76" i="1"/>
  <c r="G75" i="1"/>
  <c r="F75" i="1"/>
  <c r="G74" i="1"/>
  <c r="F74" i="1"/>
  <c r="G73" i="1"/>
  <c r="F73" i="1"/>
  <c r="G72" i="1"/>
  <c r="F72" i="1"/>
  <c r="G71" i="1"/>
  <c r="F71" i="1"/>
  <c r="G70" i="1"/>
  <c r="F70" i="1"/>
  <c r="G69" i="1"/>
  <c r="F69" i="1"/>
  <c r="G68" i="1"/>
  <c r="F68" i="1"/>
  <c r="I67" i="1"/>
  <c r="H67" i="1"/>
  <c r="G67" i="1"/>
  <c r="F67" i="1"/>
  <c r="I66" i="1"/>
  <c r="H66" i="1"/>
  <c r="G66" i="1"/>
  <c r="F66" i="1"/>
  <c r="I65" i="1"/>
  <c r="H65" i="1"/>
  <c r="G65" i="1"/>
  <c r="F65" i="1"/>
  <c r="I64" i="1"/>
  <c r="H64" i="1"/>
  <c r="G64" i="1"/>
  <c r="F64" i="1"/>
  <c r="I63" i="1"/>
  <c r="H63" i="1"/>
  <c r="G63" i="1"/>
  <c r="F63" i="1"/>
  <c r="I62" i="1"/>
  <c r="H62" i="1"/>
  <c r="G62" i="1"/>
  <c r="F62" i="1"/>
  <c r="I61" i="1"/>
  <c r="H61" i="1"/>
  <c r="G61" i="1"/>
  <c r="F61" i="1"/>
  <c r="I60" i="1"/>
  <c r="H60" i="1"/>
  <c r="G60" i="1"/>
  <c r="F60" i="1"/>
  <c r="I59" i="1"/>
  <c r="H59" i="1"/>
  <c r="G59" i="1"/>
  <c r="F59" i="1"/>
  <c r="I58" i="1"/>
  <c r="H58" i="1"/>
  <c r="G58" i="1"/>
  <c r="F58" i="1"/>
  <c r="I57" i="1"/>
  <c r="G57" i="1"/>
  <c r="F57" i="1"/>
  <c r="I56" i="1"/>
  <c r="G56" i="1"/>
  <c r="F56" i="1"/>
  <c r="I55" i="1"/>
  <c r="H55" i="1"/>
  <c r="G55" i="1"/>
  <c r="F55" i="1"/>
  <c r="I54" i="1"/>
  <c r="H54" i="1"/>
  <c r="G54" i="1"/>
  <c r="F54" i="1"/>
  <c r="I53" i="1"/>
  <c r="H53" i="1"/>
  <c r="G53" i="1"/>
  <c r="F53" i="1"/>
  <c r="I52" i="1"/>
  <c r="H52" i="1"/>
  <c r="G52" i="1"/>
  <c r="F52"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I37" i="1"/>
  <c r="H37" i="1"/>
  <c r="G37" i="1"/>
  <c r="F37" i="1"/>
  <c r="I36" i="1"/>
  <c r="H36" i="1"/>
  <c r="G36" i="1"/>
  <c r="F36" i="1"/>
  <c r="I35" i="1"/>
  <c r="H35" i="1"/>
  <c r="G35" i="1"/>
  <c r="F35" i="1"/>
  <c r="I34" i="1"/>
  <c r="H34" i="1"/>
  <c r="G34" i="1"/>
  <c r="F34" i="1"/>
  <c r="I33" i="1"/>
  <c r="H33" i="1"/>
  <c r="G33" i="1"/>
  <c r="F33" i="1"/>
  <c r="I32" i="1"/>
  <c r="H32" i="1"/>
  <c r="G32" i="1"/>
  <c r="F32" i="1"/>
  <c r="I31" i="1"/>
  <c r="H31" i="1"/>
  <c r="G31" i="1"/>
  <c r="F31" i="1"/>
  <c r="I30" i="1"/>
  <c r="H30" i="1"/>
  <c r="G30" i="1"/>
  <c r="F30" i="1"/>
  <c r="I29" i="1"/>
  <c r="H29" i="1"/>
  <c r="G29" i="1"/>
  <c r="F29" i="1"/>
  <c r="I28" i="1"/>
  <c r="H28" i="1"/>
  <c r="G28" i="1"/>
  <c r="F28" i="1"/>
  <c r="I27" i="1"/>
  <c r="H27" i="1"/>
  <c r="G27" i="1"/>
  <c r="F27" i="1"/>
  <c r="I26" i="1"/>
  <c r="H26" i="1"/>
  <c r="G26" i="1"/>
  <c r="F26" i="1"/>
  <c r="I25" i="1"/>
  <c r="H25" i="1"/>
  <c r="G25" i="1"/>
  <c r="F25" i="1"/>
  <c r="I24" i="1"/>
  <c r="H24" i="1"/>
  <c r="G24" i="1"/>
  <c r="F24" i="1"/>
  <c r="I23" i="1"/>
  <c r="H23" i="1"/>
  <c r="G23" i="1"/>
  <c r="F23" i="1"/>
  <c r="I22" i="1"/>
  <c r="H22" i="1"/>
  <c r="G22" i="1"/>
  <c r="F22" i="1"/>
  <c r="I21" i="1"/>
  <c r="H21" i="1"/>
  <c r="G21" i="1"/>
  <c r="F21" i="1"/>
  <c r="I20" i="1"/>
  <c r="H20" i="1"/>
  <c r="G20" i="1"/>
  <c r="F20" i="1"/>
  <c r="I19" i="1"/>
  <c r="H19" i="1"/>
  <c r="G19" i="1"/>
  <c r="F19" i="1"/>
  <c r="I18" i="1"/>
  <c r="H18" i="1"/>
  <c r="G18" i="1"/>
  <c r="F18" i="1"/>
  <c r="I17" i="1"/>
  <c r="H17" i="1"/>
  <c r="G17" i="1"/>
  <c r="F17" i="1"/>
  <c r="I16" i="1"/>
  <c r="H16" i="1"/>
  <c r="G16" i="1"/>
  <c r="F16" i="1"/>
  <c r="I15" i="1"/>
  <c r="H15" i="1"/>
  <c r="G15" i="1"/>
  <c r="F15" i="1"/>
  <c r="I14" i="1"/>
  <c r="H14" i="1"/>
  <c r="G14" i="1"/>
  <c r="F14" i="1"/>
  <c r="I13" i="1"/>
  <c r="H13" i="1"/>
  <c r="G13" i="1"/>
  <c r="F13" i="1"/>
  <c r="I12" i="1"/>
  <c r="H12" i="1"/>
  <c r="G12" i="1"/>
  <c r="F12" i="1"/>
  <c r="I11" i="1"/>
  <c r="H11" i="1"/>
  <c r="G11" i="1"/>
  <c r="F11" i="1"/>
  <c r="I10" i="1"/>
  <c r="H10" i="1"/>
  <c r="G10" i="1"/>
  <c r="F10" i="1"/>
  <c r="I9" i="1"/>
  <c r="H9" i="1"/>
  <c r="F9" i="1"/>
  <c r="I8" i="1"/>
  <c r="H8" i="1"/>
  <c r="G8" i="1"/>
  <c r="F8" i="1"/>
  <c r="I7" i="1"/>
  <c r="H7" i="1"/>
  <c r="G7" i="1"/>
  <c r="F7" i="1"/>
  <c r="I6" i="1"/>
  <c r="H6" i="1"/>
  <c r="G6" i="1"/>
  <c r="F6" i="1"/>
  <c r="F2" i="1"/>
  <c r="G5" i="3" l="1"/>
  <c r="J7" i="3"/>
  <c r="F8" i="3"/>
  <c r="J9" i="3"/>
  <c r="H5" i="3"/>
  <c r="F5" i="3"/>
  <c r="J6" i="3"/>
  <c r="I5" i="3"/>
  <c r="I4" i="1"/>
  <c r="I3" i="1"/>
  <c r="I2" i="1"/>
  <c r="H4" i="1"/>
  <c r="H3" i="1"/>
  <c r="H2" i="1"/>
  <c r="G4" i="1"/>
  <c r="G3" i="1"/>
  <c r="G2" i="1"/>
  <c r="F4" i="1"/>
  <c r="F3" i="1"/>
  <c r="J5" i="18"/>
  <c r="I5" i="18"/>
  <c r="I10" i="18"/>
  <c r="H10" i="18"/>
  <c r="I9" i="18"/>
  <c r="I8" i="18"/>
  <c r="H8" i="18"/>
  <c r="I7" i="18"/>
  <c r="I6" i="18"/>
  <c r="H6" i="18"/>
  <c r="H5" i="18"/>
  <c r="I33" i="16"/>
  <c r="I32" i="16"/>
  <c r="I31" i="16"/>
  <c r="H30" i="16"/>
  <c r="I29" i="16"/>
  <c r="I28" i="16"/>
  <c r="I27" i="16"/>
  <c r="H26" i="16"/>
  <c r="I25" i="16"/>
  <c r="F24" i="16"/>
  <c r="I23" i="16"/>
  <c r="H22" i="16"/>
  <c r="I21" i="16"/>
  <c r="F20" i="16"/>
  <c r="I19" i="16"/>
  <c r="H18" i="16"/>
  <c r="I17" i="16"/>
  <c r="F16" i="16"/>
  <c r="G15" i="16"/>
  <c r="I15" i="16"/>
  <c r="H14" i="16"/>
  <c r="I13" i="16"/>
  <c r="F12" i="16"/>
  <c r="I11" i="16"/>
  <c r="H10" i="16"/>
  <c r="I9" i="16"/>
  <c r="F8" i="16"/>
  <c r="H7" i="16"/>
  <c r="G7" i="16"/>
  <c r="I7" i="16"/>
  <c r="H6" i="16"/>
  <c r="G5" i="10"/>
  <c r="G5" i="18" l="1"/>
  <c r="J7" i="18"/>
  <c r="G7" i="18"/>
  <c r="G9" i="18"/>
  <c r="J6" i="18"/>
  <c r="H7" i="18"/>
  <c r="J8" i="18"/>
  <c r="H9" i="18"/>
  <c r="J10" i="18"/>
  <c r="J9" i="18"/>
  <c r="G6" i="18"/>
  <c r="G8" i="18"/>
  <c r="G10" i="18"/>
  <c r="F13" i="16"/>
  <c r="H15" i="16"/>
  <c r="G20" i="16"/>
  <c r="H27" i="16"/>
  <c r="F32" i="16"/>
  <c r="G8" i="16"/>
  <c r="F19" i="16"/>
  <c r="F31" i="16"/>
  <c r="G32" i="16"/>
  <c r="G19" i="16"/>
  <c r="G31" i="16"/>
  <c r="F17" i="16"/>
  <c r="F23" i="16"/>
  <c r="G24" i="16"/>
  <c r="F29" i="16"/>
  <c r="F9" i="16"/>
  <c r="F11" i="16"/>
  <c r="G12" i="16"/>
  <c r="H19" i="16"/>
  <c r="F21" i="16"/>
  <c r="G23" i="16"/>
  <c r="F27" i="16"/>
  <c r="F28" i="16"/>
  <c r="H31" i="16"/>
  <c r="H9" i="16"/>
  <c r="G11" i="16"/>
  <c r="F15" i="16"/>
  <c r="G16" i="16"/>
  <c r="H23" i="16"/>
  <c r="F25" i="16"/>
  <c r="G27" i="16"/>
  <c r="G28" i="16"/>
  <c r="F33" i="16"/>
  <c r="I6" i="16"/>
  <c r="I10" i="16"/>
  <c r="I14" i="16"/>
  <c r="I30" i="16"/>
  <c r="F6" i="16"/>
  <c r="H8" i="16"/>
  <c r="G9" i="16"/>
  <c r="F10" i="16"/>
  <c r="H12" i="16"/>
  <c r="G13" i="16"/>
  <c r="F14" i="16"/>
  <c r="H16" i="16"/>
  <c r="G17" i="16"/>
  <c r="F18" i="16"/>
  <c r="H20" i="16"/>
  <c r="G21" i="16"/>
  <c r="F22" i="16"/>
  <c r="H24" i="16"/>
  <c r="G25" i="16"/>
  <c r="F26" i="16"/>
  <c r="H28" i="16"/>
  <c r="G29" i="16"/>
  <c r="F30" i="16"/>
  <c r="H32" i="16"/>
  <c r="G33" i="16"/>
  <c r="I18" i="16"/>
  <c r="G6" i="16"/>
  <c r="I8" i="16"/>
  <c r="G10" i="16"/>
  <c r="I12" i="16"/>
  <c r="H13" i="16"/>
  <c r="G14" i="16"/>
  <c r="I16" i="16"/>
  <c r="H17" i="16"/>
  <c r="G18" i="16"/>
  <c r="I20" i="16"/>
  <c r="H21" i="16"/>
  <c r="G22" i="16"/>
  <c r="I24" i="16"/>
  <c r="H25" i="16"/>
  <c r="G26" i="16"/>
  <c r="H29" i="16"/>
  <c r="G30" i="16"/>
  <c r="H33" i="16"/>
  <c r="I22" i="16"/>
  <c r="I26" i="16"/>
  <c r="I5" i="16"/>
  <c r="F5" i="16" l="1"/>
  <c r="H5" i="16"/>
  <c r="G5" i="16"/>
  <c r="I5" i="11" l="1"/>
  <c r="H5" i="11"/>
  <c r="G5" i="11"/>
  <c r="F5" i="11"/>
  <c r="I25" i="11"/>
  <c r="H25" i="11"/>
  <c r="G25" i="11"/>
  <c r="F25" i="11"/>
  <c r="I24" i="11"/>
  <c r="H24" i="11"/>
  <c r="G24" i="11"/>
  <c r="F24" i="11"/>
  <c r="H23" i="11"/>
  <c r="G23" i="11"/>
  <c r="F23" i="11"/>
  <c r="I22" i="11"/>
  <c r="H22" i="11"/>
  <c r="G22" i="11"/>
  <c r="F22" i="11"/>
  <c r="I21" i="11"/>
  <c r="H21" i="11"/>
  <c r="G21" i="11"/>
  <c r="F21" i="11"/>
  <c r="I20" i="11"/>
  <c r="H20" i="11"/>
  <c r="G20" i="11"/>
  <c r="F20" i="11"/>
  <c r="I19" i="11"/>
  <c r="H19" i="11"/>
  <c r="G19" i="11"/>
  <c r="F19" i="11"/>
  <c r="I18" i="11"/>
  <c r="H18" i="11"/>
  <c r="G18" i="11"/>
  <c r="F18" i="11"/>
  <c r="I17" i="11"/>
  <c r="H17" i="11"/>
  <c r="G17" i="11"/>
  <c r="F17" i="11"/>
  <c r="I16" i="11"/>
  <c r="H16" i="11"/>
  <c r="G16" i="11"/>
  <c r="F16" i="11"/>
  <c r="I15" i="11"/>
  <c r="H15" i="11"/>
  <c r="G15" i="11"/>
  <c r="F15" i="11"/>
  <c r="I14" i="11"/>
  <c r="H14" i="11"/>
  <c r="G14" i="11"/>
  <c r="F14" i="11"/>
  <c r="I13" i="11"/>
  <c r="H13" i="11"/>
  <c r="G13" i="11"/>
  <c r="F13" i="11"/>
  <c r="I12" i="11"/>
  <c r="H12" i="11"/>
  <c r="G12" i="11"/>
  <c r="F12" i="11"/>
  <c r="I11" i="11"/>
  <c r="H11" i="11"/>
  <c r="G11" i="11"/>
  <c r="F11" i="11"/>
  <c r="I10" i="11"/>
  <c r="H10" i="11"/>
  <c r="G10" i="11"/>
  <c r="F10" i="11"/>
  <c r="I9" i="11"/>
  <c r="H9" i="11"/>
  <c r="G9" i="11"/>
  <c r="F9" i="11"/>
  <c r="I8" i="11"/>
  <c r="H8" i="11"/>
  <c r="G8" i="11"/>
  <c r="F8" i="11"/>
  <c r="I7" i="11"/>
  <c r="H7" i="11"/>
  <c r="G7" i="11"/>
  <c r="F7" i="11"/>
  <c r="I6" i="11"/>
  <c r="H6" i="11"/>
  <c r="G6" i="11"/>
  <c r="F6" i="11"/>
  <c r="I5" i="10"/>
  <c r="H5" i="10"/>
  <c r="F5" i="10"/>
  <c r="I6" i="10"/>
  <c r="I7" i="10"/>
  <c r="I8" i="10"/>
  <c r="H6" i="10"/>
  <c r="H7" i="10"/>
  <c r="H8" i="10"/>
  <c r="G7" i="10"/>
  <c r="G8" i="10"/>
  <c r="F6" i="10"/>
  <c r="F7" i="10"/>
  <c r="F8" i="10"/>
  <c r="J6" i="2"/>
  <c r="J7" i="2"/>
  <c r="J8" i="2"/>
  <c r="J9" i="2"/>
  <c r="J10" i="2"/>
  <c r="J11" i="2"/>
  <c r="J12" i="2"/>
  <c r="J13" i="2"/>
  <c r="J14" i="2"/>
  <c r="J15" i="2"/>
  <c r="J16" i="2"/>
  <c r="J17" i="2"/>
  <c r="J18" i="2"/>
  <c r="J19" i="2"/>
  <c r="I6" i="2"/>
  <c r="I7" i="2"/>
  <c r="I8" i="2"/>
  <c r="I9" i="2"/>
  <c r="I10" i="2"/>
  <c r="I11" i="2"/>
  <c r="I12" i="2"/>
  <c r="I13" i="2"/>
  <c r="I14" i="2"/>
  <c r="I15" i="2"/>
  <c r="I16" i="2"/>
  <c r="I17" i="2"/>
  <c r="I18" i="2"/>
  <c r="I19" i="2"/>
  <c r="I5" i="2"/>
  <c r="H6" i="2"/>
  <c r="H7" i="2"/>
  <c r="H8" i="2"/>
  <c r="H9" i="2"/>
  <c r="H10" i="2"/>
  <c r="H11" i="2"/>
  <c r="H12" i="2"/>
  <c r="H13" i="2"/>
  <c r="H14" i="2"/>
  <c r="H15" i="2"/>
  <c r="H16" i="2"/>
  <c r="H17" i="2"/>
  <c r="H18" i="2"/>
  <c r="H19" i="2"/>
  <c r="H5" i="2"/>
  <c r="G6" i="2"/>
  <c r="G7" i="2"/>
  <c r="G8" i="2"/>
  <c r="G9" i="2"/>
  <c r="G10" i="2"/>
  <c r="G11" i="2"/>
  <c r="G12" i="2"/>
  <c r="G13" i="2"/>
  <c r="G14" i="2"/>
  <c r="G15" i="2"/>
  <c r="G16" i="2"/>
  <c r="G17" i="2"/>
  <c r="G18" i="2"/>
  <c r="G19" i="2"/>
  <c r="G5" i="2"/>
  <c r="J8" i="12"/>
  <c r="J7" i="12"/>
  <c r="J6" i="12"/>
  <c r="I5" i="12"/>
  <c r="H5" i="12"/>
  <c r="F5" i="12"/>
  <c r="I6" i="12"/>
  <c r="I7" i="12"/>
  <c r="I8" i="12"/>
  <c r="H6" i="12"/>
  <c r="H7" i="12"/>
  <c r="H8" i="12"/>
  <c r="G6" i="12"/>
  <c r="G7" i="12"/>
  <c r="G8" i="12"/>
  <c r="F6" i="12"/>
  <c r="F7" i="12"/>
  <c r="F8" i="12"/>
  <c r="J5" i="12"/>
  <c r="H9" i="12" l="1"/>
  <c r="J9" i="12"/>
  <c r="F9" i="12"/>
  <c r="G9" i="12"/>
  <c r="I9" i="12"/>
  <c r="C10" i="3"/>
  <c r="C9" i="3" l="1"/>
  <c r="D10" i="3" l="1"/>
  <c r="I10" i="3" s="1"/>
  <c r="D7" i="3" l="1"/>
  <c r="D8" i="3"/>
  <c r="G10" i="3" l="1"/>
  <c r="H10" i="3"/>
  <c r="J10" i="3"/>
  <c r="F10" i="3"/>
  <c r="D9" i="3"/>
  <c r="H6" i="3" l="1"/>
  <c r="I6" i="3"/>
  <c r="G6" i="3"/>
  <c r="F6" i="3"/>
  <c r="I8" i="3"/>
  <c r="H8" i="3"/>
  <c r="J8" i="3"/>
  <c r="G8" i="3"/>
  <c r="I7" i="3"/>
  <c r="F7" i="3"/>
  <c r="G7" i="3"/>
  <c r="H7" i="3"/>
  <c r="G9" i="3" l="1"/>
  <c r="I9" i="3"/>
  <c r="H9" i="3"/>
  <c r="F9" i="3"/>
</calcChain>
</file>

<file path=xl/sharedStrings.xml><?xml version="1.0" encoding="utf-8"?>
<sst xmlns="http://schemas.openxmlformats.org/spreadsheetml/2006/main" count="418" uniqueCount="301">
  <si>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</si>
  <si>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</si>
  <si>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</si>
  <si>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</si>
  <si>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</si>
  <si>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</si>
  <si>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</si>
  <si>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</si>
  <si>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</si>
  <si>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</si>
  <si>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</si>
  <si>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</si>
  <si>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</si>
  <si>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</si>
  <si>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</si>
  <si>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</si>
  <si>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</si>
  <si>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</si>
  <si>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</si>
  <si>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</si>
  <si>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</si>
  <si>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</si>
  <si>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</si>
  <si>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</si>
  <si>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</si>
  <si>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</si>
  <si>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</si>
  <si>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</si>
  <si>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</si>
  <si>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</si>
  <si>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</si>
  <si>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</si>
  <si>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</si>
  <si>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</si>
  <si>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</si>
  <si>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</si>
  <si>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</si>
  <si>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</si>
  <si>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</si>
  <si>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</si>
  <si>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</si>
  <si>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</si>
  <si>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</si>
  <si>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</si>
  <si>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</si>
  <si>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</si>
  <si>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</si>
  <si>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</si>
  <si>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</si>
  <si>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</si>
  <si>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</si>
  <si>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</si>
  <si>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</si>
  <si>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</si>
  <si>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</si>
  <si>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</si>
  <si>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</si>
  <si>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</si>
  <si>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</si>
  <si>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</si>
  <si>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</si>
  <si>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</si>
  <si>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</si>
  <si>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</si>
  <si>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</si>
  <si>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</si>
  <si>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</si>
  <si>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</si>
  <si>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</si>
  <si>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</si>
  <si>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</si>
  <si>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</si>
  <si>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</si>
  <si>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</si>
  <si>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</si>
  <si>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</si>
  <si>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</si>
  <si>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</si>
  <si>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</si>
  <si>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</si>
  <si>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</si>
  <si>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</si>
  <si>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</si>
  <si>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</si>
  <si>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</si>
  <si>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</si>
  <si>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</si>
  <si>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</si>
  <si>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</si>
  <si>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</si>
  <si>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</si>
  <si>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</si>
  <si>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</si>
  <si>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</si>
  <si>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</si>
  <si>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</si>
  <si>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</si>
  <si>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</si>
  <si>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</si>
  <si>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</si>
  <si>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</si>
  <si>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</si>
  <si>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</si>
  <si>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</si>
  <si>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</si>
  <si>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</si>
  <si>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</si>
  <si>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</si>
  <si>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</si>
  <si>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</si>
  <si>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</si>
  <si>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</si>
  <si>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</si>
  <si>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</si>
  <si>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</si>
  <si>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</si>
  <si>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</si>
  <si>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</si>
  <si>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</si>
  <si>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</si>
  <si>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</si>
  <si>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</si>
  <si>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</si>
  <si>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</si>
  <si>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</si>
  <si>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</si>
  <si>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</si>
  <si>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</si>
  <si>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</si>
  <si>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</si>
  <si>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</si>
  <si>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</si>
  <si>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</si>
  <si>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</si>
  <si>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</si>
  <si>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</si>
  <si>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</si>
  <si>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</si>
  <si>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</si>
  <si>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</si>
  <si>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</si>
  <si>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</si>
  <si>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</si>
  <si>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</si>
  <si>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</si>
  <si>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</si>
  <si>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</si>
  <si>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</si>
  <si>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</si>
  <si>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</si>
  <si>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</si>
  <si>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</si>
  <si>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</si>
  <si>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</si>
  <si>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</si>
  <si>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</si>
  <si>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</si>
  <si>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</si>
  <si>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</si>
  <si>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</si>
  <si>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</si>
  <si>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</si>
  <si>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</si>
  <si>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</si>
  <si>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</si>
  <si>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</si>
  <si>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</si>
  <si>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</si>
  <si>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</si>
  <si>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</si>
  <si>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</si>
  <si>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</si>
  <si>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</si>
  <si>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</si>
  <si>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</si>
  <si>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</si>
  <si>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</si>
  <si>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</si>
  <si>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</si>
  <si>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</si>
  <si>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</si>
  <si>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</si>
  <si>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</si>
  <si>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</si>
  <si>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</si>
  <si>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</si>
  <si>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</si>
  <si>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</si>
  <si>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</si>
  <si>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</si>
  <si>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</si>
  <si>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</si>
  <si>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</si>
  <si>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</si>
  <si>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</si>
  <si>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</si>
  <si>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</si>
  <si>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</si>
  <si>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</si>
  <si>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</si>
  <si>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</si>
  <si>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</si>
  <si>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</si>
  <si>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</si>
  <si>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</si>
  <si>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</si>
  <si>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</si>
  <si>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</si>
  <si>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</si>
  <si>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</si>
  <si>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</si>
  <si>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</si>
  <si>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</si>
  <si>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</si>
  <si>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</si>
  <si>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</si>
  <si>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</si>
  <si>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</si>
  <si>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</si>
  <si>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</si>
  <si>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</si>
  <si>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</si>
  <si>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</si>
  <si>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</si>
  <si>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</si>
  <si>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</si>
  <si>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</si>
  <si>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</si>
  <si>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</si>
  <si>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</si>
  <si>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</si>
  <si>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</si>
  <si>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</si>
  <si>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</si>
  <si>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</si>
  <si>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</si>
  <si>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</si>
  <si>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</si>
  <si>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</si>
  <si>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</si>
  <si>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</si>
  <si>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</si>
  <si>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</si>
  <si>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</si>
  <si>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</si>
  <si>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</si>
  <si>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</si>
  <si>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</si>
  <si>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</si>
  <si>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</si>
  <si>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</si>
  <si>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</si>
  <si>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</si>
  <si>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</si>
  <si>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</si>
  <si>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</si>
  <si>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</si>
  <si>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</si>
  <si>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</si>
  <si>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</si>
  <si>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</si>
  <si>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</si>
  <si>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</si>
  <si>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</si>
  <si>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</si>
  <si>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</si>
  <si>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</si>
  <si>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</si>
  <si>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</si>
  <si>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</si>
  <si>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</si>
  <si>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</si>
  <si>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</si>
  <si>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</si>
  <si>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</si>
  <si>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</si>
  <si>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</si>
  <si>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</si>
  <si>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</si>
  <si>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</si>
  <si>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</si>
  <si>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</si>
  <si>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</si>
  <si>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ცვლილება 2019/2021</t>
  </si>
  <si>
    <t>ცვლილება 2020/2021</t>
  </si>
  <si>
    <t>ცვლილება  2019/2021 %</t>
  </si>
  <si>
    <t>ცვლილება  2020/2021 %</t>
  </si>
  <si>
    <t>ევროკავშირის ქვეყნები</t>
  </si>
  <si>
    <t>კატეგორია</t>
  </si>
  <si>
    <t>ასაკი</t>
  </si>
  <si>
    <t>15-30</t>
  </si>
  <si>
    <t>31-50</t>
  </si>
  <si>
    <t>51-70</t>
  </si>
  <si>
    <t>71+</t>
  </si>
  <si>
    <t>სქესი</t>
  </si>
  <si>
    <t>კაცი</t>
  </si>
  <si>
    <t>ქალი</t>
  </si>
  <si>
    <t>2019: 5 თვე</t>
  </si>
  <si>
    <t>2020: 5 თვე</t>
  </si>
  <si>
    <t>2021: 5 თვე</t>
  </si>
  <si>
    <t>საქართველო</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</si>
</sst>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4">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ashed">
        <color indexed="64"/>
      </left>
      <right style="dashed">
        <color indexed="64"/>
      </right>
      <top/>
      <bottom style="dashed">
        <color indexed="64"/>
      </bottom>
      <diagonal/>
    </border>
    <border>
      <left/>
      <right/>
      <top style="medium">
        <color indexed="64"/>
      </top>
      <bottom/>
      <diagonal/>
    </border>
    <border>
      <left/>
      <right/>
      <top style="dashed">
        <color indexed="64"/>
      </top>
      <bottom style="dashed">
        <color indexed="64"/>
      </bottom>
      <diagonal/>
    </border>
    <border>
      <left/>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ash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64">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2" xfId="3" applyNumberFormat="1" applyFont="1" applyFill="1" applyBorder="1" applyAlignment="1">
      <alignment horizontal="center" vertical="center"/>
    </xf>
    <xf numFmtId="164" fontId="9" fillId="0" borderId="23" xfId="3" applyNumberFormat="1" applyFont="1" applyFill="1" applyBorder="1" applyAlignment="1">
      <alignment horizontal="center" vertical="center"/>
    </xf>
    <xf numFmtId="164" fontId="10" fillId="0" borderId="24"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19" xfId="3" applyNumberFormat="1" applyFont="1" applyBorder="1" applyAlignment="1">
      <alignment horizontal="center" vertical="center"/>
    </xf>
    <xf numFmtId="164" fontId="14"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27" xfId="2" applyFont="1" applyBorder="1" applyAlignment="1">
      <alignment horizontal="center" vertical="center"/>
    </xf>
    <xf numFmtId="3" fontId="16" fillId="2" borderId="28" xfId="0" applyNumberFormat="1" applyFont="1" applyFill="1" applyBorder="1" applyAlignment="1">
      <alignment horizontal="center" vertical="center"/>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0" fontId="18" fillId="8" borderId="25" xfId="7" applyNumberFormat="1" applyFill="1" applyBorder="1" applyAlignment="1">
      <alignment horizontal="center" vertical="center" wrapText="1"/>
    </xf>
    <xf numFmtId="0" fontId="25" fillId="8" borderId="26" xfId="7" applyNumberFormat="1" applyFont="1" applyFill="1" applyBorder="1" applyAlignment="1">
      <alignment horizontal="center" vertical="center" wrapText="1"/>
    </xf>
    <xf numFmtId="0" fontId="25" fillId="8" borderId="29"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4" fontId="28" fillId="0" borderId="1" xfId="3" applyNumberFormat="1" applyFont="1" applyBorder="1" applyAlignment="1">
      <alignment horizontal="center" vertical="center"/>
    </xf>
    <xf numFmtId="164" fontId="28" fillId="0" borderId="19"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4" fontId="28" fillId="0" borderId="4" xfId="3" applyNumberFormat="1" applyFont="1" applyBorder="1" applyAlignment="1">
      <alignment horizontal="center" vertical="center"/>
    </xf>
    <xf numFmtId="164" fontId="28" fillId="0" borderId="20" xfId="3" applyNumberFormat="1" applyFont="1" applyBorder="1" applyAlignment="1">
      <alignment horizontal="center" vertical="center"/>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21" xfId="6" applyNumberFormat="1" applyFont="1" applyFill="1" applyBorder="1" applyAlignment="1">
      <alignment horizontal="center" vertical="center"/>
    </xf>
    <xf numFmtId="3" fontId="24" fillId="9" borderId="28" xfId="6" applyNumberFormat="1" applyFont="1" applyFill="1" applyBorder="1" applyAlignment="1">
      <alignment horizontal="center" vertical="center"/>
    </xf>
    <xf numFmtId="3" fontId="18" fillId="10" borderId="28" xfId="8" applyNumberFormat="1" applyFill="1" applyBorder="1" applyAlignment="1">
      <alignment horizontal="center" vertical="center" wrapText="1"/>
    </xf>
    <xf numFmtId="0" fontId="1" fillId="11" borderId="28" xfId="9" applyNumberFormat="1" applyFont="1" applyFill="1" applyBorder="1" applyAlignment="1">
      <alignment horizontal="center" vertical="center"/>
    </xf>
    <xf numFmtId="3" fontId="1" fillId="11" borderId="28" xfId="9" applyNumberFormat="1" applyFont="1" applyFill="1" applyBorder="1" applyAlignment="1">
      <alignment horizontal="center" vertical="center"/>
    </xf>
    <xf numFmtId="3" fontId="26" fillId="10" borderId="28" xfId="0" applyNumberFormat="1" applyFont="1" applyFill="1" applyBorder="1" applyAlignment="1">
      <alignment horizontal="center" vertical="center"/>
    </xf>
    <xf numFmtId="3" fontId="27" fillId="11" borderId="28" xfId="9" applyNumberFormat="1" applyFont="1" applyFill="1" applyBorder="1" applyAlignment="1">
      <alignment horizontal="center" vertical="center"/>
    </xf>
    <xf numFmtId="3" fontId="18" fillId="10" borderId="28" xfId="8" applyNumberFormat="1" applyFill="1" applyBorder="1" applyAlignment="1">
      <alignment horizontal="center" vertical="center"/>
    </xf>
    <xf numFmtId="3" fontId="27" fillId="11" borderId="28" xfId="0" applyNumberFormat="1" applyFont="1" applyFill="1" applyBorder="1" applyAlignment="1">
      <alignment horizontal="center" vertical="center"/>
    </xf>
    <xf numFmtId="164" fontId="24" fillId="9" borderId="28" xfId="3" applyNumberFormat="1" applyFont="1" applyFill="1" applyBorder="1" applyAlignment="1">
      <alignment horizontal="center" vertical="center"/>
    </xf>
    <xf numFmtId="164" fontId="24" fillId="10" borderId="28" xfId="3" applyNumberFormat="1" applyFont="1" applyFill="1" applyBorder="1" applyAlignment="1">
      <alignment horizontal="center" vertical="center"/>
    </xf>
    <xf numFmtId="164" fontId="26" fillId="10" borderId="28" xfId="3" applyNumberFormat="1" applyFont="1" applyFill="1" applyBorder="1" applyAlignment="1">
      <alignment horizontal="center" vertical="center"/>
    </xf>
    <xf numFmtId="3" fontId="25" fillId="8" borderId="28" xfId="7" applyNumberFormat="1" applyFont="1" applyFill="1" applyBorder="1" applyAlignment="1">
      <alignment horizontal="center" vertical="center" wrapText="1"/>
    </xf>
    <xf numFmtId="164" fontId="25" fillId="8" borderId="28" xfId="3" applyNumberFormat="1" applyFont="1" applyFill="1" applyBorder="1" applyAlignment="1">
      <alignment horizontal="center" vertical="center" wrapText="1"/>
    </xf>
    <xf numFmtId="3" fontId="25" fillId="12" borderId="28" xfId="7" applyNumberFormat="1" applyFont="1" applyFill="1" applyBorder="1" applyAlignment="1">
      <alignment horizontal="center" vertical="center" wrapText="1"/>
    </xf>
    <xf numFmtId="164" fontId="25" fillId="12" borderId="28" xfId="3" applyNumberFormat="1" applyFont="1" applyFill="1" applyBorder="1" applyAlignment="1">
      <alignment horizontal="center" vertical="center" wrapText="1"/>
    </xf>
    <xf numFmtId="0" fontId="29" fillId="9" borderId="28" xfId="0" applyFont="1" applyFill="1" applyBorder="1" applyAlignment="1">
      <alignment horizontal="center" vertical="center"/>
    </xf>
    <xf numFmtId="3" fontId="28" fillId="0" borderId="28" xfId="2" applyNumberFormat="1" applyFont="1" applyBorder="1" applyAlignment="1">
      <alignment horizontal="left" vertical="center" wrapText="1"/>
    </xf>
    <xf numFmtId="0" fontId="31" fillId="0" borderId="28" xfId="0" applyFont="1" applyBorder="1" applyAlignment="1">
      <alignment horizontal="left" vertical="top" wrapText="1"/>
    </xf>
    <xf numFmtId="3" fontId="14" fillId="0" borderId="28" xfId="2" applyNumberFormat="1" applyFont="1" applyBorder="1" applyAlignment="1">
      <alignment horizontal="center" vertical="center"/>
    </xf>
    <xf numFmtId="0" fontId="30" fillId="0" borderId="28" xfId="0" applyFont="1" applyBorder="1" applyAlignment="1">
      <alignment vertical="center" wrapText="1"/>
    </xf>
    <xf numFmtId="3" fontId="28" fillId="0" borderId="28" xfId="2" applyNumberFormat="1" applyFont="1" applyBorder="1" applyAlignment="1">
      <alignment horizontal="left" vertical="center"/>
    </xf>
    <xf numFmtId="0" fontId="31" fillId="0" borderId="28" xfId="0" applyFont="1" applyBorder="1" applyAlignment="1">
      <alignment horizontal="justify" vertical="center"/>
    </xf>
    <xf numFmtId="0" fontId="31" fillId="0" borderId="28" xfId="0" applyFont="1" applyBorder="1">
      <alignment vertical="center"/>
    </xf>
    <xf numFmtId="164" fontId="1" fillId="11" borderId="28" xfId="3" applyNumberFormat="1" applyFont="1" applyFill="1" applyBorder="1" applyAlignment="1">
      <alignment horizontal="center" vertical="center"/>
    </xf>
    <xf numFmtId="164"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4" fontId="16" fillId="2" borderId="28" xfId="3" applyNumberFormat="1" applyFont="1" applyFill="1" applyBorder="1" applyAlignment="1">
      <alignment horizontal="center" vertical="center"/>
    </xf>
    <xf numFmtId="3" fontId="28"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28" fillId="0" borderId="4" xfId="2" applyNumberFormat="1" applyFont="1" applyFill="1" applyBorder="1" applyAlignment="1">
      <alignment horizontal="center" vertical="center"/>
    </xf>
    <xf numFmtId="0" fontId="25" fillId="8" borderId="30" xfId="7" applyNumberFormat="1" applyFont="1" applyFill="1" applyBorder="1" applyAlignment="1">
      <alignment horizontal="center" vertical="center" wrapText="1"/>
    </xf>
    <xf numFmtId="3" fontId="14" fillId="0" borderId="31" xfId="4" applyNumberFormat="1" applyFont="1" applyBorder="1" applyAlignment="1">
      <alignment horizontal="center" vertical="center"/>
    </xf>
    <xf numFmtId="0" fontId="25" fillId="8" borderId="32" xfId="7" applyNumberFormat="1" applyFont="1" applyFill="1" applyBorder="1" applyAlignment="1">
      <alignment horizontal="center" vertical="center" wrapText="1"/>
    </xf>
    <xf numFmtId="164" fontId="28" fillId="0" borderId="33" xfId="3" applyNumberFormat="1" applyFont="1" applyBorder="1" applyAlignment="1">
      <alignment horizontal="center" vertical="center"/>
    </xf>
    <xf numFmtId="164" fontId="28" fillId="0" borderId="34" xfId="3" applyNumberFormat="1" applyFont="1" applyBorder="1" applyAlignment="1">
      <alignment horizontal="center" vertical="center"/>
    </xf>
    <xf numFmtId="164" fontId="14" fillId="0" borderId="5" xfId="3" applyNumberFormat="1" applyFont="1" applyBorder="1" applyAlignment="1">
      <alignment horizontal="center" vertical="center"/>
    </xf>
    <xf numFmtId="164" fontId="14" fillId="0" borderId="4" xfId="3" applyNumberFormat="1" applyFont="1" applyBorder="1" applyAlignment="1">
      <alignment horizontal="center" vertical="center"/>
    </xf>
    <xf numFmtId="164" fontId="14" fillId="0" borderId="6" xfId="3" applyNumberFormat="1" applyFont="1" applyBorder="1" applyAlignment="1">
      <alignment horizontal="center" vertical="center"/>
    </xf>
    <xf numFmtId="164" fontId="24" fillId="9" borderId="38" xfId="6" applyNumberFormat="1" applyFont="1" applyFill="1" applyBorder="1" applyAlignment="1">
      <alignment horizontal="center" vertical="center"/>
    </xf>
    <xf numFmtId="164" fontId="9" fillId="0" borderId="5" xfId="3" applyNumberFormat="1" applyFont="1" applyFill="1" applyBorder="1" applyAlignment="1">
      <alignment horizontal="center" vertical="center"/>
    </xf>
    <xf numFmtId="164" fontId="9" fillId="0" borderId="6" xfId="3" applyNumberFormat="1" applyFont="1" applyFill="1" applyBorder="1" applyAlignment="1">
      <alignment horizontal="center" vertical="center"/>
    </xf>
    <xf numFmtId="3" fontId="24" fillId="9" borderId="21" xfId="6" applyNumberFormat="1" applyFont="1" applyFill="1" applyBorder="1" applyAlignment="1">
      <alignment horizontal="center" vertical="center"/>
    </xf>
    <xf numFmtId="3" fontId="9" fillId="0" borderId="22" xfId="3" applyNumberFormat="1" applyFont="1" applyFill="1" applyBorder="1" applyAlignment="1">
      <alignment horizontal="center" vertical="center"/>
    </xf>
    <xf numFmtId="3" fontId="9" fillId="0" borderId="23" xfId="3" applyNumberFormat="1" applyFont="1" applyFill="1" applyBorder="1" applyAlignment="1">
      <alignment horizontal="center" vertical="center"/>
    </xf>
    <xf numFmtId="0" fontId="25" fillId="8" borderId="39" xfId="7" applyNumberFormat="1" applyFont="1" applyFill="1" applyBorder="1" applyAlignment="1">
      <alignment horizontal="center" vertical="center" wrapText="1"/>
    </xf>
    <xf numFmtId="0" fontId="25" fillId="8" borderId="40" xfId="7" applyNumberFormat="1" applyFont="1" applyFill="1" applyBorder="1" applyAlignment="1">
      <alignment horizontal="center" vertical="center" wrapText="1"/>
    </xf>
    <xf numFmtId="164" fontId="10" fillId="0" borderId="41" xfId="3" applyNumberFormat="1" applyFont="1" applyFill="1" applyBorder="1" applyAlignment="1">
      <alignment horizontal="center" vertical="center"/>
    </xf>
    <xf numFmtId="164" fontId="10" fillId="0" borderId="42" xfId="3" applyNumberFormat="1" applyFont="1" applyFill="1" applyBorder="1" applyAlignment="1">
      <alignment horizontal="center" vertical="center"/>
    </xf>
    <xf numFmtId="164" fontId="10" fillId="0" borderId="43" xfId="3" applyNumberFormat="1" applyFont="1" applyFill="1" applyBorder="1" applyAlignment="1">
      <alignment horizontal="center" vertical="center"/>
    </xf>
    <xf numFmtId="3" fontId="14" fillId="0" borderId="47" xfId="2" applyNumberFormat="1" applyFont="1" applyBorder="1" applyAlignment="1">
      <alignment horizontal="center" vertical="center"/>
    </xf>
    <xf numFmtId="0" fontId="9" fillId="0" borderId="0" xfId="0" applyNumberFormat="1" applyFont="1" applyAlignment="1">
      <alignment horizontal="center" vertical="center"/>
    </xf>
    <xf numFmtId="0" fontId="24" fillId="9" borderId="28" xfId="3" applyNumberFormat="1" applyFont="1" applyFill="1" applyBorder="1" applyAlignment="1">
      <alignment horizontal="center" vertical="center"/>
    </xf>
    <xf numFmtId="0" fontId="11" fillId="0" borderId="0" xfId="3" applyNumberFormat="1" applyFont="1" applyFill="1" applyBorder="1" applyAlignment="1">
      <alignment horizontal="center" vertical="center" wrapText="1"/>
    </xf>
    <xf numFmtId="0" fontId="9" fillId="0" borderId="0" xfId="3" applyNumberFormat="1" applyFont="1" applyAlignment="1">
      <alignment horizontal="center" vertical="center"/>
    </xf>
    <xf numFmtId="0" fontId="0" fillId="0" borderId="0" xfId="3" applyNumberFormat="1" applyFont="1" applyAlignment="1"/>
    <xf numFmtId="0" fontId="25" fillId="8" borderId="51" xfId="7" applyNumberFormat="1" applyFont="1" applyFill="1" applyBorder="1" applyAlignment="1">
      <alignment horizontal="center" vertical="center" wrapText="1"/>
    </xf>
    <xf numFmtId="0" fontId="25" fillId="12" borderId="51" xfId="7" applyNumberFormat="1" applyFont="1" applyFill="1" applyBorder="1" applyAlignment="1">
      <alignment horizontal="center" vertical="center" wrapText="1"/>
    </xf>
    <xf numFmtId="3" fontId="24" fillId="9" borderId="51" xfId="6" applyNumberFormat="1" applyFont="1" applyFill="1" applyBorder="1" applyAlignment="1">
      <alignment horizontal="center" vertical="center" wrapText="1"/>
    </xf>
    <xf numFmtId="3" fontId="18" fillId="10" borderId="51" xfId="8" applyNumberFormat="1" applyFill="1" applyBorder="1" applyAlignment="1">
      <alignment horizontal="center" vertical="center" wrapText="1"/>
    </xf>
    <xf numFmtId="0" fontId="1" fillId="11" borderId="51" xfId="9" applyNumberFormat="1" applyFont="1" applyFill="1" applyBorder="1" applyAlignment="1">
      <alignment horizontal="center" vertical="center"/>
    </xf>
    <xf numFmtId="0" fontId="9" fillId="0" borderId="51" xfId="0" applyNumberFormat="1" applyFont="1" applyFill="1" applyBorder="1" applyAlignment="1">
      <alignment horizontal="center" vertical="center" wrapText="1"/>
    </xf>
    <xf numFmtId="0" fontId="9" fillId="0" borderId="51" xfId="0" applyNumberFormat="1" applyFont="1" applyFill="1" applyBorder="1" applyAlignment="1">
      <alignment horizontal="center" vertical="center"/>
    </xf>
    <xf numFmtId="1" fontId="9" fillId="3" borderId="51" xfId="0" applyNumberFormat="1" applyFont="1" applyFill="1" applyBorder="1" applyAlignment="1" applyProtection="1">
      <alignment horizontal="center" vertical="center" wrapText="1"/>
      <protection locked="0"/>
    </xf>
    <xf numFmtId="0" fontId="9" fillId="3" borderId="51" xfId="0" applyNumberFormat="1" applyFont="1" applyFill="1" applyBorder="1" applyAlignment="1" applyProtection="1">
      <alignment horizontal="center" vertical="center" wrapText="1"/>
      <protection locked="0"/>
    </xf>
    <xf numFmtId="0" fontId="9" fillId="0" borderId="51" xfId="0" applyNumberFormat="1" applyFont="1" applyFill="1" applyBorder="1" applyAlignment="1" applyProtection="1">
      <alignment horizontal="center" vertical="center" wrapText="1"/>
      <protection locked="0"/>
    </xf>
    <xf numFmtId="0" fontId="18" fillId="10" borderId="51" xfId="8" applyNumberFormat="1" applyFill="1" applyBorder="1" applyAlignment="1">
      <alignment horizontal="center" vertical="center"/>
    </xf>
    <xf numFmtId="1" fontId="9" fillId="2" borderId="51" xfId="0" applyNumberFormat="1" applyFont="1" applyFill="1" applyBorder="1" applyAlignment="1">
      <alignment horizontal="center" vertical="center"/>
    </xf>
    <xf numFmtId="0" fontId="9" fillId="2" borderId="51" xfId="0" applyNumberFormat="1" applyFont="1" applyFill="1" applyBorder="1" applyAlignment="1">
      <alignment horizontal="center" vertical="center"/>
    </xf>
    <xf numFmtId="0" fontId="9" fillId="2" borderId="51" xfId="0" applyNumberFormat="1" applyFont="1" applyFill="1" applyBorder="1" applyAlignment="1">
      <alignment horizontal="center" vertical="center" wrapText="1"/>
    </xf>
    <xf numFmtId="0" fontId="9" fillId="0" borderId="52" xfId="0" applyNumberFormat="1" applyFont="1" applyFill="1" applyBorder="1" applyAlignment="1">
      <alignment horizontal="center" vertical="center" wrapText="1"/>
    </xf>
    <xf numFmtId="3" fontId="16" fillId="2" borderId="53" xfId="0" applyNumberFormat="1" applyFont="1" applyFill="1" applyBorder="1" applyAlignment="1">
      <alignment horizontal="center" vertical="center"/>
    </xf>
    <xf numFmtId="164" fontId="25" fillId="8" borderId="29" xfId="3" applyNumberFormat="1" applyFont="1" applyFill="1" applyBorder="1" applyAlignment="1">
      <alignment horizontal="center" vertical="center" wrapText="1"/>
    </xf>
    <xf numFmtId="164" fontId="25" fillId="8" borderId="40" xfId="3" applyNumberFormat="1" applyFont="1" applyFill="1" applyBorder="1" applyAlignment="1">
      <alignment horizontal="center" vertical="center" wrapText="1"/>
    </xf>
    <xf numFmtId="164" fontId="16" fillId="2" borderId="53" xfId="3" applyNumberFormat="1" applyFont="1" applyFill="1" applyBorder="1" applyAlignment="1">
      <alignment horizontal="center" vertical="center"/>
    </xf>
    <xf numFmtId="3" fontId="25" fillId="8" borderId="28" xfId="3" applyNumberFormat="1" applyFont="1" applyFill="1" applyBorder="1" applyAlignment="1">
      <alignment horizontal="center" vertical="center" wrapText="1"/>
    </xf>
    <xf numFmtId="3" fontId="25" fillId="12" borderId="28" xfId="3" applyNumberFormat="1" applyFont="1" applyFill="1" applyBorder="1" applyAlignment="1">
      <alignment horizontal="center" vertical="center" wrapText="1"/>
    </xf>
    <xf numFmtId="3" fontId="24" fillId="9" borderId="28" xfId="3" applyNumberFormat="1" applyFont="1" applyFill="1" applyBorder="1" applyAlignment="1">
      <alignment horizontal="center" vertical="center"/>
    </xf>
    <xf numFmtId="164" fontId="18" fillId="10" borderId="28" xfId="3" applyNumberFormat="1" applyFont="1" applyFill="1" applyBorder="1" applyAlignment="1">
      <alignment horizontal="center" vertical="center" wrapText="1"/>
    </xf>
    <xf numFmtId="164" fontId="27" fillId="11" borderId="28" xfId="3" applyNumberFormat="1" applyFont="1" applyFill="1" applyBorder="1" applyAlignment="1">
      <alignment horizontal="center" vertical="center"/>
    </xf>
    <xf numFmtId="164" fontId="18" fillId="10" borderId="28" xfId="3" applyNumberFormat="1" applyFont="1" applyFill="1" applyBorder="1" applyAlignment="1">
      <alignment horizontal="center" vertical="center"/>
    </xf>
    <xf numFmtId="3" fontId="0" fillId="0" borderId="0" xfId="0" applyNumberFormat="1">
      <alignment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35"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5" fillId="8" borderId="35" xfId="7" applyNumberFormat="1" applyFont="1" applyFill="1" applyBorder="1" applyAlignment="1">
      <alignment horizontal="center" vertical="center" wrapText="1"/>
    </xf>
    <xf numFmtId="0" fontId="25" fillId="8" borderId="45" xfId="7" applyNumberFormat="1" applyFont="1" applyFill="1" applyBorder="1" applyAlignment="1">
      <alignment horizontal="center" vertical="center" wrapText="1"/>
    </xf>
    <xf numFmtId="3" fontId="14" fillId="0" borderId="46" xfId="2" applyNumberFormat="1" applyFont="1" applyBorder="1" applyAlignment="1">
      <alignment horizontal="center" vertical="center"/>
    </xf>
    <xf numFmtId="3" fontId="14" fillId="0" borderId="48" xfId="2" applyNumberFormat="1" applyFont="1" applyBorder="1" applyAlignment="1">
      <alignment horizontal="center" vertical="center"/>
    </xf>
    <xf numFmtId="3" fontId="14" fillId="0" borderId="44" xfId="2" applyNumberFormat="1" applyFont="1" applyBorder="1" applyAlignment="1">
      <alignment horizontal="center" vertical="center"/>
    </xf>
    <xf numFmtId="3" fontId="14" fillId="0" borderId="49" xfId="2" applyNumberFormat="1" applyFont="1" applyBorder="1" applyAlignment="1">
      <alignment horizontal="center" vertical="center"/>
    </xf>
    <xf numFmtId="3" fontId="14" fillId="0" borderId="50"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495300</xdr:colOff>
      <xdr:row>4</xdr:row>
      <xdr:rowOff>114300</xdr:rowOff>
    </xdr:from>
    <xdr:to>
      <xdr:col>2</xdr:col>
      <xdr:colOff>685800</xdr:colOff>
      <xdr:row>4</xdr:row>
      <xdr:rowOff>285750</xdr:rowOff>
    </xdr:to>
    <xdr:sp macro="" textlink="">
      <xdr:nvSpPr>
        <xdr:cNvPr id="2" name="AutoShape 68"/>
        <xdr:cNvSpPr>
          <a:spLocks noChangeArrowheads="1"/>
        </xdr:cNvSpPr>
      </xdr:nvSpPr>
      <xdr:spPr bwMode="auto">
        <a:xfrm>
          <a:off x="4314825" y="160020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438150</xdr:colOff>
      <xdr:row>4</xdr:row>
      <xdr:rowOff>95250</xdr:rowOff>
    </xdr:from>
    <xdr:to>
      <xdr:col>3</xdr:col>
      <xdr:colOff>628650</xdr:colOff>
      <xdr:row>4</xdr:row>
      <xdr:rowOff>266700</xdr:rowOff>
    </xdr:to>
    <xdr:sp macro="" textlink="">
      <xdr:nvSpPr>
        <xdr:cNvPr id="3" name="AutoShape 68"/>
        <xdr:cNvSpPr>
          <a:spLocks noChangeArrowheads="1"/>
        </xdr:cNvSpPr>
      </xdr:nvSpPr>
      <xdr:spPr bwMode="auto">
        <a:xfrm>
          <a:off x="54483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457200</xdr:colOff>
      <xdr:row>4</xdr:row>
      <xdr:rowOff>95250</xdr:rowOff>
    </xdr:from>
    <xdr:to>
      <xdr:col>4</xdr:col>
      <xdr:colOff>647700</xdr:colOff>
      <xdr:row>4</xdr:row>
      <xdr:rowOff>266700</xdr:rowOff>
    </xdr:to>
    <xdr:sp macro="" textlink="">
      <xdr:nvSpPr>
        <xdr:cNvPr id="4" name="AutoShape 68"/>
        <xdr:cNvSpPr>
          <a:spLocks noChangeArrowheads="1"/>
        </xdr:cNvSpPr>
      </xdr:nvSpPr>
      <xdr:spPr bwMode="auto">
        <a:xfrm>
          <a:off x="65627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476250</xdr:colOff>
      <xdr:row>4</xdr:row>
      <xdr:rowOff>104775</xdr:rowOff>
    </xdr:from>
    <xdr:to>
      <xdr:col>6</xdr:col>
      <xdr:colOff>666750</xdr:colOff>
      <xdr:row>4</xdr:row>
      <xdr:rowOff>276225</xdr:rowOff>
    </xdr:to>
    <xdr:sp macro="" textlink="">
      <xdr:nvSpPr>
        <xdr:cNvPr id="6" name="AutoShape 68"/>
        <xdr:cNvSpPr>
          <a:spLocks noChangeArrowheads="1"/>
        </xdr:cNvSpPr>
      </xdr:nvSpPr>
      <xdr:spPr bwMode="auto">
        <a:xfrm>
          <a:off x="9086850" y="15906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466725</xdr:colOff>
      <xdr:row>4</xdr:row>
      <xdr:rowOff>85725</xdr:rowOff>
    </xdr:from>
    <xdr:to>
      <xdr:col>7</xdr:col>
      <xdr:colOff>657225</xdr:colOff>
      <xdr:row>4</xdr:row>
      <xdr:rowOff>257175</xdr:rowOff>
    </xdr:to>
    <xdr:sp macro="" textlink="">
      <xdr:nvSpPr>
        <xdr:cNvPr id="7" name="AutoShape 68"/>
        <xdr:cNvSpPr>
          <a:spLocks noChangeArrowheads="1"/>
        </xdr:cNvSpPr>
      </xdr:nvSpPr>
      <xdr:spPr bwMode="auto">
        <a:xfrm>
          <a:off x="978217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390525</xdr:colOff>
      <xdr:row>4</xdr:row>
      <xdr:rowOff>95250</xdr:rowOff>
    </xdr:from>
    <xdr:to>
      <xdr:col>8</xdr:col>
      <xdr:colOff>581025</xdr:colOff>
      <xdr:row>4</xdr:row>
      <xdr:rowOff>266700</xdr:rowOff>
    </xdr:to>
    <xdr:sp macro="" textlink="">
      <xdr:nvSpPr>
        <xdr:cNvPr id="8"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6"/>
  <sheetViews>
    <sheetView tabSelected="1" zoomScaleNormal="100" workbookViewId="0">
      <pane xSplit="2" ySplit="1" topLeftCell="C2" activePane="bottomRight" state="frozen"/>
      <selection pane="topRight" activeCell="C1" sqref="C1"/>
      <selection pane="bottomLeft" activeCell="A2" sqref="A2"/>
      <selection pane="bottomRight" activeCell="B1" sqref="B1"/>
    </sheetView>
  </sheetViews>
  <sheetFormatPr defaultColWidth="9.109375" defaultRowHeight="15" customHeight="1" x14ac:dyDescent="0.25"/>
  <cols>
    <col min="1" max="1" width="9.88671875" style="5" customWidth="1"/>
    <col min="2" max="2" width="47.44140625" style="5" customWidth="1"/>
    <col min="3" max="3" width="17.88671875" style="5" customWidth="1"/>
    <col min="4" max="4" width="16.44140625" style="5" customWidth="1"/>
    <col min="5" max="5" width="16.88671875" style="5" customWidth="1"/>
    <col min="6" max="6" width="15.109375" style="118" customWidth="1"/>
    <col min="7" max="7" width="16.109375" style="115" customWidth="1"/>
    <col min="8" max="9" width="16.109375" style="86" customWidth="1"/>
    <col min="10" max="16384" width="9.109375" style="5"/>
  </cols>
  <sheetData>
    <row r="1" spans="2:9" ht="35.25" customHeight="1" x14ac:dyDescent="0.25">
      <c r="B1" s="109" t="s">
        <v>0</v>
      </c>
      <c r="C1" s="48" t="s">
        <v>297</v>
      </c>
      <c r="D1" s="48" t="s">
        <v>298</v>
      </c>
      <c r="E1" s="48" t="s">
        <v>299</v>
      </c>
      <c r="F1" s="48" t="s">
        <v>283</v>
      </c>
      <c r="G1" s="48" t="s">
        <v>284</v>
      </c>
      <c r="H1" s="136" t="s">
        <v>285</v>
      </c>
      <c r="I1" s="137" t="s">
        <v>286</v>
      </c>
    </row>
    <row r="2" spans="2:9" s="21" customFormat="1" ht="31.5" customHeight="1" x14ac:dyDescent="0.25">
      <c r="B2" s="120" t="s">
        <v>269</v>
      </c>
      <c r="C2" s="73">
        <v>2988478</v>
      </c>
      <c r="D2" s="73">
        <v>1407584</v>
      </c>
      <c r="E2" s="73">
        <v>329825</v>
      </c>
      <c r="F2" s="139">
        <f>E2-C2</f>
        <v>-2658653</v>
      </c>
      <c r="G2" s="73">
        <f>E2-D2</f>
        <v>-1077759</v>
      </c>
      <c r="H2" s="74">
        <f>E2/C2-1</f>
        <v>-0.88963445606760361</v>
      </c>
      <c r="I2" s="74">
        <f>E2/D2-1</f>
        <v>-0.76568005888103308</v>
      </c>
    </row>
    <row r="3" spans="2:9" s="21" customFormat="1" ht="19.5" customHeight="1" x14ac:dyDescent="0.25">
      <c r="B3" s="121" t="s">
        <v>258</v>
      </c>
      <c r="C3" s="75">
        <f>C2-C4</f>
        <v>486508</v>
      </c>
      <c r="D3" s="75">
        <f>D2-D4</f>
        <v>216412</v>
      </c>
      <c r="E3" s="75">
        <f>E2-E4</f>
        <v>12363</v>
      </c>
      <c r="F3" s="140">
        <f>E3-C3</f>
        <v>-474145</v>
      </c>
      <c r="G3" s="75">
        <f>E3-D3</f>
        <v>-204049</v>
      </c>
      <c r="H3" s="76">
        <f>E3/C3-1</f>
        <v>-0.97458829042893436</v>
      </c>
      <c r="I3" s="76">
        <f>E3/D3-1</f>
        <v>-0.94287285363103712</v>
      </c>
    </row>
    <row r="4" spans="2:9" ht="30.75" customHeight="1" x14ac:dyDescent="0.25">
      <c r="B4" s="122" t="s">
        <v>270</v>
      </c>
      <c r="C4" s="62">
        <f>SUM(C6,C66,C114,C160,C175,C232)</f>
        <v>2501970</v>
      </c>
      <c r="D4" s="62">
        <f>SUM(D6,D66,D114,D160,D175,D232)</f>
        <v>1191172</v>
      </c>
      <c r="E4" s="62">
        <f>SUM(E6,E66,E114,E160,E175,E232)</f>
        <v>317462</v>
      </c>
      <c r="F4" s="141">
        <f>E4-C4</f>
        <v>-2184508</v>
      </c>
      <c r="G4" s="62">
        <f>E4-D4</f>
        <v>-873710</v>
      </c>
      <c r="H4" s="70">
        <f>E4/C4-1</f>
        <v>-0.87311518523403553</v>
      </c>
      <c r="I4" s="70">
        <f>E4/D4-1</f>
        <v>-0.73348769111429757</v>
      </c>
    </row>
    <row r="5" spans="2:9" s="21" customFormat="1" ht="30.75" customHeight="1" x14ac:dyDescent="0.25">
      <c r="B5" s="122" t="s">
        <v>268</v>
      </c>
      <c r="C5" s="62"/>
      <c r="D5" s="62"/>
      <c r="E5" s="62"/>
      <c r="F5" s="116"/>
      <c r="G5" s="62"/>
      <c r="H5" s="70"/>
      <c r="I5" s="70"/>
    </row>
    <row r="6" spans="2:9" ht="15" customHeight="1" x14ac:dyDescent="0.25">
      <c r="B6" s="123" t="s">
        <v>1</v>
      </c>
      <c r="C6" s="63">
        <f>SUM(C7,C28,C36,C52,C62)</f>
        <v>2145221</v>
      </c>
      <c r="D6" s="63">
        <f>SUM(D7,D28,D36,D52,D62)</f>
        <v>1007826</v>
      </c>
      <c r="E6" s="63">
        <f>SUM(E7,E28,E36,E52,E62)</f>
        <v>264752</v>
      </c>
      <c r="F6" s="63">
        <f t="shared" ref="F6:F69" si="0">E6-C6</f>
        <v>-1880469</v>
      </c>
      <c r="G6" s="63">
        <f t="shared" ref="G6:G69" si="1">E6-D6</f>
        <v>-743074</v>
      </c>
      <c r="H6" s="71">
        <f t="shared" ref="H6:H68" si="2">E6/C6-1</f>
        <v>-0.87658520963574382</v>
      </c>
      <c r="I6" s="142">
        <f t="shared" ref="I6:I68" si="3">E6/D6-1</f>
        <v>-0.73730385999170489</v>
      </c>
    </row>
    <row r="7" spans="2:9" ht="14.4" x14ac:dyDescent="0.25">
      <c r="B7" s="124" t="s">
        <v>2</v>
      </c>
      <c r="C7" s="65">
        <f>SUM(C8:C27)</f>
        <v>1633967</v>
      </c>
      <c r="D7" s="65">
        <f>SUM(D8:D27)</f>
        <v>737666</v>
      </c>
      <c r="E7" s="65">
        <f>SUM(E8:E27)</f>
        <v>139409</v>
      </c>
      <c r="F7" s="65">
        <f t="shared" si="0"/>
        <v>-1494558</v>
      </c>
      <c r="G7" s="65">
        <f t="shared" si="1"/>
        <v>-598257</v>
      </c>
      <c r="H7" s="85">
        <f t="shared" si="2"/>
        <v>-0.91468065144522503</v>
      </c>
      <c r="I7" s="85">
        <f t="shared" si="3"/>
        <v>-0.81101338546171298</v>
      </c>
    </row>
    <row r="8" spans="2:9" s="13" customFormat="1" ht="14.25" customHeight="1" x14ac:dyDescent="0.25">
      <c r="B8" s="125" t="s">
        <v>4</v>
      </c>
      <c r="C8" s="42">
        <v>497937</v>
      </c>
      <c r="D8" s="42">
        <v>268016</v>
      </c>
      <c r="E8" s="42">
        <v>22305</v>
      </c>
      <c r="F8" s="42">
        <f t="shared" si="0"/>
        <v>-475632</v>
      </c>
      <c r="G8" s="42">
        <f t="shared" si="1"/>
        <v>-245711</v>
      </c>
      <c r="H8" s="91">
        <f t="shared" si="2"/>
        <v>-0.95520517655848025</v>
      </c>
      <c r="I8" s="91">
        <f t="shared" si="3"/>
        <v>-0.91677735657572679</v>
      </c>
    </row>
    <row r="9" spans="2:9" s="13" customFormat="1" ht="12" x14ac:dyDescent="0.25">
      <c r="B9" s="125" t="s">
        <v>5</v>
      </c>
      <c r="C9" s="42">
        <v>12994</v>
      </c>
      <c r="D9" s="42">
        <v>8712</v>
      </c>
      <c r="E9" s="42">
        <v>5289</v>
      </c>
      <c r="F9" s="42">
        <f t="shared" si="0"/>
        <v>-7705</v>
      </c>
      <c r="G9" s="42">
        <f>E9-D9</f>
        <v>-3423</v>
      </c>
      <c r="H9" s="91">
        <f t="shared" si="2"/>
        <v>-0.59296598430044634</v>
      </c>
      <c r="I9" s="91">
        <f t="shared" si="3"/>
        <v>-0.39290633608815428</v>
      </c>
    </row>
    <row r="10" spans="2:9" s="13" customFormat="1" ht="12" x14ac:dyDescent="0.25">
      <c r="B10" s="125" t="s">
        <v>6</v>
      </c>
      <c r="C10" s="42">
        <v>3743</v>
      </c>
      <c r="D10" s="42">
        <v>2053</v>
      </c>
      <c r="E10" s="42">
        <v>1131</v>
      </c>
      <c r="F10" s="42">
        <f t="shared" si="0"/>
        <v>-2612</v>
      </c>
      <c r="G10" s="42">
        <f t="shared" si="1"/>
        <v>-922</v>
      </c>
      <c r="H10" s="91">
        <f t="shared" si="2"/>
        <v>-0.69783596045952445</v>
      </c>
      <c r="I10" s="91">
        <f t="shared" si="3"/>
        <v>-0.44909887968826112</v>
      </c>
    </row>
    <row r="11" spans="2:9" ht="15" customHeight="1" x14ac:dyDescent="0.25">
      <c r="B11" s="126" t="s">
        <v>8</v>
      </c>
      <c r="C11" s="42">
        <v>2851</v>
      </c>
      <c r="D11" s="42">
        <v>2364</v>
      </c>
      <c r="E11" s="42">
        <v>277</v>
      </c>
      <c r="F11" s="42">
        <f t="shared" si="0"/>
        <v>-2574</v>
      </c>
      <c r="G11" s="42">
        <f t="shared" si="1"/>
        <v>-2087</v>
      </c>
      <c r="H11" s="91">
        <f t="shared" si="2"/>
        <v>-0.90284110838302345</v>
      </c>
      <c r="I11" s="91">
        <f t="shared" si="3"/>
        <v>-0.88282571912013541</v>
      </c>
    </row>
    <row r="12" spans="2:9" ht="15" customHeight="1" x14ac:dyDescent="0.25">
      <c r="B12" s="126" t="s">
        <v>19</v>
      </c>
      <c r="C12" s="42">
        <v>4732</v>
      </c>
      <c r="D12" s="42">
        <v>3318</v>
      </c>
      <c r="E12" s="42">
        <v>110</v>
      </c>
      <c r="F12" s="42">
        <f t="shared" si="0"/>
        <v>-4622</v>
      </c>
      <c r="G12" s="42">
        <f t="shared" si="1"/>
        <v>-3208</v>
      </c>
      <c r="H12" s="91">
        <f t="shared" si="2"/>
        <v>-0.97675401521555372</v>
      </c>
      <c r="I12" s="91">
        <f t="shared" si="3"/>
        <v>-0.96684749849306817</v>
      </c>
    </row>
    <row r="13" spans="2:9" ht="15" customHeight="1" x14ac:dyDescent="0.25">
      <c r="B13" s="126" t="s">
        <v>12</v>
      </c>
      <c r="C13" s="42">
        <v>6721</v>
      </c>
      <c r="D13" s="42">
        <v>3125</v>
      </c>
      <c r="E13" s="42">
        <v>611</v>
      </c>
      <c r="F13" s="42">
        <f t="shared" si="0"/>
        <v>-6110</v>
      </c>
      <c r="G13" s="42">
        <f t="shared" si="1"/>
        <v>-2514</v>
      </c>
      <c r="H13" s="91">
        <f t="shared" si="2"/>
        <v>-0.90909090909090906</v>
      </c>
      <c r="I13" s="91">
        <f t="shared" si="3"/>
        <v>-0.80447999999999997</v>
      </c>
    </row>
    <row r="14" spans="2:9" ht="15" customHeight="1" x14ac:dyDescent="0.25">
      <c r="B14" s="126" t="s">
        <v>275</v>
      </c>
      <c r="C14" s="42">
        <v>7249</v>
      </c>
      <c r="D14" s="42">
        <v>4415</v>
      </c>
      <c r="E14" s="42">
        <v>773</v>
      </c>
      <c r="F14" s="42">
        <f t="shared" si="0"/>
        <v>-6476</v>
      </c>
      <c r="G14" s="42">
        <f t="shared" si="1"/>
        <v>-3642</v>
      </c>
      <c r="H14" s="91">
        <f t="shared" si="2"/>
        <v>-0.89336460201407086</v>
      </c>
      <c r="I14" s="91">
        <f t="shared" si="3"/>
        <v>-0.82491506228765576</v>
      </c>
    </row>
    <row r="15" spans="2:9" s="13" customFormat="1" ht="15" customHeight="1" x14ac:dyDescent="0.25">
      <c r="B15" s="125" t="s">
        <v>13</v>
      </c>
      <c r="C15" s="42">
        <v>2244</v>
      </c>
      <c r="D15" s="42">
        <v>1128</v>
      </c>
      <c r="E15" s="42">
        <v>567</v>
      </c>
      <c r="F15" s="42">
        <f t="shared" si="0"/>
        <v>-1677</v>
      </c>
      <c r="G15" s="42">
        <f t="shared" si="1"/>
        <v>-561</v>
      </c>
      <c r="H15" s="91">
        <f t="shared" si="2"/>
        <v>-0.74732620320855614</v>
      </c>
      <c r="I15" s="91">
        <f t="shared" si="3"/>
        <v>-0.49734042553191493</v>
      </c>
    </row>
    <row r="16" spans="2:9" s="13" customFormat="1" ht="15" customHeight="1" x14ac:dyDescent="0.25">
      <c r="B16" s="125" t="s">
        <v>14</v>
      </c>
      <c r="C16" s="42">
        <v>20875</v>
      </c>
      <c r="D16" s="42">
        <v>10344</v>
      </c>
      <c r="E16" s="42">
        <v>1238</v>
      </c>
      <c r="F16" s="42">
        <f t="shared" si="0"/>
        <v>-19637</v>
      </c>
      <c r="G16" s="42">
        <f t="shared" si="1"/>
        <v>-9106</v>
      </c>
      <c r="H16" s="91">
        <f t="shared" si="2"/>
        <v>-0.94069461077844307</v>
      </c>
      <c r="I16" s="91">
        <f t="shared" si="3"/>
        <v>-0.88031709203402941</v>
      </c>
    </row>
    <row r="17" spans="2:9" ht="15" customHeight="1" x14ac:dyDescent="0.25">
      <c r="B17" s="126" t="s">
        <v>15</v>
      </c>
      <c r="C17" s="42">
        <v>2014</v>
      </c>
      <c r="D17" s="42">
        <v>978</v>
      </c>
      <c r="E17" s="42">
        <v>408</v>
      </c>
      <c r="F17" s="42">
        <f t="shared" si="0"/>
        <v>-1606</v>
      </c>
      <c r="G17" s="42">
        <f t="shared" si="1"/>
        <v>-570</v>
      </c>
      <c r="H17" s="91">
        <f t="shared" si="2"/>
        <v>-0.79741807348560079</v>
      </c>
      <c r="I17" s="91">
        <f t="shared" si="3"/>
        <v>-0.58282208588957052</v>
      </c>
    </row>
    <row r="18" spans="2:9" ht="15" customHeight="1" x14ac:dyDescent="0.25">
      <c r="B18" s="126" t="s">
        <v>16</v>
      </c>
      <c r="C18" s="42">
        <v>539432</v>
      </c>
      <c r="D18" s="42">
        <v>179678</v>
      </c>
      <c r="E18" s="42">
        <v>28880</v>
      </c>
      <c r="F18" s="42">
        <f t="shared" si="0"/>
        <v>-510552</v>
      </c>
      <c r="G18" s="42">
        <f t="shared" si="1"/>
        <v>-150798</v>
      </c>
      <c r="H18" s="91">
        <f t="shared" si="2"/>
        <v>-0.94646220468937692</v>
      </c>
      <c r="I18" s="91">
        <f t="shared" si="3"/>
        <v>-0.839268023909438</v>
      </c>
    </row>
    <row r="19" spans="2:9" s="13" customFormat="1" ht="15" customHeight="1" x14ac:dyDescent="0.25">
      <c r="B19" s="125" t="s">
        <v>17</v>
      </c>
      <c r="C19" s="42">
        <v>2392</v>
      </c>
      <c r="D19" s="42">
        <v>1066</v>
      </c>
      <c r="E19" s="42">
        <v>82</v>
      </c>
      <c r="F19" s="42">
        <f t="shared" si="0"/>
        <v>-2310</v>
      </c>
      <c r="G19" s="42">
        <f t="shared" si="1"/>
        <v>-984</v>
      </c>
      <c r="H19" s="91">
        <f t="shared" si="2"/>
        <v>-0.96571906354515047</v>
      </c>
      <c r="I19" s="91">
        <f t="shared" si="3"/>
        <v>-0.92307692307692313</v>
      </c>
    </row>
    <row r="20" spans="2:9" ht="15" customHeight="1" x14ac:dyDescent="0.25">
      <c r="B20" s="126" t="s">
        <v>3</v>
      </c>
      <c r="C20" s="42">
        <v>425412</v>
      </c>
      <c r="D20" s="42">
        <v>197541</v>
      </c>
      <c r="E20" s="42">
        <v>33510</v>
      </c>
      <c r="F20" s="42">
        <f t="shared" si="0"/>
        <v>-391902</v>
      </c>
      <c r="G20" s="42">
        <f t="shared" si="1"/>
        <v>-164031</v>
      </c>
      <c r="H20" s="91">
        <f t="shared" si="2"/>
        <v>-0.92122930241742118</v>
      </c>
      <c r="I20" s="91">
        <f t="shared" si="3"/>
        <v>-0.8303643294303461</v>
      </c>
    </row>
    <row r="21" spans="2:9" ht="15" customHeight="1" x14ac:dyDescent="0.25">
      <c r="B21" s="126" t="s">
        <v>18</v>
      </c>
      <c r="C21" s="42">
        <v>1990</v>
      </c>
      <c r="D21" s="42">
        <v>1703</v>
      </c>
      <c r="E21" s="42">
        <v>2025</v>
      </c>
      <c r="F21" s="42">
        <f t="shared" si="0"/>
        <v>35</v>
      </c>
      <c r="G21" s="42">
        <f t="shared" si="1"/>
        <v>322</v>
      </c>
      <c r="H21" s="91">
        <f t="shared" si="2"/>
        <v>1.7587939698492372E-2</v>
      </c>
      <c r="I21" s="91">
        <f t="shared" si="3"/>
        <v>0.18907809747504412</v>
      </c>
    </row>
    <row r="22" spans="2:9" s="13" customFormat="1" ht="15" customHeight="1" x14ac:dyDescent="0.25">
      <c r="B22" s="125" t="s">
        <v>21</v>
      </c>
      <c r="C22" s="42">
        <v>6917</v>
      </c>
      <c r="D22" s="42">
        <v>4327</v>
      </c>
      <c r="E22" s="42">
        <v>9659</v>
      </c>
      <c r="F22" s="42">
        <f t="shared" si="0"/>
        <v>2742</v>
      </c>
      <c r="G22" s="42">
        <f t="shared" si="1"/>
        <v>5332</v>
      </c>
      <c r="H22" s="91">
        <f t="shared" si="2"/>
        <v>0.39641463062021098</v>
      </c>
      <c r="I22" s="91">
        <f t="shared" si="3"/>
        <v>1.2322625375548881</v>
      </c>
    </row>
    <row r="23" spans="2:9" ht="15" customHeight="1" x14ac:dyDescent="0.25">
      <c r="B23" s="126" t="s">
        <v>20</v>
      </c>
      <c r="C23" s="42">
        <v>62500</v>
      </c>
      <c r="D23" s="42">
        <v>34387</v>
      </c>
      <c r="E23" s="42">
        <v>22270</v>
      </c>
      <c r="F23" s="42">
        <f t="shared" si="0"/>
        <v>-40230</v>
      </c>
      <c r="G23" s="42">
        <f t="shared" si="1"/>
        <v>-12117</v>
      </c>
      <c r="H23" s="91">
        <f t="shared" si="2"/>
        <v>-0.64368000000000003</v>
      </c>
      <c r="I23" s="91">
        <f t="shared" si="3"/>
        <v>-0.35237153575479108</v>
      </c>
    </row>
    <row r="24" spans="2:9" s="13" customFormat="1" ht="15" customHeight="1" x14ac:dyDescent="0.25">
      <c r="B24" s="125" t="s">
        <v>9</v>
      </c>
      <c r="C24" s="42">
        <v>2229</v>
      </c>
      <c r="D24" s="42">
        <v>885</v>
      </c>
      <c r="E24" s="42">
        <v>202</v>
      </c>
      <c r="F24" s="42">
        <f t="shared" si="0"/>
        <v>-2027</v>
      </c>
      <c r="G24" s="42">
        <f t="shared" si="1"/>
        <v>-683</v>
      </c>
      <c r="H24" s="91">
        <f t="shared" si="2"/>
        <v>-0.9093764019739794</v>
      </c>
      <c r="I24" s="91">
        <f t="shared" si="3"/>
        <v>-0.7717514124293785</v>
      </c>
    </row>
    <row r="25" spans="2:9" s="13" customFormat="1" ht="15" customHeight="1" x14ac:dyDescent="0.25">
      <c r="B25" s="127" t="s">
        <v>10</v>
      </c>
      <c r="C25" s="42">
        <v>23730</v>
      </c>
      <c r="D25" s="42">
        <v>9882</v>
      </c>
      <c r="E25" s="42">
        <v>8147</v>
      </c>
      <c r="F25" s="42">
        <f t="shared" si="0"/>
        <v>-15583</v>
      </c>
      <c r="G25" s="42">
        <f t="shared" si="1"/>
        <v>-1735</v>
      </c>
      <c r="H25" s="91">
        <f t="shared" si="2"/>
        <v>-0.65667930889169823</v>
      </c>
      <c r="I25" s="91">
        <f t="shared" si="3"/>
        <v>-0.17557174660999797</v>
      </c>
    </row>
    <row r="26" spans="2:9" s="13" customFormat="1" ht="15" customHeight="1" x14ac:dyDescent="0.25">
      <c r="B26" s="127" t="s">
        <v>11</v>
      </c>
      <c r="C26" s="42">
        <v>3765</v>
      </c>
      <c r="D26" s="42">
        <v>1740</v>
      </c>
      <c r="E26" s="42">
        <v>1278</v>
      </c>
      <c r="F26" s="42">
        <f t="shared" si="0"/>
        <v>-2487</v>
      </c>
      <c r="G26" s="42">
        <f t="shared" si="1"/>
        <v>-462</v>
      </c>
      <c r="H26" s="91">
        <f t="shared" si="2"/>
        <v>-0.66055776892430274</v>
      </c>
      <c r="I26" s="91">
        <f t="shared" si="3"/>
        <v>-0.26551724137931032</v>
      </c>
    </row>
    <row r="27" spans="2:9" s="13" customFormat="1" ht="15" customHeight="1" x14ac:dyDescent="0.25">
      <c r="B27" s="127" t="s">
        <v>7</v>
      </c>
      <c r="C27" s="42">
        <v>4240</v>
      </c>
      <c r="D27" s="42">
        <v>2004</v>
      </c>
      <c r="E27" s="42">
        <v>647</v>
      </c>
      <c r="F27" s="42">
        <f t="shared" si="0"/>
        <v>-3593</v>
      </c>
      <c r="G27" s="42">
        <f t="shared" si="1"/>
        <v>-1357</v>
      </c>
      <c r="H27" s="91">
        <f t="shared" si="2"/>
        <v>-0.84740566037735854</v>
      </c>
      <c r="I27" s="91">
        <f t="shared" si="3"/>
        <v>-0.67714570858283429</v>
      </c>
    </row>
    <row r="28" spans="2:9" ht="15" customHeight="1" x14ac:dyDescent="0.25">
      <c r="B28" s="124" t="s">
        <v>22</v>
      </c>
      <c r="C28" s="65">
        <f>SUM(C29:C35)</f>
        <v>21524</v>
      </c>
      <c r="D28" s="65">
        <f>SUM(D29:D35)</f>
        <v>8686</v>
      </c>
      <c r="E28" s="65">
        <f>SUM(E29:E35)</f>
        <v>2116</v>
      </c>
      <c r="F28" s="65">
        <f t="shared" si="0"/>
        <v>-19408</v>
      </c>
      <c r="G28" s="65">
        <f t="shared" si="1"/>
        <v>-6570</v>
      </c>
      <c r="H28" s="85">
        <f t="shared" si="2"/>
        <v>-0.90169113547667723</v>
      </c>
      <c r="I28" s="85">
        <f t="shared" si="3"/>
        <v>-0.75638959244761683</v>
      </c>
    </row>
    <row r="29" spans="2:9" ht="15" customHeight="1" x14ac:dyDescent="0.25">
      <c r="B29" s="125" t="s">
        <v>29</v>
      </c>
      <c r="C29" s="42">
        <v>12213</v>
      </c>
      <c r="D29" s="42">
        <v>5095</v>
      </c>
      <c r="E29" s="42">
        <v>1387</v>
      </c>
      <c r="F29" s="42">
        <f t="shared" si="0"/>
        <v>-10826</v>
      </c>
      <c r="G29" s="42">
        <f t="shared" si="1"/>
        <v>-3708</v>
      </c>
      <c r="H29" s="91">
        <f t="shared" si="2"/>
        <v>-0.88643248996970447</v>
      </c>
      <c r="I29" s="91">
        <f t="shared" si="3"/>
        <v>-0.72777232580961726</v>
      </c>
    </row>
    <row r="30" spans="2:9" ht="15" customHeight="1" x14ac:dyDescent="0.25">
      <c r="B30" s="126" t="s">
        <v>23</v>
      </c>
      <c r="C30" s="42">
        <v>1464</v>
      </c>
      <c r="D30" s="42">
        <v>524</v>
      </c>
      <c r="E30" s="42">
        <v>118</v>
      </c>
      <c r="F30" s="42">
        <f t="shared" si="0"/>
        <v>-1346</v>
      </c>
      <c r="G30" s="42">
        <f t="shared" si="1"/>
        <v>-406</v>
      </c>
      <c r="H30" s="91">
        <f t="shared" si="2"/>
        <v>-0.9193989071038251</v>
      </c>
      <c r="I30" s="91">
        <f t="shared" si="3"/>
        <v>-0.77480916030534353</v>
      </c>
    </row>
    <row r="31" spans="2:9" ht="15" customHeight="1" x14ac:dyDescent="0.25">
      <c r="B31" s="126" t="s">
        <v>26</v>
      </c>
      <c r="C31" s="42">
        <v>1158</v>
      </c>
      <c r="D31" s="42">
        <v>652</v>
      </c>
      <c r="E31" s="42">
        <v>205</v>
      </c>
      <c r="F31" s="42">
        <f t="shared" si="0"/>
        <v>-953</v>
      </c>
      <c r="G31" s="42">
        <f t="shared" si="1"/>
        <v>-447</v>
      </c>
      <c r="H31" s="91">
        <f t="shared" si="2"/>
        <v>-0.8229706390328152</v>
      </c>
      <c r="I31" s="91">
        <f t="shared" si="3"/>
        <v>-0.6855828220858895</v>
      </c>
    </row>
    <row r="32" spans="2:9" ht="15" customHeight="1" x14ac:dyDescent="0.25">
      <c r="B32" s="126" t="s">
        <v>25</v>
      </c>
      <c r="C32" s="42">
        <v>77</v>
      </c>
      <c r="D32" s="42">
        <v>23</v>
      </c>
      <c r="E32" s="42">
        <v>7</v>
      </c>
      <c r="F32" s="42">
        <f t="shared" si="0"/>
        <v>-70</v>
      </c>
      <c r="G32" s="42">
        <f t="shared" si="1"/>
        <v>-16</v>
      </c>
      <c r="H32" s="91">
        <f t="shared" si="2"/>
        <v>-0.90909090909090906</v>
      </c>
      <c r="I32" s="91">
        <f t="shared" si="3"/>
        <v>-0.69565217391304346</v>
      </c>
    </row>
    <row r="33" spans="2:9" ht="15" customHeight="1" x14ac:dyDescent="0.25">
      <c r="B33" s="126" t="s">
        <v>27</v>
      </c>
      <c r="C33" s="42">
        <v>1719</v>
      </c>
      <c r="D33" s="42">
        <v>454</v>
      </c>
      <c r="E33" s="42">
        <v>43</v>
      </c>
      <c r="F33" s="42">
        <f t="shared" si="0"/>
        <v>-1676</v>
      </c>
      <c r="G33" s="42">
        <f t="shared" si="1"/>
        <v>-411</v>
      </c>
      <c r="H33" s="91">
        <f t="shared" si="2"/>
        <v>-0.97498545666084935</v>
      </c>
      <c r="I33" s="91">
        <f t="shared" si="3"/>
        <v>-0.90528634361233484</v>
      </c>
    </row>
    <row r="34" spans="2:9" ht="15" customHeight="1" x14ac:dyDescent="0.25">
      <c r="B34" s="126" t="s">
        <v>24</v>
      </c>
      <c r="C34" s="42">
        <v>1924</v>
      </c>
      <c r="D34" s="42">
        <v>653</v>
      </c>
      <c r="E34" s="42">
        <v>99</v>
      </c>
      <c r="F34" s="42">
        <f t="shared" si="0"/>
        <v>-1825</v>
      </c>
      <c r="G34" s="42">
        <f t="shared" si="1"/>
        <v>-554</v>
      </c>
      <c r="H34" s="91">
        <f t="shared" si="2"/>
        <v>-0.94854469854469858</v>
      </c>
      <c r="I34" s="91">
        <f t="shared" si="3"/>
        <v>-0.84839203675344566</v>
      </c>
    </row>
    <row r="35" spans="2:9" ht="15" customHeight="1" x14ac:dyDescent="0.25">
      <c r="B35" s="125" t="s">
        <v>28</v>
      </c>
      <c r="C35" s="42">
        <v>2969</v>
      </c>
      <c r="D35" s="42">
        <v>1285</v>
      </c>
      <c r="E35" s="42">
        <v>257</v>
      </c>
      <c r="F35" s="42">
        <f t="shared" si="0"/>
        <v>-2712</v>
      </c>
      <c r="G35" s="42">
        <f t="shared" si="1"/>
        <v>-1028</v>
      </c>
      <c r="H35" s="91">
        <f t="shared" si="2"/>
        <v>-0.91343886830582688</v>
      </c>
      <c r="I35" s="91">
        <f t="shared" si="3"/>
        <v>-0.8</v>
      </c>
    </row>
    <row r="36" spans="2:9" ht="15" customHeight="1" x14ac:dyDescent="0.25">
      <c r="B36" s="124" t="s">
        <v>30</v>
      </c>
      <c r="C36" s="65">
        <f>SUM(C37:C51)</f>
        <v>20880</v>
      </c>
      <c r="D36" s="65">
        <f>SUM(D37:D51)</f>
        <v>10052</v>
      </c>
      <c r="E36" s="65">
        <f>SUM(E37:E51)</f>
        <v>2245</v>
      </c>
      <c r="F36" s="65">
        <f t="shared" si="0"/>
        <v>-18635</v>
      </c>
      <c r="G36" s="65">
        <f t="shared" si="1"/>
        <v>-7807</v>
      </c>
      <c r="H36" s="85">
        <f t="shared" si="2"/>
        <v>-0.89248084291187735</v>
      </c>
      <c r="I36" s="85">
        <f t="shared" si="3"/>
        <v>-0.77666136092319937</v>
      </c>
    </row>
    <row r="37" spans="2:9" ht="15" customHeight="1" x14ac:dyDescent="0.25">
      <c r="B37" s="126" t="s">
        <v>31</v>
      </c>
      <c r="C37" s="42">
        <v>228</v>
      </c>
      <c r="D37" s="42">
        <v>103</v>
      </c>
      <c r="E37" s="42">
        <v>15</v>
      </c>
      <c r="F37" s="42">
        <f t="shared" si="0"/>
        <v>-213</v>
      </c>
      <c r="G37" s="42">
        <f t="shared" si="1"/>
        <v>-88</v>
      </c>
      <c r="H37" s="91">
        <f t="shared" si="2"/>
        <v>-0.93421052631578949</v>
      </c>
      <c r="I37" s="91">
        <f t="shared" si="3"/>
        <v>-0.85436893203883502</v>
      </c>
    </row>
    <row r="38" spans="2:9" ht="15" customHeight="1" x14ac:dyDescent="0.25">
      <c r="B38" s="126" t="s">
        <v>32</v>
      </c>
      <c r="C38" s="42">
        <v>8</v>
      </c>
      <c r="D38" s="42">
        <v>1</v>
      </c>
      <c r="E38" s="42">
        <v>1</v>
      </c>
      <c r="F38" s="42">
        <f t="shared" si="0"/>
        <v>-7</v>
      </c>
      <c r="G38" s="42">
        <f t="shared" si="1"/>
        <v>0</v>
      </c>
      <c r="H38" s="91">
        <f t="shared" ref="H38:H51" si="4">E38/C38-1</f>
        <v>-0.875</v>
      </c>
      <c r="I38" s="91">
        <f t="shared" ref="I38:I51" si="5">E38/D38-1</f>
        <v>0</v>
      </c>
    </row>
    <row r="39" spans="2:9" ht="12" x14ac:dyDescent="0.25">
      <c r="B39" s="126" t="s">
        <v>214</v>
      </c>
      <c r="C39" s="42">
        <v>330</v>
      </c>
      <c r="D39" s="42">
        <v>162</v>
      </c>
      <c r="E39" s="42">
        <v>61</v>
      </c>
      <c r="F39" s="42">
        <f t="shared" si="0"/>
        <v>-269</v>
      </c>
      <c r="G39" s="42">
        <f t="shared" si="1"/>
        <v>-101</v>
      </c>
      <c r="H39" s="91">
        <f t="shared" si="4"/>
        <v>-0.81515151515151518</v>
      </c>
      <c r="I39" s="91">
        <f t="shared" si="5"/>
        <v>-0.62345679012345678</v>
      </c>
    </row>
    <row r="40" spans="2:9" ht="15" customHeight="1" x14ac:dyDescent="0.25">
      <c r="B40" s="125" t="s">
        <v>43</v>
      </c>
      <c r="C40" s="42">
        <v>3749</v>
      </c>
      <c r="D40" s="42">
        <v>1493</v>
      </c>
      <c r="E40" s="42">
        <v>562</v>
      </c>
      <c r="F40" s="42">
        <f t="shared" si="0"/>
        <v>-3187</v>
      </c>
      <c r="G40" s="42">
        <f t="shared" si="1"/>
        <v>-931</v>
      </c>
      <c r="H40" s="91">
        <f t="shared" si="4"/>
        <v>-0.85009335822886101</v>
      </c>
      <c r="I40" s="91">
        <f t="shared" si="5"/>
        <v>-0.62357669122572001</v>
      </c>
    </row>
    <row r="41" spans="2:9" ht="15" customHeight="1" x14ac:dyDescent="0.25">
      <c r="B41" s="125" t="s">
        <v>35</v>
      </c>
      <c r="C41" s="42">
        <v>4</v>
      </c>
      <c r="D41" s="42">
        <v>0</v>
      </c>
      <c r="E41" s="42">
        <v>0</v>
      </c>
      <c r="F41" s="42">
        <f t="shared" si="0"/>
        <v>-4</v>
      </c>
      <c r="G41" s="42">
        <f t="shared" si="1"/>
        <v>0</v>
      </c>
      <c r="H41" s="91">
        <f t="shared" si="4"/>
        <v>-1</v>
      </c>
      <c r="I41" s="91"/>
    </row>
    <row r="42" spans="2:9" ht="15" customHeight="1" x14ac:dyDescent="0.25">
      <c r="B42" s="125" t="s">
        <v>36</v>
      </c>
      <c r="C42" s="42">
        <v>6214</v>
      </c>
      <c r="D42" s="42">
        <v>3484</v>
      </c>
      <c r="E42" s="42">
        <v>578</v>
      </c>
      <c r="F42" s="42">
        <f t="shared" si="0"/>
        <v>-5636</v>
      </c>
      <c r="G42" s="42">
        <f t="shared" si="1"/>
        <v>-2906</v>
      </c>
      <c r="H42" s="91">
        <f t="shared" si="4"/>
        <v>-0.90698422915996135</v>
      </c>
      <c r="I42" s="91">
        <f t="shared" si="5"/>
        <v>-0.83409873708381177</v>
      </c>
    </row>
    <row r="43" spans="2:9" ht="15" customHeight="1" x14ac:dyDescent="0.25">
      <c r="B43" s="125" t="s">
        <v>37</v>
      </c>
      <c r="C43" s="42">
        <v>202</v>
      </c>
      <c r="D43" s="42">
        <v>95</v>
      </c>
      <c r="E43" s="42">
        <v>10</v>
      </c>
      <c r="F43" s="42">
        <f t="shared" si="0"/>
        <v>-192</v>
      </c>
      <c r="G43" s="42">
        <f t="shared" si="1"/>
        <v>-85</v>
      </c>
      <c r="H43" s="91">
        <f t="shared" si="4"/>
        <v>-0.95049504950495045</v>
      </c>
      <c r="I43" s="91">
        <f t="shared" si="5"/>
        <v>-0.89473684210526316</v>
      </c>
    </row>
    <row r="44" spans="2:9" ht="15" customHeight="1" x14ac:dyDescent="0.25">
      <c r="B44" s="125" t="s">
        <v>38</v>
      </c>
      <c r="C44" s="42">
        <v>124</v>
      </c>
      <c r="D44" s="42">
        <v>58</v>
      </c>
      <c r="E44" s="42">
        <v>11</v>
      </c>
      <c r="F44" s="42">
        <f t="shared" si="0"/>
        <v>-113</v>
      </c>
      <c r="G44" s="42">
        <f t="shared" si="1"/>
        <v>-47</v>
      </c>
      <c r="H44" s="91">
        <f t="shared" si="4"/>
        <v>-0.91129032258064513</v>
      </c>
      <c r="I44" s="91">
        <f t="shared" si="5"/>
        <v>-0.81034482758620685</v>
      </c>
    </row>
    <row r="45" spans="2:9" ht="12" x14ac:dyDescent="0.25">
      <c r="B45" s="125" t="s">
        <v>39</v>
      </c>
      <c r="C45" s="42">
        <v>105</v>
      </c>
      <c r="D45" s="42">
        <v>46</v>
      </c>
      <c r="E45" s="42">
        <v>32</v>
      </c>
      <c r="F45" s="42">
        <f t="shared" si="0"/>
        <v>-73</v>
      </c>
      <c r="G45" s="42">
        <f t="shared" si="1"/>
        <v>-14</v>
      </c>
      <c r="H45" s="91">
        <f t="shared" si="4"/>
        <v>-0.69523809523809521</v>
      </c>
      <c r="I45" s="91">
        <f t="shared" si="5"/>
        <v>-0.30434782608695654</v>
      </c>
    </row>
    <row r="46" spans="2:9" ht="12" x14ac:dyDescent="0.25">
      <c r="B46" s="125" t="s">
        <v>40</v>
      </c>
      <c r="C46" s="42">
        <v>1070</v>
      </c>
      <c r="D46" s="42">
        <v>458</v>
      </c>
      <c r="E46" s="42">
        <v>182</v>
      </c>
      <c r="F46" s="42">
        <f t="shared" si="0"/>
        <v>-888</v>
      </c>
      <c r="G46" s="42">
        <f t="shared" si="1"/>
        <v>-276</v>
      </c>
      <c r="H46" s="91">
        <f t="shared" si="4"/>
        <v>-0.82990654205607473</v>
      </c>
      <c r="I46" s="91">
        <f t="shared" si="5"/>
        <v>-0.60262008733624461</v>
      </c>
    </row>
    <row r="47" spans="2:9" ht="12" x14ac:dyDescent="0.25">
      <c r="B47" s="125" t="s">
        <v>34</v>
      </c>
      <c r="C47" s="42">
        <v>6126</v>
      </c>
      <c r="D47" s="42">
        <v>3012</v>
      </c>
      <c r="E47" s="42">
        <v>449</v>
      </c>
      <c r="F47" s="42">
        <f t="shared" si="0"/>
        <v>-5677</v>
      </c>
      <c r="G47" s="42">
        <f t="shared" si="1"/>
        <v>-2563</v>
      </c>
      <c r="H47" s="91">
        <f t="shared" si="4"/>
        <v>-0.92670584394384592</v>
      </c>
      <c r="I47" s="91">
        <f t="shared" si="5"/>
        <v>-0.850929614873838</v>
      </c>
    </row>
    <row r="48" spans="2:9" ht="12" x14ac:dyDescent="0.25">
      <c r="B48" s="125" t="s">
        <v>41</v>
      </c>
      <c r="C48" s="42">
        <v>9</v>
      </c>
      <c r="D48" s="42">
        <v>2</v>
      </c>
      <c r="E48" s="42">
        <v>0</v>
      </c>
      <c r="F48" s="42">
        <f t="shared" si="0"/>
        <v>-9</v>
      </c>
      <c r="G48" s="42">
        <f t="shared" si="1"/>
        <v>-2</v>
      </c>
      <c r="H48" s="91">
        <f t="shared" si="4"/>
        <v>-1</v>
      </c>
      <c r="I48" s="91">
        <f t="shared" si="5"/>
        <v>-1</v>
      </c>
    </row>
    <row r="49" spans="1:9" ht="15" customHeight="1" x14ac:dyDescent="0.25">
      <c r="B49" s="125" t="s">
        <v>215</v>
      </c>
      <c r="C49" s="42">
        <v>977</v>
      </c>
      <c r="D49" s="42">
        <v>595</v>
      </c>
      <c r="E49" s="42">
        <v>249</v>
      </c>
      <c r="F49" s="42">
        <f t="shared" si="0"/>
        <v>-728</v>
      </c>
      <c r="G49" s="42">
        <f t="shared" si="1"/>
        <v>-346</v>
      </c>
      <c r="H49" s="91">
        <f t="shared" si="4"/>
        <v>-0.74513817809621297</v>
      </c>
      <c r="I49" s="91">
        <f t="shared" si="5"/>
        <v>-0.58151260504201674</v>
      </c>
    </row>
    <row r="50" spans="1:9" ht="15" customHeight="1" x14ac:dyDescent="0.25">
      <c r="B50" s="125" t="s">
        <v>42</v>
      </c>
      <c r="C50" s="42">
        <v>1133</v>
      </c>
      <c r="D50" s="42">
        <v>340</v>
      </c>
      <c r="E50" s="42">
        <v>61</v>
      </c>
      <c r="F50" s="42">
        <f t="shared" si="0"/>
        <v>-1072</v>
      </c>
      <c r="G50" s="42">
        <f t="shared" si="1"/>
        <v>-279</v>
      </c>
      <c r="H50" s="91">
        <f t="shared" si="4"/>
        <v>-0.9461606354810238</v>
      </c>
      <c r="I50" s="91">
        <f t="shared" si="5"/>
        <v>-0.82058823529411762</v>
      </c>
    </row>
    <row r="51" spans="1:9" ht="15" customHeight="1" x14ac:dyDescent="0.25">
      <c r="B51" s="125" t="s">
        <v>33</v>
      </c>
      <c r="C51" s="42">
        <v>601</v>
      </c>
      <c r="D51" s="42">
        <v>203</v>
      </c>
      <c r="E51" s="42">
        <v>34</v>
      </c>
      <c r="F51" s="42">
        <f t="shared" si="0"/>
        <v>-567</v>
      </c>
      <c r="G51" s="42">
        <f t="shared" si="1"/>
        <v>-169</v>
      </c>
      <c r="H51" s="91">
        <f t="shared" si="4"/>
        <v>-0.94342762063227958</v>
      </c>
      <c r="I51" s="91">
        <f t="shared" si="5"/>
        <v>-0.83251231527093594</v>
      </c>
    </row>
    <row r="52" spans="1:9" ht="15" customHeight="1" x14ac:dyDescent="0.25">
      <c r="B52" s="124" t="s">
        <v>44</v>
      </c>
      <c r="C52" s="65">
        <f>SUM(C53:C61)</f>
        <v>43942</v>
      </c>
      <c r="D52" s="65">
        <f>SUM(D53:D61)</f>
        <v>15869</v>
      </c>
      <c r="E52" s="65">
        <f>SUM(E53:E61)</f>
        <v>5244</v>
      </c>
      <c r="F52" s="65">
        <f t="shared" si="0"/>
        <v>-38698</v>
      </c>
      <c r="G52" s="65">
        <f t="shared" si="1"/>
        <v>-10625</v>
      </c>
      <c r="H52" s="85">
        <f t="shared" si="2"/>
        <v>-0.88066087114833191</v>
      </c>
      <c r="I52" s="85">
        <f t="shared" si="3"/>
        <v>-0.66954439473186711</v>
      </c>
    </row>
    <row r="53" spans="1:9" ht="15" customHeight="1" x14ac:dyDescent="0.25">
      <c r="A53" s="11"/>
      <c r="B53" s="126" t="s">
        <v>61</v>
      </c>
      <c r="C53" s="42">
        <v>3740</v>
      </c>
      <c r="D53" s="42">
        <v>1245</v>
      </c>
      <c r="E53" s="42">
        <v>304</v>
      </c>
      <c r="F53" s="42">
        <f t="shared" si="0"/>
        <v>-3436</v>
      </c>
      <c r="G53" s="42">
        <f t="shared" si="1"/>
        <v>-941</v>
      </c>
      <c r="H53" s="91">
        <f t="shared" si="2"/>
        <v>-0.91871657754010694</v>
      </c>
      <c r="I53" s="91">
        <f t="shared" si="3"/>
        <v>-0.7558232931726907</v>
      </c>
    </row>
    <row r="54" spans="1:9" ht="15" customHeight="1" x14ac:dyDescent="0.25">
      <c r="A54" s="11"/>
      <c r="B54" s="126" t="s">
        <v>45</v>
      </c>
      <c r="C54" s="42">
        <v>2116</v>
      </c>
      <c r="D54" s="42">
        <v>907</v>
      </c>
      <c r="E54" s="42">
        <v>280</v>
      </c>
      <c r="F54" s="42">
        <f t="shared" si="0"/>
        <v>-1836</v>
      </c>
      <c r="G54" s="42">
        <f t="shared" si="1"/>
        <v>-627</v>
      </c>
      <c r="H54" s="91">
        <f t="shared" si="2"/>
        <v>-0.86767485822306245</v>
      </c>
      <c r="I54" s="91">
        <f t="shared" si="3"/>
        <v>-0.69128996692392497</v>
      </c>
    </row>
    <row r="55" spans="1:9" ht="15" customHeight="1" x14ac:dyDescent="0.25">
      <c r="A55" s="11"/>
      <c r="B55" s="125" t="s">
        <v>47</v>
      </c>
      <c r="C55" s="42">
        <v>21805</v>
      </c>
      <c r="D55" s="42">
        <v>7208</v>
      </c>
      <c r="E55" s="42">
        <v>2182</v>
      </c>
      <c r="F55" s="42">
        <f t="shared" si="0"/>
        <v>-19623</v>
      </c>
      <c r="G55" s="42">
        <f t="shared" si="1"/>
        <v>-5026</v>
      </c>
      <c r="H55" s="91">
        <f t="shared" si="2"/>
        <v>-0.89993120843843155</v>
      </c>
      <c r="I55" s="91">
        <f t="shared" si="3"/>
        <v>-0.69728079911209773</v>
      </c>
    </row>
    <row r="56" spans="1:9" ht="13.2" x14ac:dyDescent="0.25">
      <c r="A56" s="11"/>
      <c r="B56" s="125" t="s">
        <v>48</v>
      </c>
      <c r="C56" s="42">
        <v>7</v>
      </c>
      <c r="D56" s="42">
        <v>1</v>
      </c>
      <c r="E56" s="42">
        <v>2</v>
      </c>
      <c r="F56" s="42">
        <f t="shared" si="0"/>
        <v>-5</v>
      </c>
      <c r="G56" s="42">
        <f t="shared" si="1"/>
        <v>1</v>
      </c>
      <c r="H56" s="91">
        <f t="shared" si="2"/>
        <v>-0.7142857142857143</v>
      </c>
      <c r="I56" s="91">
        <f t="shared" si="3"/>
        <v>1</v>
      </c>
    </row>
    <row r="57" spans="1:9" ht="13.2" x14ac:dyDescent="0.25">
      <c r="A57" s="11"/>
      <c r="B57" s="125" t="s">
        <v>49</v>
      </c>
      <c r="C57" s="42">
        <v>90</v>
      </c>
      <c r="D57" s="42">
        <v>47</v>
      </c>
      <c r="E57" s="42">
        <v>12</v>
      </c>
      <c r="F57" s="42">
        <f t="shared" si="0"/>
        <v>-78</v>
      </c>
      <c r="G57" s="42">
        <f t="shared" si="1"/>
        <v>-35</v>
      </c>
      <c r="H57" s="91">
        <f t="shared" si="2"/>
        <v>-0.8666666666666667</v>
      </c>
      <c r="I57" s="91">
        <f t="shared" si="3"/>
        <v>-0.74468085106382986</v>
      </c>
    </row>
    <row r="58" spans="1:9" ht="13.2" x14ac:dyDescent="0.25">
      <c r="A58" s="11"/>
      <c r="B58" s="125" t="s">
        <v>242</v>
      </c>
      <c r="C58" s="42">
        <v>1</v>
      </c>
      <c r="D58" s="42">
        <v>4</v>
      </c>
      <c r="E58" s="42">
        <v>0</v>
      </c>
      <c r="F58" s="42">
        <f t="shared" si="0"/>
        <v>-1</v>
      </c>
      <c r="G58" s="42">
        <f t="shared" si="1"/>
        <v>-4</v>
      </c>
      <c r="H58" s="91">
        <f t="shared" si="2"/>
        <v>-1</v>
      </c>
      <c r="I58" s="91">
        <f t="shared" si="3"/>
        <v>-1</v>
      </c>
    </row>
    <row r="59" spans="1:9" ht="12" customHeight="1" x14ac:dyDescent="0.25">
      <c r="A59" s="11"/>
      <c r="B59" s="125" t="s">
        <v>50</v>
      </c>
      <c r="C59" s="42">
        <v>5348</v>
      </c>
      <c r="D59" s="42">
        <v>1929</v>
      </c>
      <c r="E59" s="42">
        <v>532</v>
      </c>
      <c r="F59" s="42">
        <f t="shared" si="0"/>
        <v>-4816</v>
      </c>
      <c r="G59" s="42">
        <f t="shared" si="1"/>
        <v>-1397</v>
      </c>
      <c r="H59" s="91">
        <f t="shared" si="2"/>
        <v>-0.90052356020942415</v>
      </c>
      <c r="I59" s="91">
        <f t="shared" si="3"/>
        <v>-0.72420943494038359</v>
      </c>
    </row>
    <row r="60" spans="1:9" ht="15" customHeight="1" x14ac:dyDescent="0.25">
      <c r="A60" s="11"/>
      <c r="B60" s="125" t="s">
        <v>46</v>
      </c>
      <c r="C60" s="42">
        <v>7847</v>
      </c>
      <c r="D60" s="42">
        <v>3721</v>
      </c>
      <c r="E60" s="42">
        <v>1627</v>
      </c>
      <c r="F60" s="42">
        <f t="shared" si="0"/>
        <v>-6220</v>
      </c>
      <c r="G60" s="42">
        <f t="shared" si="1"/>
        <v>-2094</v>
      </c>
      <c r="H60" s="91">
        <f t="shared" si="2"/>
        <v>-0.79265961513954375</v>
      </c>
      <c r="I60" s="91">
        <f t="shared" si="3"/>
        <v>-0.56275194840096754</v>
      </c>
    </row>
    <row r="61" spans="1:9" s="21" customFormat="1" ht="15" customHeight="1" x14ac:dyDescent="0.25">
      <c r="A61" s="11"/>
      <c r="B61" s="125" t="s">
        <v>51</v>
      </c>
      <c r="C61" s="42">
        <v>2988</v>
      </c>
      <c r="D61" s="42">
        <v>807</v>
      </c>
      <c r="E61" s="42">
        <v>305</v>
      </c>
      <c r="F61" s="42">
        <f t="shared" si="0"/>
        <v>-2683</v>
      </c>
      <c r="G61" s="42">
        <f t="shared" si="1"/>
        <v>-502</v>
      </c>
      <c r="H61" s="91">
        <f t="shared" si="2"/>
        <v>-0.89792503346720209</v>
      </c>
      <c r="I61" s="91">
        <f t="shared" si="3"/>
        <v>-0.6220570012391573</v>
      </c>
    </row>
    <row r="62" spans="1:9" ht="15" customHeight="1" x14ac:dyDescent="0.25">
      <c r="B62" s="124" t="s">
        <v>52</v>
      </c>
      <c r="C62" s="65">
        <f>SUM(C63:C65)</f>
        <v>424908</v>
      </c>
      <c r="D62" s="65">
        <f>SUM(D63:D65)</f>
        <v>235553</v>
      </c>
      <c r="E62" s="65">
        <f>SUM(E63:E65)</f>
        <v>115738</v>
      </c>
      <c r="F62" s="65">
        <f t="shared" si="0"/>
        <v>-309170</v>
      </c>
      <c r="G62" s="65">
        <f t="shared" si="1"/>
        <v>-119815</v>
      </c>
      <c r="H62" s="85">
        <f t="shared" si="2"/>
        <v>-0.72761633106460688</v>
      </c>
      <c r="I62" s="85">
        <f t="shared" si="3"/>
        <v>-0.50865410332281913</v>
      </c>
    </row>
    <row r="63" spans="1:9" ht="15" customHeight="1" x14ac:dyDescent="0.25">
      <c r="B63" s="125" t="s">
        <v>55</v>
      </c>
      <c r="C63" s="42">
        <v>367818</v>
      </c>
      <c r="D63" s="42">
        <v>210140</v>
      </c>
      <c r="E63" s="42">
        <v>93681</v>
      </c>
      <c r="F63" s="42">
        <f t="shared" si="0"/>
        <v>-274137</v>
      </c>
      <c r="G63" s="42">
        <f t="shared" si="1"/>
        <v>-116459</v>
      </c>
      <c r="H63" s="91">
        <f t="shared" si="2"/>
        <v>-0.74530610247459339</v>
      </c>
      <c r="I63" s="91">
        <f t="shared" si="3"/>
        <v>-0.55419720186542309</v>
      </c>
    </row>
    <row r="64" spans="1:9" ht="15" customHeight="1" x14ac:dyDescent="0.25">
      <c r="B64" s="125" t="s">
        <v>54</v>
      </c>
      <c r="C64" s="42">
        <v>56422</v>
      </c>
      <c r="D64" s="42">
        <v>25069</v>
      </c>
      <c r="E64" s="42">
        <v>22016</v>
      </c>
      <c r="F64" s="42">
        <f t="shared" si="0"/>
        <v>-34406</v>
      </c>
      <c r="G64" s="42">
        <f t="shared" si="1"/>
        <v>-3053</v>
      </c>
      <c r="H64" s="91">
        <f t="shared" si="2"/>
        <v>-0.60979759668214528</v>
      </c>
      <c r="I64" s="91">
        <f t="shared" si="3"/>
        <v>-0.12178387650085765</v>
      </c>
    </row>
    <row r="65" spans="1:9" ht="15" customHeight="1" x14ac:dyDescent="0.25">
      <c r="B65" s="125" t="s">
        <v>53</v>
      </c>
      <c r="C65" s="42">
        <v>668</v>
      </c>
      <c r="D65" s="42">
        <v>344</v>
      </c>
      <c r="E65" s="42">
        <v>41</v>
      </c>
      <c r="F65" s="42">
        <f t="shared" si="0"/>
        <v>-627</v>
      </c>
      <c r="G65" s="42">
        <f t="shared" si="1"/>
        <v>-303</v>
      </c>
      <c r="H65" s="91">
        <f t="shared" si="2"/>
        <v>-0.93862275449101795</v>
      </c>
      <c r="I65" s="91">
        <f t="shared" si="3"/>
        <v>-0.8808139534883721</v>
      </c>
    </row>
    <row r="66" spans="1:9" ht="15" customHeight="1" x14ac:dyDescent="0.25">
      <c r="B66" s="123" t="s">
        <v>56</v>
      </c>
      <c r="C66" s="66">
        <f>SUM(C67,C88,C96,C100)</f>
        <v>17967</v>
      </c>
      <c r="D66" s="66">
        <f>SUM(D67,D88,D96,D100)</f>
        <v>7649</v>
      </c>
      <c r="E66" s="66">
        <f>SUM(E67,E88,E96,E100)</f>
        <v>3211</v>
      </c>
      <c r="F66" s="66">
        <f t="shared" si="0"/>
        <v>-14756</v>
      </c>
      <c r="G66" s="66">
        <f t="shared" si="1"/>
        <v>-4438</v>
      </c>
      <c r="H66" s="72">
        <f t="shared" si="2"/>
        <v>-0.82128346412868036</v>
      </c>
      <c r="I66" s="72">
        <f t="shared" si="3"/>
        <v>-0.58020656294940509</v>
      </c>
    </row>
    <row r="67" spans="1:9" ht="14.4" x14ac:dyDescent="0.25">
      <c r="B67" s="124" t="s">
        <v>57</v>
      </c>
      <c r="C67" s="65">
        <f>SUM(C68:C87)</f>
        <v>157</v>
      </c>
      <c r="D67" s="65">
        <f>SUM(D68:D87)</f>
        <v>91</v>
      </c>
      <c r="E67" s="65">
        <f>SUM(E68:E87)</f>
        <v>65</v>
      </c>
      <c r="F67" s="67">
        <f t="shared" si="0"/>
        <v>-92</v>
      </c>
      <c r="G67" s="67">
        <f t="shared" si="1"/>
        <v>-26</v>
      </c>
      <c r="H67" s="85">
        <f t="shared" si="2"/>
        <v>-0.5859872611464968</v>
      </c>
      <c r="I67" s="143">
        <f t="shared" si="3"/>
        <v>-0.2857142857142857</v>
      </c>
    </row>
    <row r="68" spans="1:9" ht="13.2" x14ac:dyDescent="0.25">
      <c r="A68" s="11"/>
      <c r="B68" s="128" t="s">
        <v>224</v>
      </c>
      <c r="C68" s="42">
        <v>0</v>
      </c>
      <c r="D68" s="42">
        <v>0</v>
      </c>
      <c r="E68" s="42">
        <v>0</v>
      </c>
      <c r="F68" s="42">
        <f t="shared" si="0"/>
        <v>0</v>
      </c>
      <c r="G68" s="42">
        <f t="shared" si="1"/>
        <v>0</v>
      </c>
      <c r="H68" s="91" t="e">
        <f t="shared" si="2"/>
        <v>#DIV/0!</v>
      </c>
      <c r="I68" s="91" t="e">
        <f t="shared" si="3"/>
        <v>#DIV/0!</v>
      </c>
    </row>
    <row r="69" spans="1:9" ht="15" customHeight="1" x14ac:dyDescent="0.25">
      <c r="A69" s="11"/>
      <c r="B69" s="129" t="s">
        <v>58</v>
      </c>
      <c r="C69" s="42">
        <v>11</v>
      </c>
      <c r="D69" s="42">
        <v>6</v>
      </c>
      <c r="E69" s="42">
        <v>3</v>
      </c>
      <c r="F69" s="42">
        <f t="shared" si="0"/>
        <v>-8</v>
      </c>
      <c r="G69" s="42">
        <f t="shared" si="1"/>
        <v>-3</v>
      </c>
      <c r="H69" s="91">
        <f t="shared" ref="H69" si="6">E69/C69-1</f>
        <v>-0.72727272727272729</v>
      </c>
      <c r="I69" s="91">
        <f t="shared" ref="I69" si="7">E69/D69-1</f>
        <v>-0.5</v>
      </c>
    </row>
    <row r="70" spans="1:9" ht="13.2" x14ac:dyDescent="0.25">
      <c r="A70" s="11"/>
      <c r="B70" s="129" t="s">
        <v>157</v>
      </c>
      <c r="C70" s="42">
        <v>0</v>
      </c>
      <c r="D70" s="42">
        <v>1</v>
      </c>
      <c r="E70" s="42">
        <v>0</v>
      </c>
      <c r="F70" s="42">
        <f t="shared" ref="F70:F133" si="8">E70-C70</f>
        <v>0</v>
      </c>
      <c r="G70" s="42">
        <f t="shared" ref="G70:G133" si="9">E70-D70</f>
        <v>-1</v>
      </c>
      <c r="H70" s="91" t="e">
        <f t="shared" ref="H70:H87" si="10">E70/C70-1</f>
        <v>#DIV/0!</v>
      </c>
      <c r="I70" s="91">
        <f t="shared" ref="I70:I87" si="11">E70/D70-1</f>
        <v>-1</v>
      </c>
    </row>
    <row r="71" spans="1:9" ht="13.2" x14ac:dyDescent="0.25">
      <c r="A71" s="11"/>
      <c r="B71" s="129" t="s">
        <v>59</v>
      </c>
      <c r="C71" s="42">
        <v>2</v>
      </c>
      <c r="D71" s="42">
        <v>0</v>
      </c>
      <c r="E71" s="42">
        <v>1</v>
      </c>
      <c r="F71" s="42">
        <f t="shared" si="8"/>
        <v>-1</v>
      </c>
      <c r="G71" s="42">
        <f t="shared" si="9"/>
        <v>1</v>
      </c>
      <c r="H71" s="91">
        <f t="shared" si="10"/>
        <v>-0.5</v>
      </c>
      <c r="I71" s="91"/>
    </row>
    <row r="72" spans="1:9" ht="13.2" x14ac:dyDescent="0.25">
      <c r="A72" s="11"/>
      <c r="B72" s="129" t="s">
        <v>188</v>
      </c>
      <c r="C72" s="42">
        <v>1</v>
      </c>
      <c r="D72" s="42">
        <v>0</v>
      </c>
      <c r="E72" s="42">
        <v>1</v>
      </c>
      <c r="F72" s="42">
        <f t="shared" si="8"/>
        <v>0</v>
      </c>
      <c r="G72" s="42">
        <f t="shared" si="9"/>
        <v>1</v>
      </c>
      <c r="H72" s="91"/>
      <c r="I72" s="91"/>
    </row>
    <row r="73" spans="1:9" ht="15" customHeight="1" x14ac:dyDescent="0.25">
      <c r="A73" s="11"/>
      <c r="B73" s="129" t="s">
        <v>75</v>
      </c>
      <c r="C73" s="42">
        <v>31</v>
      </c>
      <c r="D73" s="42">
        <v>14</v>
      </c>
      <c r="E73" s="42">
        <v>17</v>
      </c>
      <c r="F73" s="42">
        <f t="shared" si="8"/>
        <v>-14</v>
      </c>
      <c r="G73" s="42">
        <f t="shared" si="9"/>
        <v>3</v>
      </c>
      <c r="H73" s="91">
        <f t="shared" si="10"/>
        <v>-0.45161290322580649</v>
      </c>
      <c r="I73" s="91">
        <f t="shared" si="11"/>
        <v>0.21428571428571419</v>
      </c>
    </row>
    <row r="74" spans="1:9" ht="15" customHeight="1" x14ac:dyDescent="0.25">
      <c r="A74" s="11"/>
      <c r="B74" s="128" t="s">
        <v>76</v>
      </c>
      <c r="C74" s="42">
        <v>22</v>
      </c>
      <c r="D74" s="42">
        <v>18</v>
      </c>
      <c r="E74" s="42">
        <v>7</v>
      </c>
      <c r="F74" s="42">
        <f t="shared" si="8"/>
        <v>-15</v>
      </c>
      <c r="G74" s="42">
        <f t="shared" si="9"/>
        <v>-11</v>
      </c>
      <c r="H74" s="91">
        <f t="shared" si="10"/>
        <v>-0.68181818181818188</v>
      </c>
      <c r="I74" s="91">
        <f t="shared" si="11"/>
        <v>-0.61111111111111116</v>
      </c>
    </row>
    <row r="75" spans="1:9" ht="13.2" x14ac:dyDescent="0.25">
      <c r="A75" s="11"/>
      <c r="B75" s="129" t="s">
        <v>232</v>
      </c>
      <c r="C75" s="42">
        <v>0</v>
      </c>
      <c r="D75" s="42">
        <v>0</v>
      </c>
      <c r="E75" s="42">
        <v>0</v>
      </c>
      <c r="F75" s="42">
        <f t="shared" si="8"/>
        <v>0</v>
      </c>
      <c r="G75" s="42">
        <f t="shared" si="9"/>
        <v>0</v>
      </c>
      <c r="H75" s="91"/>
      <c r="I75" s="91"/>
    </row>
    <row r="76" spans="1:9" ht="16.5" customHeight="1" x14ac:dyDescent="0.25">
      <c r="A76" s="11"/>
      <c r="B76" s="129" t="s">
        <v>84</v>
      </c>
      <c r="C76" s="42">
        <v>0</v>
      </c>
      <c r="D76" s="42">
        <v>0</v>
      </c>
      <c r="E76" s="42">
        <v>0</v>
      </c>
      <c r="F76" s="42">
        <f t="shared" si="8"/>
        <v>0</v>
      </c>
      <c r="G76" s="42">
        <f t="shared" si="9"/>
        <v>0</v>
      </c>
      <c r="H76" s="91"/>
      <c r="I76" s="91"/>
    </row>
    <row r="77" spans="1:9" ht="15" customHeight="1" x14ac:dyDescent="0.25">
      <c r="A77" s="11"/>
      <c r="B77" s="129" t="s">
        <v>87</v>
      </c>
      <c r="C77" s="42">
        <v>10</v>
      </c>
      <c r="D77" s="42">
        <v>6</v>
      </c>
      <c r="E77" s="42">
        <v>1</v>
      </c>
      <c r="F77" s="42">
        <f t="shared" si="8"/>
        <v>-9</v>
      </c>
      <c r="G77" s="42">
        <f t="shared" si="9"/>
        <v>-5</v>
      </c>
      <c r="H77" s="91">
        <f t="shared" si="10"/>
        <v>-0.9</v>
      </c>
      <c r="I77" s="91">
        <f t="shared" si="11"/>
        <v>-0.83333333333333337</v>
      </c>
    </row>
    <row r="78" spans="1:9" ht="14.25" customHeight="1" x14ac:dyDescent="0.25">
      <c r="A78" s="11"/>
      <c r="B78" s="129" t="s">
        <v>233</v>
      </c>
      <c r="C78" s="42">
        <v>0</v>
      </c>
      <c r="D78" s="42">
        <v>0</v>
      </c>
      <c r="E78" s="42">
        <v>0</v>
      </c>
      <c r="F78" s="42">
        <f t="shared" si="8"/>
        <v>0</v>
      </c>
      <c r="G78" s="42">
        <f t="shared" si="9"/>
        <v>0</v>
      </c>
      <c r="H78" s="91"/>
      <c r="I78" s="91"/>
    </row>
    <row r="79" spans="1:9" ht="13.2" x14ac:dyDescent="0.25">
      <c r="A79" s="11"/>
      <c r="B79" s="129" t="s">
        <v>104</v>
      </c>
      <c r="C79" s="42">
        <v>33</v>
      </c>
      <c r="D79" s="42">
        <v>22</v>
      </c>
      <c r="E79" s="42">
        <v>19</v>
      </c>
      <c r="F79" s="42">
        <f t="shared" si="8"/>
        <v>-14</v>
      </c>
      <c r="G79" s="42">
        <f t="shared" si="9"/>
        <v>-3</v>
      </c>
      <c r="H79" s="91">
        <f t="shared" si="10"/>
        <v>-0.4242424242424242</v>
      </c>
      <c r="I79" s="91">
        <f t="shared" si="11"/>
        <v>-0.13636363636363635</v>
      </c>
    </row>
    <row r="80" spans="1:9" s="21" customFormat="1" ht="13.2" x14ac:dyDescent="0.25">
      <c r="A80" s="11"/>
      <c r="B80" s="129" t="s">
        <v>118</v>
      </c>
      <c r="C80" s="42">
        <v>0</v>
      </c>
      <c r="D80" s="42">
        <v>0</v>
      </c>
      <c r="E80" s="42">
        <v>0</v>
      </c>
      <c r="F80" s="42">
        <f t="shared" si="8"/>
        <v>0</v>
      </c>
      <c r="G80" s="42">
        <f t="shared" si="9"/>
        <v>0</v>
      </c>
      <c r="H80" s="91"/>
      <c r="I80" s="91"/>
    </row>
    <row r="81" spans="1:9" ht="13.2" x14ac:dyDescent="0.25">
      <c r="A81" s="11"/>
      <c r="B81" s="129" t="s">
        <v>230</v>
      </c>
      <c r="C81" s="42">
        <v>0</v>
      </c>
      <c r="D81" s="42">
        <v>0</v>
      </c>
      <c r="E81" s="42">
        <v>0</v>
      </c>
      <c r="F81" s="42">
        <f t="shared" si="8"/>
        <v>0</v>
      </c>
      <c r="G81" s="42">
        <f t="shared" si="9"/>
        <v>0</v>
      </c>
      <c r="H81" s="91"/>
      <c r="I81" s="91"/>
    </row>
    <row r="82" spans="1:9" s="10" customFormat="1" ht="13.2" x14ac:dyDescent="0.25">
      <c r="A82" s="11"/>
      <c r="B82" s="129" t="s">
        <v>133</v>
      </c>
      <c r="C82" s="42">
        <v>0</v>
      </c>
      <c r="D82" s="42">
        <v>0</v>
      </c>
      <c r="E82" s="42">
        <v>0</v>
      </c>
      <c r="F82" s="42">
        <f t="shared" si="8"/>
        <v>0</v>
      </c>
      <c r="G82" s="42">
        <f t="shared" si="9"/>
        <v>0</v>
      </c>
      <c r="H82" s="91"/>
      <c r="I82" s="91"/>
    </row>
    <row r="83" spans="1:9" s="21" customFormat="1" ht="13.2" x14ac:dyDescent="0.25">
      <c r="A83" s="11"/>
      <c r="B83" s="129" t="s">
        <v>134</v>
      </c>
      <c r="C83" s="42">
        <v>27</v>
      </c>
      <c r="D83" s="42">
        <v>13</v>
      </c>
      <c r="E83" s="42">
        <v>11</v>
      </c>
      <c r="F83" s="42">
        <f t="shared" si="8"/>
        <v>-16</v>
      </c>
      <c r="G83" s="42">
        <f t="shared" si="9"/>
        <v>-2</v>
      </c>
      <c r="H83" s="91">
        <f t="shared" si="10"/>
        <v>-0.59259259259259256</v>
      </c>
      <c r="I83" s="91">
        <f t="shared" si="11"/>
        <v>-0.15384615384615385</v>
      </c>
    </row>
    <row r="84" spans="1:9" ht="15" customHeight="1" x14ac:dyDescent="0.25">
      <c r="A84" s="11"/>
      <c r="B84" s="129" t="s">
        <v>193</v>
      </c>
      <c r="C84" s="42">
        <v>1</v>
      </c>
      <c r="D84" s="42">
        <v>0</v>
      </c>
      <c r="E84" s="42">
        <v>2</v>
      </c>
      <c r="F84" s="42">
        <f t="shared" si="8"/>
        <v>1</v>
      </c>
      <c r="G84" s="42">
        <f t="shared" si="9"/>
        <v>2</v>
      </c>
      <c r="H84" s="91">
        <f t="shared" si="10"/>
        <v>1</v>
      </c>
      <c r="I84" s="91"/>
    </row>
    <row r="85" spans="1:9" ht="15" customHeight="1" x14ac:dyDescent="0.25">
      <c r="A85" s="11"/>
      <c r="B85" s="129" t="s">
        <v>143</v>
      </c>
      <c r="C85" s="42">
        <v>6</v>
      </c>
      <c r="D85" s="42">
        <v>2</v>
      </c>
      <c r="E85" s="42">
        <v>0</v>
      </c>
      <c r="F85" s="42">
        <f t="shared" si="8"/>
        <v>-6</v>
      </c>
      <c r="G85" s="42">
        <f t="shared" si="9"/>
        <v>-2</v>
      </c>
      <c r="H85" s="91">
        <f t="shared" si="10"/>
        <v>-1</v>
      </c>
      <c r="I85" s="91"/>
    </row>
    <row r="86" spans="1:9" ht="15" customHeight="1" x14ac:dyDescent="0.25">
      <c r="A86" s="11"/>
      <c r="B86" s="129" t="s">
        <v>144</v>
      </c>
      <c r="C86" s="42">
        <v>12</v>
      </c>
      <c r="D86" s="42">
        <v>4</v>
      </c>
      <c r="E86" s="42">
        <v>3</v>
      </c>
      <c r="F86" s="42">
        <f t="shared" si="8"/>
        <v>-9</v>
      </c>
      <c r="G86" s="42">
        <f t="shared" si="9"/>
        <v>-1</v>
      </c>
      <c r="H86" s="91">
        <f t="shared" si="10"/>
        <v>-0.75</v>
      </c>
      <c r="I86" s="91">
        <f t="shared" si="11"/>
        <v>-0.25</v>
      </c>
    </row>
    <row r="87" spans="1:9" ht="15" customHeight="1" x14ac:dyDescent="0.25">
      <c r="A87" s="11"/>
      <c r="B87" s="129" t="s">
        <v>154</v>
      </c>
      <c r="C87" s="42">
        <v>1</v>
      </c>
      <c r="D87" s="42">
        <v>5</v>
      </c>
      <c r="E87" s="42">
        <v>0</v>
      </c>
      <c r="F87" s="42">
        <f t="shared" si="8"/>
        <v>-1</v>
      </c>
      <c r="G87" s="42">
        <f t="shared" si="9"/>
        <v>-5</v>
      </c>
      <c r="H87" s="91">
        <f t="shared" si="10"/>
        <v>-1</v>
      </c>
      <c r="I87" s="91">
        <f t="shared" si="11"/>
        <v>-1</v>
      </c>
    </row>
    <row r="88" spans="1:9" ht="15" customHeight="1" x14ac:dyDescent="0.25">
      <c r="B88" s="124" t="s">
        <v>198</v>
      </c>
      <c r="C88" s="65">
        <f>SUM(C89:C95)</f>
        <v>166</v>
      </c>
      <c r="D88" s="65">
        <f>SUM(D89:D95)</f>
        <v>72</v>
      </c>
      <c r="E88" s="65">
        <f>SUM(E89:E95)</f>
        <v>15</v>
      </c>
      <c r="F88" s="65">
        <f t="shared" si="8"/>
        <v>-151</v>
      </c>
      <c r="G88" s="65">
        <f t="shared" si="9"/>
        <v>-57</v>
      </c>
      <c r="H88" s="85">
        <f t="shared" ref="H88:H138" si="12">E88/C88-1</f>
        <v>-0.90963855421686746</v>
      </c>
      <c r="I88" s="85">
        <f t="shared" ref="I88:I138" si="13">E88/D88-1</f>
        <v>-0.79166666666666663</v>
      </c>
    </row>
    <row r="89" spans="1:9" ht="15" customHeight="1" x14ac:dyDescent="0.25">
      <c r="B89" s="129" t="s">
        <v>189</v>
      </c>
      <c r="C89" s="42">
        <v>6</v>
      </c>
      <c r="D89" s="42">
        <v>4</v>
      </c>
      <c r="E89" s="42">
        <v>0</v>
      </c>
      <c r="F89" s="42">
        <f t="shared" si="8"/>
        <v>-6</v>
      </c>
      <c r="G89" s="42">
        <f t="shared" si="9"/>
        <v>-4</v>
      </c>
      <c r="H89" s="91">
        <f t="shared" si="12"/>
        <v>-1</v>
      </c>
      <c r="I89" s="91">
        <f t="shared" si="13"/>
        <v>-1</v>
      </c>
    </row>
    <row r="90" spans="1:9" ht="15" customHeight="1" x14ac:dyDescent="0.25">
      <c r="B90" s="129" t="s">
        <v>158</v>
      </c>
      <c r="C90" s="42">
        <v>21</v>
      </c>
      <c r="D90" s="42">
        <v>10</v>
      </c>
      <c r="E90" s="42">
        <v>1</v>
      </c>
      <c r="F90" s="42">
        <f t="shared" si="8"/>
        <v>-20</v>
      </c>
      <c r="G90" s="42">
        <f t="shared" si="9"/>
        <v>-9</v>
      </c>
      <c r="H90" s="91">
        <f t="shared" si="12"/>
        <v>-0.95238095238095233</v>
      </c>
      <c r="I90" s="91">
        <f t="shared" si="13"/>
        <v>-0.9</v>
      </c>
    </row>
    <row r="91" spans="1:9" ht="12" x14ac:dyDescent="0.25">
      <c r="B91" s="129" t="s">
        <v>102</v>
      </c>
      <c r="C91" s="42">
        <v>71</v>
      </c>
      <c r="D91" s="42">
        <v>23</v>
      </c>
      <c r="E91" s="42">
        <v>3</v>
      </c>
      <c r="F91" s="42">
        <f t="shared" si="8"/>
        <v>-68</v>
      </c>
      <c r="G91" s="42">
        <f t="shared" si="9"/>
        <v>-20</v>
      </c>
      <c r="H91" s="91">
        <f t="shared" si="12"/>
        <v>-0.95774647887323949</v>
      </c>
      <c r="I91" s="91">
        <f t="shared" si="13"/>
        <v>-0.86956521739130432</v>
      </c>
    </row>
    <row r="92" spans="1:9" ht="15" customHeight="1" x14ac:dyDescent="0.25">
      <c r="B92" s="129" t="s">
        <v>167</v>
      </c>
      <c r="C92" s="42">
        <v>2</v>
      </c>
      <c r="D92" s="42">
        <v>2</v>
      </c>
      <c r="E92" s="42">
        <v>0</v>
      </c>
      <c r="F92" s="42">
        <f t="shared" si="8"/>
        <v>-2</v>
      </c>
      <c r="G92" s="42">
        <f t="shared" si="9"/>
        <v>-2</v>
      </c>
      <c r="H92" s="91">
        <f t="shared" si="12"/>
        <v>-1</v>
      </c>
      <c r="I92" s="91">
        <f t="shared" si="13"/>
        <v>-1</v>
      </c>
    </row>
    <row r="93" spans="1:9" ht="12" x14ac:dyDescent="0.25">
      <c r="B93" s="129" t="s">
        <v>122</v>
      </c>
      <c r="C93" s="42">
        <v>27</v>
      </c>
      <c r="D93" s="42">
        <v>10</v>
      </c>
      <c r="E93" s="42">
        <v>3</v>
      </c>
      <c r="F93" s="42">
        <f t="shared" si="8"/>
        <v>-24</v>
      </c>
      <c r="G93" s="42">
        <f t="shared" si="9"/>
        <v>-7</v>
      </c>
      <c r="H93" s="91">
        <f t="shared" si="12"/>
        <v>-0.88888888888888884</v>
      </c>
      <c r="I93" s="91">
        <f t="shared" si="13"/>
        <v>-0.7</v>
      </c>
    </row>
    <row r="94" spans="1:9" ht="15" customHeight="1" x14ac:dyDescent="0.25">
      <c r="B94" s="129" t="s">
        <v>127</v>
      </c>
      <c r="C94" s="42">
        <v>22</v>
      </c>
      <c r="D94" s="42">
        <v>15</v>
      </c>
      <c r="E94" s="42">
        <v>6</v>
      </c>
      <c r="F94" s="42">
        <f t="shared" si="8"/>
        <v>-16</v>
      </c>
      <c r="G94" s="42">
        <f t="shared" si="9"/>
        <v>-9</v>
      </c>
      <c r="H94" s="91">
        <f t="shared" si="12"/>
        <v>-0.72727272727272729</v>
      </c>
      <c r="I94" s="91">
        <f t="shared" si="13"/>
        <v>-0.6</v>
      </c>
    </row>
    <row r="95" spans="1:9" ht="15" customHeight="1" x14ac:dyDescent="0.25">
      <c r="B95" s="129" t="s">
        <v>155</v>
      </c>
      <c r="C95" s="42">
        <v>17</v>
      </c>
      <c r="D95" s="42">
        <v>8</v>
      </c>
      <c r="E95" s="42">
        <v>2</v>
      </c>
      <c r="F95" s="42">
        <f t="shared" si="8"/>
        <v>-15</v>
      </c>
      <c r="G95" s="42">
        <f t="shared" si="9"/>
        <v>-6</v>
      </c>
      <c r="H95" s="91">
        <f t="shared" si="12"/>
        <v>-0.88235294117647056</v>
      </c>
      <c r="I95" s="91">
        <f t="shared" si="13"/>
        <v>-0.75</v>
      </c>
    </row>
    <row r="96" spans="1:9" ht="15" customHeight="1" x14ac:dyDescent="0.25">
      <c r="A96" s="12"/>
      <c r="B96" s="124" t="s">
        <v>199</v>
      </c>
      <c r="C96" s="65">
        <f>SUM(C97:C99)</f>
        <v>16006</v>
      </c>
      <c r="D96" s="65">
        <f>SUM(D97:D99)</f>
        <v>6615</v>
      </c>
      <c r="E96" s="65">
        <f>SUM(E97:E99)</f>
        <v>2832</v>
      </c>
      <c r="F96" s="65">
        <f t="shared" si="8"/>
        <v>-13174</v>
      </c>
      <c r="G96" s="65">
        <f t="shared" si="9"/>
        <v>-3783</v>
      </c>
      <c r="H96" s="85">
        <f t="shared" si="12"/>
        <v>-0.82306635011870544</v>
      </c>
      <c r="I96" s="85">
        <f t="shared" si="13"/>
        <v>-0.57188208616780045</v>
      </c>
    </row>
    <row r="97" spans="2:9" ht="15" customHeight="1" x14ac:dyDescent="0.25">
      <c r="B97" s="125" t="s">
        <v>65</v>
      </c>
      <c r="C97" s="42">
        <v>13084</v>
      </c>
      <c r="D97" s="42">
        <v>5583</v>
      </c>
      <c r="E97" s="42">
        <v>2495</v>
      </c>
      <c r="F97" s="42">
        <f t="shared" si="8"/>
        <v>-10589</v>
      </c>
      <c r="G97" s="42">
        <f t="shared" si="9"/>
        <v>-3088</v>
      </c>
      <c r="H97" s="91">
        <f t="shared" si="12"/>
        <v>-0.80930907979211253</v>
      </c>
      <c r="I97" s="91">
        <f t="shared" si="13"/>
        <v>-0.55310764821780412</v>
      </c>
    </row>
    <row r="98" spans="2:9" ht="15" customHeight="1" x14ac:dyDescent="0.25">
      <c r="B98" s="125" t="s">
        <v>96</v>
      </c>
      <c r="C98" s="42">
        <v>2607</v>
      </c>
      <c r="D98" s="42">
        <v>870</v>
      </c>
      <c r="E98" s="42">
        <v>295</v>
      </c>
      <c r="F98" s="42">
        <f t="shared" si="8"/>
        <v>-2312</v>
      </c>
      <c r="G98" s="42">
        <f t="shared" si="9"/>
        <v>-575</v>
      </c>
      <c r="H98" s="91">
        <f t="shared" si="12"/>
        <v>-0.88684311469121591</v>
      </c>
      <c r="I98" s="91">
        <f t="shared" si="13"/>
        <v>-0.66091954022988508</v>
      </c>
    </row>
    <row r="99" spans="2:9" ht="15" customHeight="1" x14ac:dyDescent="0.25">
      <c r="B99" s="125" t="s">
        <v>112</v>
      </c>
      <c r="C99" s="42">
        <v>315</v>
      </c>
      <c r="D99" s="42">
        <v>162</v>
      </c>
      <c r="E99" s="42">
        <v>42</v>
      </c>
      <c r="F99" s="42">
        <f t="shared" si="8"/>
        <v>-273</v>
      </c>
      <c r="G99" s="42">
        <f t="shared" si="9"/>
        <v>-120</v>
      </c>
      <c r="H99" s="91">
        <f t="shared" si="12"/>
        <v>-0.8666666666666667</v>
      </c>
      <c r="I99" s="91">
        <f t="shared" si="13"/>
        <v>-0.7407407407407407</v>
      </c>
    </row>
    <row r="100" spans="2:9" ht="15" customHeight="1" x14ac:dyDescent="0.25">
      <c r="B100" s="124" t="s">
        <v>200</v>
      </c>
      <c r="C100" s="65">
        <f>SUM(C101:C113)</f>
        <v>1638</v>
      </c>
      <c r="D100" s="65">
        <f>SUM(D101:D113)</f>
        <v>871</v>
      </c>
      <c r="E100" s="65">
        <f>SUM(E101:E113)</f>
        <v>299</v>
      </c>
      <c r="F100" s="65">
        <f t="shared" si="8"/>
        <v>-1339</v>
      </c>
      <c r="G100" s="65">
        <f t="shared" si="9"/>
        <v>-572</v>
      </c>
      <c r="H100" s="85">
        <f t="shared" si="12"/>
        <v>-0.81746031746031744</v>
      </c>
      <c r="I100" s="85">
        <f t="shared" si="13"/>
        <v>-0.65671641791044777</v>
      </c>
    </row>
    <row r="101" spans="2:9" ht="15" customHeight="1" x14ac:dyDescent="0.25">
      <c r="B101" s="126" t="s">
        <v>67</v>
      </c>
      <c r="C101" s="42">
        <v>269</v>
      </c>
      <c r="D101" s="42">
        <v>130</v>
      </c>
      <c r="E101" s="42">
        <v>36</v>
      </c>
      <c r="F101" s="42">
        <f t="shared" si="8"/>
        <v>-233</v>
      </c>
      <c r="G101" s="42">
        <f t="shared" si="9"/>
        <v>-94</v>
      </c>
      <c r="H101" s="91">
        <f t="shared" si="12"/>
        <v>-0.86617100371747213</v>
      </c>
      <c r="I101" s="91">
        <f t="shared" si="13"/>
        <v>-0.72307692307692306</v>
      </c>
    </row>
    <row r="102" spans="2:9" s="21" customFormat="1" ht="15" customHeight="1" x14ac:dyDescent="0.25">
      <c r="B102" s="126" t="s">
        <v>71</v>
      </c>
      <c r="C102" s="42">
        <v>18</v>
      </c>
      <c r="D102" s="42">
        <v>17</v>
      </c>
      <c r="E102" s="42">
        <v>0</v>
      </c>
      <c r="F102" s="42">
        <f t="shared" si="8"/>
        <v>-18</v>
      </c>
      <c r="G102" s="42">
        <f t="shared" si="9"/>
        <v>-17</v>
      </c>
      <c r="H102" s="91">
        <f t="shared" si="12"/>
        <v>-1</v>
      </c>
      <c r="I102" s="91">
        <f t="shared" si="13"/>
        <v>-1</v>
      </c>
    </row>
    <row r="103" spans="2:9" ht="15" customHeight="1" x14ac:dyDescent="0.25">
      <c r="B103" s="126" t="s">
        <v>72</v>
      </c>
      <c r="C103" s="42">
        <v>823</v>
      </c>
      <c r="D103" s="42">
        <v>398</v>
      </c>
      <c r="E103" s="42">
        <v>129</v>
      </c>
      <c r="F103" s="42">
        <f t="shared" si="8"/>
        <v>-694</v>
      </c>
      <c r="G103" s="42">
        <f t="shared" si="9"/>
        <v>-269</v>
      </c>
      <c r="H103" s="91">
        <f t="shared" si="12"/>
        <v>-0.84325637910085049</v>
      </c>
      <c r="I103" s="91">
        <f t="shared" si="13"/>
        <v>-0.67587939698492461</v>
      </c>
    </row>
    <row r="104" spans="2:9" ht="15" customHeight="1" x14ac:dyDescent="0.25">
      <c r="B104" s="126" t="s">
        <v>231</v>
      </c>
      <c r="C104" s="42">
        <v>1</v>
      </c>
      <c r="D104" s="42">
        <v>2</v>
      </c>
      <c r="E104" s="42">
        <v>0</v>
      </c>
      <c r="F104" s="42">
        <f t="shared" si="8"/>
        <v>-1</v>
      </c>
      <c r="G104" s="42">
        <f t="shared" si="9"/>
        <v>-2</v>
      </c>
      <c r="H104" s="91">
        <f t="shared" si="12"/>
        <v>-1</v>
      </c>
      <c r="I104" s="91">
        <f t="shared" si="13"/>
        <v>-1</v>
      </c>
    </row>
    <row r="105" spans="2:9" ht="15" customHeight="1" x14ac:dyDescent="0.25">
      <c r="B105" s="126" t="s">
        <v>79</v>
      </c>
      <c r="C105" s="42">
        <v>38</v>
      </c>
      <c r="D105" s="42">
        <v>37</v>
      </c>
      <c r="E105" s="42">
        <v>4</v>
      </c>
      <c r="F105" s="42">
        <f t="shared" si="8"/>
        <v>-34</v>
      </c>
      <c r="G105" s="42">
        <f t="shared" si="9"/>
        <v>-33</v>
      </c>
      <c r="H105" s="91">
        <f t="shared" si="12"/>
        <v>-0.89473684210526316</v>
      </c>
      <c r="I105" s="91">
        <f t="shared" si="13"/>
        <v>-0.89189189189189189</v>
      </c>
    </row>
    <row r="106" spans="2:9" ht="12" x14ac:dyDescent="0.25">
      <c r="B106" s="126" t="s">
        <v>82</v>
      </c>
      <c r="C106" s="42">
        <v>30</v>
      </c>
      <c r="D106" s="42">
        <v>23</v>
      </c>
      <c r="E106" s="42">
        <v>12</v>
      </c>
      <c r="F106" s="42">
        <f t="shared" si="8"/>
        <v>-18</v>
      </c>
      <c r="G106" s="42">
        <f t="shared" si="9"/>
        <v>-11</v>
      </c>
      <c r="H106" s="91">
        <f t="shared" si="12"/>
        <v>-0.6</v>
      </c>
      <c r="I106" s="91">
        <f t="shared" si="13"/>
        <v>-0.47826086956521741</v>
      </c>
    </row>
    <row r="107" spans="2:9" ht="15" customHeight="1" x14ac:dyDescent="0.25">
      <c r="B107" s="126" t="s">
        <v>99</v>
      </c>
      <c r="C107" s="42">
        <v>257</v>
      </c>
      <c r="D107" s="42">
        <v>166</v>
      </c>
      <c r="E107" s="42">
        <v>46</v>
      </c>
      <c r="F107" s="42">
        <f t="shared" si="8"/>
        <v>-211</v>
      </c>
      <c r="G107" s="42">
        <f t="shared" si="9"/>
        <v>-120</v>
      </c>
      <c r="H107" s="91">
        <f t="shared" si="12"/>
        <v>-0.82101167315175094</v>
      </c>
      <c r="I107" s="91">
        <f t="shared" si="13"/>
        <v>-0.72289156626506024</v>
      </c>
    </row>
    <row r="108" spans="2:9" ht="15" customHeight="1" x14ac:dyDescent="0.25">
      <c r="B108" s="129" t="s">
        <v>124</v>
      </c>
      <c r="C108" s="42">
        <v>8</v>
      </c>
      <c r="D108" s="42">
        <v>8</v>
      </c>
      <c r="E108" s="42">
        <v>3</v>
      </c>
      <c r="F108" s="42">
        <f t="shared" si="8"/>
        <v>-5</v>
      </c>
      <c r="G108" s="42">
        <f t="shared" si="9"/>
        <v>-5</v>
      </c>
      <c r="H108" s="91">
        <f t="shared" si="12"/>
        <v>-0.625</v>
      </c>
      <c r="I108" s="91">
        <f t="shared" si="13"/>
        <v>-0.625</v>
      </c>
    </row>
    <row r="109" spans="2:9" ht="15" customHeight="1" x14ac:dyDescent="0.25">
      <c r="B109" s="126" t="s">
        <v>125</v>
      </c>
      <c r="C109" s="42">
        <v>53</v>
      </c>
      <c r="D109" s="42">
        <v>32</v>
      </c>
      <c r="E109" s="42">
        <v>53</v>
      </c>
      <c r="F109" s="42">
        <f t="shared" si="8"/>
        <v>0</v>
      </c>
      <c r="G109" s="42">
        <f t="shared" si="9"/>
        <v>21</v>
      </c>
      <c r="H109" s="91">
        <f t="shared" si="12"/>
        <v>0</v>
      </c>
      <c r="I109" s="91">
        <f t="shared" si="13"/>
        <v>0.65625</v>
      </c>
    </row>
    <row r="110" spans="2:9" ht="15" customHeight="1" x14ac:dyDescent="0.25">
      <c r="B110" s="126" t="s">
        <v>245</v>
      </c>
      <c r="C110" s="42">
        <v>0</v>
      </c>
      <c r="D110" s="42">
        <v>0</v>
      </c>
      <c r="E110" s="42">
        <v>0</v>
      </c>
      <c r="F110" s="42">
        <f t="shared" si="8"/>
        <v>0</v>
      </c>
      <c r="G110" s="42">
        <f t="shared" si="9"/>
        <v>0</v>
      </c>
      <c r="H110" s="91"/>
      <c r="I110" s="91"/>
    </row>
    <row r="111" spans="2:9" s="21" customFormat="1" ht="15" customHeight="1" x14ac:dyDescent="0.25">
      <c r="B111" s="126" t="s">
        <v>246</v>
      </c>
      <c r="C111" s="42">
        <v>4</v>
      </c>
      <c r="D111" s="42">
        <v>0</v>
      </c>
      <c r="E111" s="42">
        <v>0</v>
      </c>
      <c r="F111" s="42">
        <f t="shared" si="8"/>
        <v>-4</v>
      </c>
      <c r="G111" s="42">
        <f t="shared" si="9"/>
        <v>0</v>
      </c>
      <c r="H111" s="91">
        <f t="shared" si="12"/>
        <v>-1</v>
      </c>
      <c r="I111" s="91"/>
    </row>
    <row r="112" spans="2:9" ht="15" customHeight="1" x14ac:dyDescent="0.25">
      <c r="B112" s="126" t="s">
        <v>148</v>
      </c>
      <c r="C112" s="42">
        <v>27</v>
      </c>
      <c r="D112" s="42">
        <v>12</v>
      </c>
      <c r="E112" s="42">
        <v>3</v>
      </c>
      <c r="F112" s="42">
        <f t="shared" si="8"/>
        <v>-24</v>
      </c>
      <c r="G112" s="42">
        <f t="shared" si="9"/>
        <v>-9</v>
      </c>
      <c r="H112" s="91">
        <f t="shared" si="12"/>
        <v>-0.88888888888888884</v>
      </c>
      <c r="I112" s="91">
        <f t="shared" si="13"/>
        <v>-0.75</v>
      </c>
    </row>
    <row r="113" spans="2:9" ht="16.5" customHeight="1" x14ac:dyDescent="0.25">
      <c r="B113" s="128" t="s">
        <v>152</v>
      </c>
      <c r="C113" s="42">
        <v>110</v>
      </c>
      <c r="D113" s="42">
        <v>46</v>
      </c>
      <c r="E113" s="42">
        <v>13</v>
      </c>
      <c r="F113" s="42">
        <f t="shared" si="8"/>
        <v>-97</v>
      </c>
      <c r="G113" s="42">
        <f t="shared" si="9"/>
        <v>-33</v>
      </c>
      <c r="H113" s="91">
        <f t="shared" si="12"/>
        <v>-0.88181818181818183</v>
      </c>
      <c r="I113" s="91">
        <f t="shared" si="13"/>
        <v>-0.71739130434782616</v>
      </c>
    </row>
    <row r="114" spans="2:9" ht="33.75" customHeight="1" x14ac:dyDescent="0.25">
      <c r="B114" s="130" t="s">
        <v>201</v>
      </c>
      <c r="C114" s="66">
        <f>SUM(C115,C123,C139,C149)</f>
        <v>110534</v>
      </c>
      <c r="D114" s="66">
        <f>SUM(D115,D123,D139,D149)</f>
        <v>45367</v>
      </c>
      <c r="E114" s="66">
        <f>SUM(E115,E123,E139,E149)</f>
        <v>8125</v>
      </c>
      <c r="F114" s="66">
        <f t="shared" si="8"/>
        <v>-102409</v>
      </c>
      <c r="G114" s="66">
        <f t="shared" si="9"/>
        <v>-37242</v>
      </c>
      <c r="H114" s="72">
        <f t="shared" si="12"/>
        <v>-0.92649320571046012</v>
      </c>
      <c r="I114" s="72">
        <f t="shared" si="13"/>
        <v>-0.82090506315163003</v>
      </c>
    </row>
    <row r="115" spans="2:9" ht="21.75" customHeight="1" x14ac:dyDescent="0.25">
      <c r="B115" s="124" t="s">
        <v>202</v>
      </c>
      <c r="C115" s="65">
        <f>SUM(C116:C122)</f>
        <v>19266</v>
      </c>
      <c r="D115" s="65">
        <f>SUM(D116:D122)</f>
        <v>6330</v>
      </c>
      <c r="E115" s="65">
        <f>SUM(E116:E122)</f>
        <v>477</v>
      </c>
      <c r="F115" s="65">
        <f t="shared" si="8"/>
        <v>-18789</v>
      </c>
      <c r="G115" s="65">
        <f t="shared" si="9"/>
        <v>-5853</v>
      </c>
      <c r="H115" s="85">
        <f t="shared" si="12"/>
        <v>-0.97524135783245092</v>
      </c>
      <c r="I115" s="85">
        <f t="shared" si="13"/>
        <v>-0.92464454976303312</v>
      </c>
    </row>
    <row r="116" spans="2:9" ht="12" x14ac:dyDescent="0.25">
      <c r="B116" s="131" t="s">
        <v>88</v>
      </c>
      <c r="C116" s="42">
        <v>2667</v>
      </c>
      <c r="D116" s="42">
        <v>1077</v>
      </c>
      <c r="E116" s="42">
        <v>53</v>
      </c>
      <c r="F116" s="42">
        <f t="shared" si="8"/>
        <v>-2614</v>
      </c>
      <c r="G116" s="42">
        <f t="shared" si="9"/>
        <v>-1024</v>
      </c>
      <c r="H116" s="91">
        <f t="shared" si="12"/>
        <v>-0.98012748406449191</v>
      </c>
      <c r="I116" s="91">
        <f t="shared" si="13"/>
        <v>-0.95078922934076138</v>
      </c>
    </row>
    <row r="117" spans="2:9" ht="15" customHeight="1" x14ac:dyDescent="0.25">
      <c r="B117" s="131" t="s">
        <v>101</v>
      </c>
      <c r="C117" s="42">
        <v>3892</v>
      </c>
      <c r="D117" s="42">
        <v>1065</v>
      </c>
      <c r="E117" s="42">
        <v>65</v>
      </c>
      <c r="F117" s="42">
        <f t="shared" si="8"/>
        <v>-3827</v>
      </c>
      <c r="G117" s="42">
        <f t="shared" si="9"/>
        <v>-1000</v>
      </c>
      <c r="H117" s="91">
        <f t="shared" si="12"/>
        <v>-0.98329907502569369</v>
      </c>
      <c r="I117" s="91">
        <f t="shared" si="13"/>
        <v>-0.93896713615023475</v>
      </c>
    </row>
    <row r="118" spans="2:9" ht="12" x14ac:dyDescent="0.25">
      <c r="B118" s="131" t="s">
        <v>115</v>
      </c>
      <c r="C118" s="42">
        <v>143</v>
      </c>
      <c r="D118" s="42">
        <v>14</v>
      </c>
      <c r="E118" s="42">
        <v>21</v>
      </c>
      <c r="F118" s="42">
        <f t="shared" si="8"/>
        <v>-122</v>
      </c>
      <c r="G118" s="42">
        <f t="shared" si="9"/>
        <v>7</v>
      </c>
      <c r="H118" s="91">
        <f t="shared" si="12"/>
        <v>-0.85314685314685312</v>
      </c>
      <c r="I118" s="91">
        <f t="shared" si="13"/>
        <v>0.5</v>
      </c>
    </row>
    <row r="119" spans="2:9" ht="15" customHeight="1" x14ac:dyDescent="0.25">
      <c r="B119" s="127" t="s">
        <v>141</v>
      </c>
      <c r="C119" s="42">
        <v>12</v>
      </c>
      <c r="D119" s="42">
        <v>0</v>
      </c>
      <c r="E119" s="42">
        <v>3</v>
      </c>
      <c r="F119" s="42">
        <f t="shared" si="8"/>
        <v>-9</v>
      </c>
      <c r="G119" s="42">
        <f t="shared" si="9"/>
        <v>3</v>
      </c>
      <c r="H119" s="91">
        <f t="shared" si="12"/>
        <v>-0.75</v>
      </c>
      <c r="I119" s="91"/>
    </row>
    <row r="120" spans="2:9" ht="12" x14ac:dyDescent="0.25">
      <c r="B120" s="127" t="s">
        <v>153</v>
      </c>
      <c r="C120" s="42">
        <v>12503</v>
      </c>
      <c r="D120" s="42">
        <v>4164</v>
      </c>
      <c r="E120" s="42">
        <v>335</v>
      </c>
      <c r="F120" s="42">
        <f t="shared" si="8"/>
        <v>-12168</v>
      </c>
      <c r="G120" s="42">
        <f t="shared" si="9"/>
        <v>-3829</v>
      </c>
      <c r="H120" s="91">
        <f t="shared" ref="H120:H121" si="14">E120/C120-1</f>
        <v>-0.97320643045669042</v>
      </c>
      <c r="I120" s="91">
        <f t="shared" ref="I120:I121" si="15">E120/D120-1</f>
        <v>-0.91954851104707014</v>
      </c>
    </row>
    <row r="121" spans="2:9" ht="15" customHeight="1" x14ac:dyDescent="0.25">
      <c r="B121" s="127" t="s">
        <v>168</v>
      </c>
      <c r="C121" s="42">
        <v>12</v>
      </c>
      <c r="D121" s="42">
        <v>1</v>
      </c>
      <c r="E121" s="42">
        <v>0</v>
      </c>
      <c r="F121" s="42">
        <f t="shared" si="8"/>
        <v>-12</v>
      </c>
      <c r="G121" s="42">
        <f t="shared" si="9"/>
        <v>-1</v>
      </c>
      <c r="H121" s="91">
        <f t="shared" si="14"/>
        <v>-1</v>
      </c>
      <c r="I121" s="91">
        <f t="shared" si="15"/>
        <v>-1</v>
      </c>
    </row>
    <row r="122" spans="2:9" ht="15" customHeight="1" x14ac:dyDescent="0.25">
      <c r="B122" s="127" t="s">
        <v>163</v>
      </c>
      <c r="C122" s="42">
        <v>37</v>
      </c>
      <c r="D122" s="42">
        <v>9</v>
      </c>
      <c r="E122" s="42">
        <v>0</v>
      </c>
      <c r="F122" s="42">
        <f t="shared" si="8"/>
        <v>-37</v>
      </c>
      <c r="G122" s="42">
        <f t="shared" si="9"/>
        <v>-9</v>
      </c>
      <c r="H122" s="91">
        <f t="shared" si="12"/>
        <v>-1</v>
      </c>
      <c r="I122" s="91">
        <f t="shared" si="13"/>
        <v>-1</v>
      </c>
    </row>
    <row r="123" spans="2:9" ht="15" customHeight="1" x14ac:dyDescent="0.25">
      <c r="B123" s="124" t="s">
        <v>203</v>
      </c>
      <c r="C123" s="65">
        <f>SUM(C124:C138)</f>
        <v>2666</v>
      </c>
      <c r="D123" s="65">
        <f>SUM(D124:D138)</f>
        <v>892</v>
      </c>
      <c r="E123" s="65">
        <f>SUM(E124:E138)</f>
        <v>281</v>
      </c>
      <c r="F123" s="65">
        <f t="shared" si="8"/>
        <v>-2385</v>
      </c>
      <c r="G123" s="65">
        <f t="shared" si="9"/>
        <v>-611</v>
      </c>
      <c r="H123" s="85">
        <f t="shared" si="12"/>
        <v>-0.89459864966241565</v>
      </c>
      <c r="I123" s="85">
        <f t="shared" si="13"/>
        <v>-0.68497757847533625</v>
      </c>
    </row>
    <row r="124" spans="2:9" ht="17.25" customHeight="1" x14ac:dyDescent="0.25">
      <c r="B124" s="127" t="s">
        <v>60</v>
      </c>
      <c r="C124" s="42">
        <v>2233</v>
      </c>
      <c r="D124" s="42">
        <v>725</v>
      </c>
      <c r="E124" s="42">
        <v>213</v>
      </c>
      <c r="F124" s="42">
        <f t="shared" si="8"/>
        <v>-2020</v>
      </c>
      <c r="G124" s="42">
        <f t="shared" si="9"/>
        <v>-512</v>
      </c>
      <c r="H124" s="91">
        <f t="shared" si="12"/>
        <v>-0.90461262875055981</v>
      </c>
      <c r="I124" s="91">
        <f t="shared" si="13"/>
        <v>-0.70620689655172408</v>
      </c>
    </row>
    <row r="125" spans="2:9" ht="15" customHeight="1" x14ac:dyDescent="0.25">
      <c r="B125" s="127" t="s">
        <v>64</v>
      </c>
      <c r="C125" s="42">
        <v>0</v>
      </c>
      <c r="D125" s="42">
        <v>0</v>
      </c>
      <c r="E125" s="42">
        <v>1</v>
      </c>
      <c r="F125" s="42">
        <f t="shared" si="8"/>
        <v>1</v>
      </c>
      <c r="G125" s="42">
        <f t="shared" si="9"/>
        <v>1</v>
      </c>
      <c r="H125" s="91"/>
      <c r="I125" s="91"/>
    </row>
    <row r="126" spans="2:9" ht="15" customHeight="1" x14ac:dyDescent="0.25">
      <c r="B126" s="127" t="s">
        <v>68</v>
      </c>
      <c r="C126" s="42">
        <v>414</v>
      </c>
      <c r="D126" s="42">
        <v>164</v>
      </c>
      <c r="E126" s="42">
        <v>56</v>
      </c>
      <c r="F126" s="42">
        <f t="shared" si="8"/>
        <v>-358</v>
      </c>
      <c r="G126" s="42">
        <f t="shared" si="9"/>
        <v>-108</v>
      </c>
      <c r="H126" s="91">
        <f t="shared" si="12"/>
        <v>-0.86473429951690828</v>
      </c>
      <c r="I126" s="91">
        <f t="shared" si="13"/>
        <v>-0.65853658536585358</v>
      </c>
    </row>
    <row r="127" spans="2:9" ht="15" customHeight="1" x14ac:dyDescent="0.25">
      <c r="B127" s="127" t="s">
        <v>165</v>
      </c>
      <c r="C127" s="42">
        <v>5</v>
      </c>
      <c r="D127" s="42">
        <v>0</v>
      </c>
      <c r="E127" s="42">
        <v>9</v>
      </c>
      <c r="F127" s="42">
        <f t="shared" si="8"/>
        <v>4</v>
      </c>
      <c r="G127" s="42">
        <f t="shared" si="9"/>
        <v>9</v>
      </c>
      <c r="H127" s="91">
        <f t="shared" si="12"/>
        <v>0.8</v>
      </c>
      <c r="I127" s="91"/>
    </row>
    <row r="128" spans="2:9" ht="15" customHeight="1" x14ac:dyDescent="0.25">
      <c r="B128" s="127" t="s">
        <v>81</v>
      </c>
      <c r="C128" s="42">
        <v>0</v>
      </c>
      <c r="D128" s="42">
        <v>0</v>
      </c>
      <c r="E128" s="42">
        <v>0</v>
      </c>
      <c r="F128" s="42">
        <f t="shared" si="8"/>
        <v>0</v>
      </c>
      <c r="G128" s="42">
        <f t="shared" si="9"/>
        <v>0</v>
      </c>
      <c r="H128" s="91"/>
      <c r="I128" s="91"/>
    </row>
    <row r="129" spans="1:9" ht="15" customHeight="1" x14ac:dyDescent="0.25">
      <c r="B129" s="127" t="s">
        <v>111</v>
      </c>
      <c r="C129" s="42">
        <v>1</v>
      </c>
      <c r="D129" s="42">
        <v>0</v>
      </c>
      <c r="E129" s="42">
        <v>0</v>
      </c>
      <c r="F129" s="42">
        <f t="shared" si="8"/>
        <v>-1</v>
      </c>
      <c r="G129" s="42">
        <f t="shared" si="9"/>
        <v>0</v>
      </c>
      <c r="H129" s="91">
        <f t="shared" si="12"/>
        <v>-1</v>
      </c>
      <c r="I129" s="91"/>
    </row>
    <row r="130" spans="1:9" ht="15" customHeight="1" x14ac:dyDescent="0.25">
      <c r="B130" s="127" t="s">
        <v>184</v>
      </c>
      <c r="C130" s="42">
        <v>0</v>
      </c>
      <c r="D130" s="42">
        <v>0</v>
      </c>
      <c r="E130" s="42">
        <v>0</v>
      </c>
      <c r="F130" s="42">
        <f t="shared" si="8"/>
        <v>0</v>
      </c>
      <c r="G130" s="42">
        <f t="shared" si="9"/>
        <v>0</v>
      </c>
      <c r="H130" s="91"/>
      <c r="I130" s="91"/>
    </row>
    <row r="131" spans="1:9" ht="15" customHeight="1" x14ac:dyDescent="0.25">
      <c r="B131" s="127" t="s">
        <v>192</v>
      </c>
      <c r="C131" s="42">
        <v>0</v>
      </c>
      <c r="D131" s="42">
        <v>0</v>
      </c>
      <c r="E131" s="42">
        <v>0</v>
      </c>
      <c r="F131" s="42">
        <f t="shared" si="8"/>
        <v>0</v>
      </c>
      <c r="G131" s="42">
        <f t="shared" si="9"/>
        <v>0</v>
      </c>
      <c r="H131" s="91"/>
      <c r="I131" s="91"/>
    </row>
    <row r="132" spans="1:9" ht="15" customHeight="1" x14ac:dyDescent="0.25">
      <c r="B132" s="127" t="s">
        <v>123</v>
      </c>
      <c r="C132" s="42">
        <v>5</v>
      </c>
      <c r="D132" s="42">
        <v>0</v>
      </c>
      <c r="E132" s="42">
        <v>1</v>
      </c>
      <c r="F132" s="42">
        <f t="shared" si="8"/>
        <v>-4</v>
      </c>
      <c r="G132" s="42">
        <f t="shared" si="9"/>
        <v>1</v>
      </c>
      <c r="H132" s="91">
        <f t="shared" si="12"/>
        <v>-0.8</v>
      </c>
      <c r="I132" s="91"/>
    </row>
    <row r="133" spans="1:9" s="10" customFormat="1" ht="15" customHeight="1" x14ac:dyDescent="0.25">
      <c r="B133" s="127" t="s">
        <v>178</v>
      </c>
      <c r="C133" s="42">
        <v>0</v>
      </c>
      <c r="D133" s="42">
        <v>0</v>
      </c>
      <c r="E133" s="42">
        <v>0</v>
      </c>
      <c r="F133" s="42">
        <f t="shared" si="8"/>
        <v>0</v>
      </c>
      <c r="G133" s="42">
        <f t="shared" si="9"/>
        <v>0</v>
      </c>
      <c r="H133" s="91"/>
      <c r="I133" s="91"/>
    </row>
    <row r="134" spans="1:9" s="10" customFormat="1" ht="15" customHeight="1" x14ac:dyDescent="0.25">
      <c r="B134" s="127" t="s">
        <v>130</v>
      </c>
      <c r="C134" s="42">
        <v>0</v>
      </c>
      <c r="D134" s="42">
        <v>0</v>
      </c>
      <c r="E134" s="42">
        <v>0</v>
      </c>
      <c r="F134" s="42">
        <f t="shared" ref="F134:F197" si="16">E134-C134</f>
        <v>0</v>
      </c>
      <c r="G134" s="42">
        <f t="shared" ref="G134:G197" si="17">E134-D134</f>
        <v>0</v>
      </c>
      <c r="H134" s="91"/>
      <c r="I134" s="91"/>
    </row>
    <row r="135" spans="1:9" s="10" customFormat="1" ht="15" customHeight="1" x14ac:dyDescent="0.25">
      <c r="B135" s="127" t="s">
        <v>179</v>
      </c>
      <c r="C135" s="42">
        <v>0</v>
      </c>
      <c r="D135" s="42">
        <v>0</v>
      </c>
      <c r="E135" s="42">
        <v>0</v>
      </c>
      <c r="F135" s="42">
        <f t="shared" si="16"/>
        <v>0</v>
      </c>
      <c r="G135" s="42">
        <f t="shared" si="17"/>
        <v>0</v>
      </c>
      <c r="H135" s="91"/>
      <c r="I135" s="91"/>
    </row>
    <row r="136" spans="1:9" s="10" customFormat="1" ht="15" customHeight="1" x14ac:dyDescent="0.25">
      <c r="B136" s="127" t="s">
        <v>181</v>
      </c>
      <c r="C136" s="42">
        <v>2</v>
      </c>
      <c r="D136" s="42">
        <v>0</v>
      </c>
      <c r="E136" s="42">
        <v>1</v>
      </c>
      <c r="F136" s="42">
        <f t="shared" si="16"/>
        <v>-1</v>
      </c>
      <c r="G136" s="42">
        <f t="shared" si="17"/>
        <v>1</v>
      </c>
      <c r="H136" s="91">
        <f t="shared" si="12"/>
        <v>-0.5</v>
      </c>
      <c r="I136" s="91"/>
    </row>
    <row r="137" spans="1:9" s="10" customFormat="1" ht="15" customHeight="1" x14ac:dyDescent="0.25">
      <c r="B137" s="127" t="s">
        <v>145</v>
      </c>
      <c r="C137" s="42">
        <v>1</v>
      </c>
      <c r="D137" s="42">
        <v>0</v>
      </c>
      <c r="E137" s="42">
        <v>0</v>
      </c>
      <c r="F137" s="42">
        <f t="shared" si="16"/>
        <v>-1</v>
      </c>
      <c r="G137" s="42">
        <f t="shared" si="17"/>
        <v>0</v>
      </c>
      <c r="H137" s="91">
        <f t="shared" si="12"/>
        <v>-1</v>
      </c>
      <c r="I137" s="91"/>
    </row>
    <row r="138" spans="1:9" s="10" customFormat="1" ht="15" customHeight="1" x14ac:dyDescent="0.25">
      <c r="B138" s="127" t="s">
        <v>182</v>
      </c>
      <c r="C138" s="42">
        <v>5</v>
      </c>
      <c r="D138" s="42">
        <v>3</v>
      </c>
      <c r="E138" s="42">
        <v>0</v>
      </c>
      <c r="F138" s="42">
        <f t="shared" si="16"/>
        <v>-5</v>
      </c>
      <c r="G138" s="42">
        <f t="shared" si="17"/>
        <v>-3</v>
      </c>
      <c r="H138" s="91">
        <f t="shared" si="12"/>
        <v>-1</v>
      </c>
      <c r="I138" s="91">
        <f t="shared" si="13"/>
        <v>-1</v>
      </c>
    </row>
    <row r="139" spans="1:9" ht="15" customHeight="1" x14ac:dyDescent="0.25">
      <c r="B139" s="124" t="s">
        <v>204</v>
      </c>
      <c r="C139" s="65">
        <f>SUM(C140:C148)</f>
        <v>72689</v>
      </c>
      <c r="D139" s="65">
        <f>SUM(D140:D148)</f>
        <v>27331</v>
      </c>
      <c r="E139" s="65">
        <f>SUM(E140:E148)</f>
        <v>6582</v>
      </c>
      <c r="F139" s="65">
        <f t="shared" si="16"/>
        <v>-66107</v>
      </c>
      <c r="G139" s="65">
        <f t="shared" si="17"/>
        <v>-20749</v>
      </c>
      <c r="H139" s="85">
        <f t="shared" ref="H139:H196" si="18">E139/C139-1</f>
        <v>-0.90944984798250084</v>
      </c>
      <c r="I139" s="85">
        <f t="shared" ref="I139:I197" si="19">E139/D139-1</f>
        <v>-0.75917456368226555</v>
      </c>
    </row>
    <row r="140" spans="1:9" ht="15" customHeight="1" x14ac:dyDescent="0.25">
      <c r="A140" s="11"/>
      <c r="B140" s="126" t="s">
        <v>62</v>
      </c>
      <c r="C140" s="42">
        <v>115</v>
      </c>
      <c r="D140" s="42">
        <v>49</v>
      </c>
      <c r="E140" s="42">
        <v>47</v>
      </c>
      <c r="F140" s="42">
        <f t="shared" si="16"/>
        <v>-68</v>
      </c>
      <c r="G140" s="42">
        <f t="shared" si="17"/>
        <v>-2</v>
      </c>
      <c r="H140" s="91">
        <f t="shared" si="18"/>
        <v>-0.59130434782608687</v>
      </c>
      <c r="I140" s="91">
        <f t="shared" si="19"/>
        <v>-4.081632653061229E-2</v>
      </c>
    </row>
    <row r="141" spans="1:9" ht="15" customHeight="1" x14ac:dyDescent="0.25">
      <c r="A141" s="11"/>
      <c r="B141" s="126" t="s">
        <v>69</v>
      </c>
      <c r="C141" s="42">
        <v>205</v>
      </c>
      <c r="D141" s="42">
        <v>187</v>
      </c>
      <c r="E141" s="42">
        <v>75</v>
      </c>
      <c r="F141" s="42">
        <f t="shared" si="16"/>
        <v>-130</v>
      </c>
      <c r="G141" s="42">
        <f t="shared" si="17"/>
        <v>-112</v>
      </c>
      <c r="H141" s="91">
        <f t="shared" si="18"/>
        <v>-0.63414634146341464</v>
      </c>
      <c r="I141" s="91">
        <f t="shared" si="19"/>
        <v>-0.59893048128342241</v>
      </c>
    </row>
    <row r="142" spans="1:9" s="10" customFormat="1" ht="15" customHeight="1" x14ac:dyDescent="0.25">
      <c r="A142" s="11"/>
      <c r="B142" s="126" t="s">
        <v>190</v>
      </c>
      <c r="C142" s="42">
        <v>18</v>
      </c>
      <c r="D142" s="42">
        <v>10</v>
      </c>
      <c r="E142" s="42">
        <v>3</v>
      </c>
      <c r="F142" s="42">
        <f t="shared" si="16"/>
        <v>-15</v>
      </c>
      <c r="G142" s="42">
        <f t="shared" si="17"/>
        <v>-7</v>
      </c>
      <c r="H142" s="91">
        <f t="shared" si="18"/>
        <v>-0.83333333333333337</v>
      </c>
      <c r="I142" s="91">
        <f t="shared" si="19"/>
        <v>-0.7</v>
      </c>
    </row>
    <row r="143" spans="1:9" ht="15" customHeight="1" x14ac:dyDescent="0.25">
      <c r="A143" s="11"/>
      <c r="B143" s="126" t="s">
        <v>90</v>
      </c>
      <c r="C143" s="42">
        <v>20267</v>
      </c>
      <c r="D143" s="42">
        <v>8174</v>
      </c>
      <c r="E143" s="42">
        <v>2503</v>
      </c>
      <c r="F143" s="42">
        <f t="shared" si="16"/>
        <v>-17764</v>
      </c>
      <c r="G143" s="42">
        <f t="shared" si="17"/>
        <v>-5671</v>
      </c>
      <c r="H143" s="91">
        <f t="shared" si="18"/>
        <v>-0.87649874179700993</v>
      </c>
      <c r="I143" s="91">
        <f t="shared" si="19"/>
        <v>-0.69378517249816496</v>
      </c>
    </row>
    <row r="144" spans="1:9" ht="13.2" x14ac:dyDescent="0.25">
      <c r="A144" s="11"/>
      <c r="B144" s="126" t="s">
        <v>93</v>
      </c>
      <c r="C144" s="42">
        <v>48117</v>
      </c>
      <c r="D144" s="42">
        <v>16978</v>
      </c>
      <c r="E144" s="42">
        <v>3378</v>
      </c>
      <c r="F144" s="42">
        <f t="shared" si="16"/>
        <v>-44739</v>
      </c>
      <c r="G144" s="42">
        <f t="shared" si="17"/>
        <v>-13600</v>
      </c>
      <c r="H144" s="91">
        <f t="shared" si="18"/>
        <v>-0.9297961219527402</v>
      </c>
      <c r="I144" s="91">
        <f t="shared" si="19"/>
        <v>-0.80103663564613026</v>
      </c>
    </row>
    <row r="145" spans="1:9" ht="13.2" x14ac:dyDescent="0.25">
      <c r="A145" s="11"/>
      <c r="B145" s="129" t="s">
        <v>176</v>
      </c>
      <c r="C145" s="42">
        <v>24</v>
      </c>
      <c r="D145" s="42">
        <v>6</v>
      </c>
      <c r="E145" s="42">
        <v>4</v>
      </c>
      <c r="F145" s="42">
        <f t="shared" si="16"/>
        <v>-20</v>
      </c>
      <c r="G145" s="42">
        <f t="shared" si="17"/>
        <v>-2</v>
      </c>
      <c r="H145" s="91">
        <f t="shared" si="18"/>
        <v>-0.83333333333333337</v>
      </c>
      <c r="I145" s="91">
        <f t="shared" si="19"/>
        <v>-0.33333333333333337</v>
      </c>
    </row>
    <row r="146" spans="1:9" ht="15" customHeight="1" x14ac:dyDescent="0.25">
      <c r="A146" s="11"/>
      <c r="B146" s="126" t="s">
        <v>116</v>
      </c>
      <c r="C146" s="42">
        <v>347</v>
      </c>
      <c r="D146" s="42">
        <v>177</v>
      </c>
      <c r="E146" s="42">
        <v>37</v>
      </c>
      <c r="F146" s="42">
        <f t="shared" si="16"/>
        <v>-310</v>
      </c>
      <c r="G146" s="42">
        <f t="shared" si="17"/>
        <v>-140</v>
      </c>
      <c r="H146" s="91">
        <f t="shared" si="18"/>
        <v>-0.89337175792507206</v>
      </c>
      <c r="I146" s="91">
        <f t="shared" si="19"/>
        <v>-0.79096045197740117</v>
      </c>
    </row>
    <row r="147" spans="1:9" ht="15" customHeight="1" x14ac:dyDescent="0.25">
      <c r="A147" s="11"/>
      <c r="B147" s="126" t="s">
        <v>120</v>
      </c>
      <c r="C147" s="42">
        <v>2806</v>
      </c>
      <c r="D147" s="42">
        <v>1331</v>
      </c>
      <c r="E147" s="42">
        <v>461</v>
      </c>
      <c r="F147" s="42">
        <f t="shared" si="16"/>
        <v>-2345</v>
      </c>
      <c r="G147" s="42">
        <f t="shared" si="17"/>
        <v>-870</v>
      </c>
      <c r="H147" s="91">
        <f t="shared" si="18"/>
        <v>-0.83570919458303639</v>
      </c>
      <c r="I147" s="91">
        <f t="shared" si="19"/>
        <v>-0.65364387678437263</v>
      </c>
    </row>
    <row r="148" spans="1:9" ht="15" customHeight="1" x14ac:dyDescent="0.25">
      <c r="A148" s="11"/>
      <c r="B148" s="126" t="s">
        <v>151</v>
      </c>
      <c r="C148" s="42">
        <v>790</v>
      </c>
      <c r="D148" s="42">
        <v>419</v>
      </c>
      <c r="E148" s="42">
        <v>74</v>
      </c>
      <c r="F148" s="42">
        <f t="shared" si="16"/>
        <v>-716</v>
      </c>
      <c r="G148" s="42">
        <f t="shared" si="17"/>
        <v>-345</v>
      </c>
      <c r="H148" s="91">
        <f t="shared" si="18"/>
        <v>-0.90632911392405058</v>
      </c>
      <c r="I148" s="91">
        <f t="shared" si="19"/>
        <v>-0.8233890214797136</v>
      </c>
    </row>
    <row r="149" spans="1:9" ht="15" customHeight="1" x14ac:dyDescent="0.25">
      <c r="A149" s="11"/>
      <c r="B149" s="124" t="s">
        <v>205</v>
      </c>
      <c r="C149" s="65">
        <f>SUM(C150:C159)</f>
        <v>15913</v>
      </c>
      <c r="D149" s="65">
        <f>SUM(D150:D159)</f>
        <v>10814</v>
      </c>
      <c r="E149" s="65">
        <f>SUM(E150:E159)</f>
        <v>785</v>
      </c>
      <c r="F149" s="65">
        <f t="shared" si="16"/>
        <v>-15128</v>
      </c>
      <c r="G149" s="65">
        <f t="shared" si="17"/>
        <v>-10029</v>
      </c>
      <c r="H149" s="85">
        <f t="shared" si="18"/>
        <v>-0.95066926412367248</v>
      </c>
      <c r="I149" s="85">
        <f t="shared" si="19"/>
        <v>-0.92740891437026074</v>
      </c>
    </row>
    <row r="150" spans="1:9" ht="15" customHeight="1" x14ac:dyDescent="0.25">
      <c r="B150" s="126" t="s">
        <v>225</v>
      </c>
      <c r="C150" s="42">
        <v>3</v>
      </c>
      <c r="D150" s="42">
        <v>2</v>
      </c>
      <c r="E150" s="42">
        <v>1</v>
      </c>
      <c r="F150" s="42">
        <f t="shared" si="16"/>
        <v>-2</v>
      </c>
      <c r="G150" s="42">
        <f t="shared" si="17"/>
        <v>-1</v>
      </c>
      <c r="H150" s="91">
        <f t="shared" si="18"/>
        <v>-0.66666666666666674</v>
      </c>
      <c r="I150" s="91">
        <f t="shared" si="19"/>
        <v>-0.5</v>
      </c>
    </row>
    <row r="151" spans="1:9" ht="12" x14ac:dyDescent="0.25">
      <c r="B151" s="129" t="s">
        <v>83</v>
      </c>
      <c r="C151" s="42">
        <v>189</v>
      </c>
      <c r="D151" s="42">
        <v>73</v>
      </c>
      <c r="E151" s="42">
        <v>9</v>
      </c>
      <c r="F151" s="42">
        <f t="shared" si="16"/>
        <v>-180</v>
      </c>
      <c r="G151" s="42">
        <f t="shared" si="17"/>
        <v>-64</v>
      </c>
      <c r="H151" s="91">
        <f t="shared" si="18"/>
        <v>-0.95238095238095233</v>
      </c>
      <c r="I151" s="91">
        <f t="shared" si="19"/>
        <v>-0.87671232876712324</v>
      </c>
    </row>
    <row r="152" spans="1:9" ht="15" customHeight="1" x14ac:dyDescent="0.25">
      <c r="B152" s="129" t="s">
        <v>91</v>
      </c>
      <c r="C152" s="42">
        <v>517</v>
      </c>
      <c r="D152" s="42">
        <v>229</v>
      </c>
      <c r="E152" s="42">
        <v>30</v>
      </c>
      <c r="F152" s="42">
        <f t="shared" si="16"/>
        <v>-487</v>
      </c>
      <c r="G152" s="42">
        <f t="shared" si="17"/>
        <v>-199</v>
      </c>
      <c r="H152" s="91">
        <f t="shared" si="18"/>
        <v>-0.94197292069632499</v>
      </c>
      <c r="I152" s="91">
        <f t="shared" si="19"/>
        <v>-0.86899563318777295</v>
      </c>
    </row>
    <row r="153" spans="1:9" ht="12" x14ac:dyDescent="0.25">
      <c r="B153" s="129" t="s">
        <v>174</v>
      </c>
      <c r="C153" s="42">
        <v>8</v>
      </c>
      <c r="D153" s="42">
        <v>8</v>
      </c>
      <c r="E153" s="42">
        <v>1</v>
      </c>
      <c r="F153" s="42">
        <f t="shared" si="16"/>
        <v>-7</v>
      </c>
      <c r="G153" s="42">
        <f t="shared" si="17"/>
        <v>-7</v>
      </c>
      <c r="H153" s="91">
        <f t="shared" ref="H153:H156" si="20">E153/C153-1</f>
        <v>-0.875</v>
      </c>
      <c r="I153" s="91">
        <f t="shared" ref="I153:I156" si="21">E153/D153-1</f>
        <v>-0.875</v>
      </c>
    </row>
    <row r="154" spans="1:9" ht="12" x14ac:dyDescent="0.25">
      <c r="B154" s="129" t="s">
        <v>234</v>
      </c>
      <c r="C154" s="42">
        <v>0</v>
      </c>
      <c r="D154" s="42">
        <v>6</v>
      </c>
      <c r="E154" s="42">
        <v>0</v>
      </c>
      <c r="F154" s="42">
        <f t="shared" si="16"/>
        <v>0</v>
      </c>
      <c r="G154" s="42">
        <f t="shared" si="17"/>
        <v>-6</v>
      </c>
      <c r="H154" s="91"/>
      <c r="I154" s="91">
        <f t="shared" si="21"/>
        <v>-1</v>
      </c>
    </row>
    <row r="155" spans="1:9" ht="15" customHeight="1" x14ac:dyDescent="0.25">
      <c r="B155" s="129" t="s">
        <v>109</v>
      </c>
      <c r="C155" s="42">
        <v>760</v>
      </c>
      <c r="D155" s="42">
        <v>256</v>
      </c>
      <c r="E155" s="42">
        <v>24</v>
      </c>
      <c r="F155" s="42">
        <f t="shared" si="16"/>
        <v>-736</v>
      </c>
      <c r="G155" s="42">
        <f t="shared" si="17"/>
        <v>-232</v>
      </c>
      <c r="H155" s="91">
        <f t="shared" si="20"/>
        <v>-0.96842105263157896</v>
      </c>
      <c r="I155" s="91">
        <f t="shared" si="21"/>
        <v>-0.90625</v>
      </c>
    </row>
    <row r="156" spans="1:9" ht="15" customHeight="1" x14ac:dyDescent="0.25">
      <c r="B156" s="129" t="s">
        <v>113</v>
      </c>
      <c r="C156" s="42">
        <v>78</v>
      </c>
      <c r="D156" s="42">
        <v>116</v>
      </c>
      <c r="E156" s="42">
        <v>4</v>
      </c>
      <c r="F156" s="42">
        <f t="shared" si="16"/>
        <v>-74</v>
      </c>
      <c r="G156" s="42">
        <f t="shared" si="17"/>
        <v>-112</v>
      </c>
      <c r="H156" s="91">
        <f t="shared" si="20"/>
        <v>-0.94871794871794868</v>
      </c>
      <c r="I156" s="91">
        <f t="shared" si="21"/>
        <v>-0.96551724137931039</v>
      </c>
    </row>
    <row r="157" spans="1:9" ht="15" customHeight="1" x14ac:dyDescent="0.25">
      <c r="B157" s="129" t="s">
        <v>136</v>
      </c>
      <c r="C157" s="42">
        <v>629</v>
      </c>
      <c r="D157" s="42">
        <v>130</v>
      </c>
      <c r="E157" s="42">
        <v>20</v>
      </c>
      <c r="F157" s="42">
        <f t="shared" si="16"/>
        <v>-609</v>
      </c>
      <c r="G157" s="42">
        <f t="shared" si="17"/>
        <v>-110</v>
      </c>
      <c r="H157" s="91">
        <f t="shared" si="18"/>
        <v>-0.96820349761526237</v>
      </c>
      <c r="I157" s="91">
        <f t="shared" si="19"/>
        <v>-0.84615384615384615</v>
      </c>
    </row>
    <row r="158" spans="1:9" s="21" customFormat="1" ht="15" customHeight="1" x14ac:dyDescent="0.25">
      <c r="B158" s="129" t="s">
        <v>142</v>
      </c>
      <c r="C158" s="42">
        <v>2342</v>
      </c>
      <c r="D158" s="42">
        <v>3363</v>
      </c>
      <c r="E158" s="42">
        <v>44</v>
      </c>
      <c r="F158" s="42">
        <f t="shared" si="16"/>
        <v>-2298</v>
      </c>
      <c r="G158" s="42">
        <f t="shared" si="17"/>
        <v>-3319</v>
      </c>
      <c r="H158" s="91">
        <f t="shared" si="18"/>
        <v>-0.98121263877028186</v>
      </c>
      <c r="I158" s="91">
        <f t="shared" si="19"/>
        <v>-0.98691644365150166</v>
      </c>
    </row>
    <row r="159" spans="1:9" ht="15" customHeight="1" x14ac:dyDescent="0.25">
      <c r="B159" s="129" t="s">
        <v>149</v>
      </c>
      <c r="C159" s="42">
        <v>11387</v>
      </c>
      <c r="D159" s="42">
        <v>6631</v>
      </c>
      <c r="E159" s="42">
        <v>652</v>
      </c>
      <c r="F159" s="42">
        <f t="shared" si="16"/>
        <v>-10735</v>
      </c>
      <c r="G159" s="42">
        <f t="shared" si="17"/>
        <v>-5979</v>
      </c>
      <c r="H159" s="91">
        <f t="shared" si="18"/>
        <v>-0.94274172301747605</v>
      </c>
      <c r="I159" s="91">
        <f t="shared" si="19"/>
        <v>-0.90167395566279596</v>
      </c>
    </row>
    <row r="160" spans="1:9" ht="15" customHeight="1" x14ac:dyDescent="0.25">
      <c r="B160" s="130" t="s">
        <v>216</v>
      </c>
      <c r="C160" s="66">
        <f>SUM(C161:C174)</f>
        <v>29283</v>
      </c>
      <c r="D160" s="66">
        <f>SUM(D161:D174)</f>
        <v>16816</v>
      </c>
      <c r="E160" s="66">
        <f>SUM(E161:E174)</f>
        <v>3861</v>
      </c>
      <c r="F160" s="68">
        <f t="shared" si="16"/>
        <v>-25422</v>
      </c>
      <c r="G160" s="68">
        <f t="shared" si="17"/>
        <v>-12955</v>
      </c>
      <c r="H160" s="72">
        <f t="shared" si="18"/>
        <v>-0.86814875525048663</v>
      </c>
      <c r="I160" s="144">
        <f t="shared" si="19"/>
        <v>-0.77039724072312077</v>
      </c>
    </row>
    <row r="161" spans="2:9" ht="15" customHeight="1" x14ac:dyDescent="0.25">
      <c r="B161" s="126" t="s">
        <v>66</v>
      </c>
      <c r="C161" s="42">
        <v>4508</v>
      </c>
      <c r="D161" s="42">
        <v>1349</v>
      </c>
      <c r="E161" s="42">
        <v>871</v>
      </c>
      <c r="F161" s="42">
        <f t="shared" si="16"/>
        <v>-3637</v>
      </c>
      <c r="G161" s="42">
        <f t="shared" si="17"/>
        <v>-478</v>
      </c>
      <c r="H161" s="91">
        <f t="shared" si="18"/>
        <v>-0.80678793256433012</v>
      </c>
      <c r="I161" s="91">
        <f t="shared" si="19"/>
        <v>-0.35433654558932548</v>
      </c>
    </row>
    <row r="162" spans="2:9" ht="15" customHeight="1" x14ac:dyDescent="0.25">
      <c r="B162" s="126" t="s">
        <v>70</v>
      </c>
      <c r="C162" s="42">
        <v>1237</v>
      </c>
      <c r="D162" s="42">
        <v>382</v>
      </c>
      <c r="E162" s="42">
        <v>50</v>
      </c>
      <c r="F162" s="42">
        <f t="shared" si="16"/>
        <v>-1187</v>
      </c>
      <c r="G162" s="42">
        <f t="shared" si="17"/>
        <v>-332</v>
      </c>
      <c r="H162" s="91">
        <f t="shared" si="18"/>
        <v>-0.9595796281325788</v>
      </c>
      <c r="I162" s="91">
        <f t="shared" si="19"/>
        <v>-0.86910994764397909</v>
      </c>
    </row>
    <row r="163" spans="2:9" ht="15" customHeight="1" x14ac:dyDescent="0.25">
      <c r="B163" s="132" t="s">
        <v>77</v>
      </c>
      <c r="C163" s="42">
        <v>2842</v>
      </c>
      <c r="D163" s="42">
        <v>1725</v>
      </c>
      <c r="E163" s="42">
        <v>550</v>
      </c>
      <c r="F163" s="42">
        <f t="shared" si="16"/>
        <v>-2292</v>
      </c>
      <c r="G163" s="42">
        <f t="shared" si="17"/>
        <v>-1175</v>
      </c>
      <c r="H163" s="91">
        <f t="shared" si="18"/>
        <v>-0.80647431386347646</v>
      </c>
      <c r="I163" s="91">
        <f t="shared" si="19"/>
        <v>-0.6811594202898551</v>
      </c>
    </row>
    <row r="164" spans="2:9" ht="15" customHeight="1" x14ac:dyDescent="0.25">
      <c r="B164" s="133" t="s">
        <v>80</v>
      </c>
      <c r="C164" s="42">
        <v>626</v>
      </c>
      <c r="D164" s="42">
        <v>275</v>
      </c>
      <c r="E164" s="42">
        <v>89</v>
      </c>
      <c r="F164" s="42">
        <f t="shared" si="16"/>
        <v>-537</v>
      </c>
      <c r="G164" s="42">
        <f t="shared" si="17"/>
        <v>-186</v>
      </c>
      <c r="H164" s="91">
        <f t="shared" si="18"/>
        <v>-0.85782747603833864</v>
      </c>
      <c r="I164" s="91">
        <f t="shared" si="19"/>
        <v>-0.67636363636363639</v>
      </c>
    </row>
    <row r="165" spans="2:9" ht="15" customHeight="1" x14ac:dyDescent="0.25">
      <c r="B165" s="133" t="s">
        <v>89</v>
      </c>
      <c r="C165" s="42">
        <v>386</v>
      </c>
      <c r="D165" s="42">
        <v>260</v>
      </c>
      <c r="E165" s="42">
        <v>96</v>
      </c>
      <c r="F165" s="42">
        <f t="shared" si="16"/>
        <v>-290</v>
      </c>
      <c r="G165" s="42">
        <f t="shared" si="17"/>
        <v>-164</v>
      </c>
      <c r="H165" s="91">
        <f t="shared" si="18"/>
        <v>-0.75129533678756477</v>
      </c>
      <c r="I165" s="91">
        <f t="shared" si="19"/>
        <v>-0.63076923076923075</v>
      </c>
    </row>
    <row r="166" spans="2:9" ht="15" customHeight="1" x14ac:dyDescent="0.25">
      <c r="B166" s="133" t="s">
        <v>92</v>
      </c>
      <c r="C166" s="42">
        <v>2742</v>
      </c>
      <c r="D166" s="42">
        <v>1863</v>
      </c>
      <c r="E166" s="42">
        <v>647</v>
      </c>
      <c r="F166" s="42">
        <f t="shared" si="16"/>
        <v>-2095</v>
      </c>
      <c r="G166" s="42">
        <f t="shared" si="17"/>
        <v>-1216</v>
      </c>
      <c r="H166" s="91">
        <f t="shared" si="18"/>
        <v>-0.76404084609773881</v>
      </c>
      <c r="I166" s="91">
        <f t="shared" si="19"/>
        <v>-0.65271068169618895</v>
      </c>
    </row>
    <row r="167" spans="2:9" ht="12" x14ac:dyDescent="0.25">
      <c r="B167" s="125" t="s">
        <v>97</v>
      </c>
      <c r="C167" s="42">
        <v>985</v>
      </c>
      <c r="D167" s="42">
        <v>484</v>
      </c>
      <c r="E167" s="42">
        <v>201</v>
      </c>
      <c r="F167" s="42">
        <f t="shared" si="16"/>
        <v>-784</v>
      </c>
      <c r="G167" s="42">
        <f t="shared" si="17"/>
        <v>-283</v>
      </c>
      <c r="H167" s="91">
        <f t="shared" si="18"/>
        <v>-0.79593908629441623</v>
      </c>
      <c r="I167" s="91">
        <f t="shared" si="19"/>
        <v>-0.58471074380165289</v>
      </c>
    </row>
    <row r="168" spans="2:9" ht="15" customHeight="1" x14ac:dyDescent="0.25">
      <c r="B168" s="125" t="s">
        <v>105</v>
      </c>
      <c r="C168" s="42">
        <v>2516</v>
      </c>
      <c r="D168" s="42">
        <v>1381</v>
      </c>
      <c r="E168" s="42">
        <v>369</v>
      </c>
      <c r="F168" s="42">
        <f t="shared" si="16"/>
        <v>-2147</v>
      </c>
      <c r="G168" s="42">
        <f t="shared" si="17"/>
        <v>-1012</v>
      </c>
      <c r="H168" s="91">
        <f t="shared" si="18"/>
        <v>-0.85333863275039745</v>
      </c>
      <c r="I168" s="91">
        <f t="shared" si="19"/>
        <v>-0.73280231716147726</v>
      </c>
    </row>
    <row r="169" spans="2:9" ht="15" customHeight="1" x14ac:dyDescent="0.25">
      <c r="B169" s="125" t="s">
        <v>160</v>
      </c>
      <c r="C169" s="42">
        <v>27</v>
      </c>
      <c r="D169" s="42">
        <v>9</v>
      </c>
      <c r="E169" s="42">
        <v>8</v>
      </c>
      <c r="F169" s="42">
        <f t="shared" si="16"/>
        <v>-19</v>
      </c>
      <c r="G169" s="42">
        <f t="shared" si="17"/>
        <v>-1</v>
      </c>
      <c r="H169" s="91">
        <f t="shared" si="18"/>
        <v>-0.70370370370370372</v>
      </c>
      <c r="I169" s="91">
        <f t="shared" si="19"/>
        <v>-0.11111111111111116</v>
      </c>
    </row>
    <row r="170" spans="2:9" ht="15" customHeight="1" x14ac:dyDescent="0.25">
      <c r="B170" s="125" t="s">
        <v>119</v>
      </c>
      <c r="C170" s="42">
        <v>894</v>
      </c>
      <c r="D170" s="42">
        <v>361</v>
      </c>
      <c r="E170" s="42">
        <v>36</v>
      </c>
      <c r="F170" s="42">
        <f t="shared" si="16"/>
        <v>-858</v>
      </c>
      <c r="G170" s="42">
        <f t="shared" si="17"/>
        <v>-325</v>
      </c>
      <c r="H170" s="91">
        <f t="shared" si="18"/>
        <v>-0.95973154362416113</v>
      </c>
      <c r="I170" s="91">
        <f t="shared" si="19"/>
        <v>-0.90027700831024926</v>
      </c>
    </row>
    <row r="171" spans="2:9" ht="15" customHeight="1" x14ac:dyDescent="0.25">
      <c r="B171" s="126" t="s">
        <v>121</v>
      </c>
      <c r="C171" s="42">
        <v>176</v>
      </c>
      <c r="D171" s="42">
        <v>112</v>
      </c>
      <c r="E171" s="42">
        <v>72</v>
      </c>
      <c r="F171" s="42">
        <f t="shared" si="16"/>
        <v>-104</v>
      </c>
      <c r="G171" s="42">
        <f t="shared" si="17"/>
        <v>-40</v>
      </c>
      <c r="H171" s="91">
        <f t="shared" si="18"/>
        <v>-0.59090909090909083</v>
      </c>
      <c r="I171" s="91">
        <f t="shared" si="19"/>
        <v>-0.3571428571428571</v>
      </c>
    </row>
    <row r="172" spans="2:9" ht="12" x14ac:dyDescent="0.25">
      <c r="B172" s="125" t="s">
        <v>129</v>
      </c>
      <c r="C172" s="42">
        <v>7308</v>
      </c>
      <c r="D172" s="42">
        <v>4947</v>
      </c>
      <c r="E172" s="42">
        <v>485</v>
      </c>
      <c r="F172" s="42">
        <f t="shared" si="16"/>
        <v>-6823</v>
      </c>
      <c r="G172" s="42">
        <f t="shared" si="17"/>
        <v>-4462</v>
      </c>
      <c r="H172" s="91">
        <f t="shared" si="18"/>
        <v>-0.93363437328954568</v>
      </c>
      <c r="I172" s="91">
        <f t="shared" si="19"/>
        <v>-0.90196078431372551</v>
      </c>
    </row>
    <row r="173" spans="2:9" ht="15" customHeight="1" x14ac:dyDescent="0.25">
      <c r="B173" s="126" t="s">
        <v>137</v>
      </c>
      <c r="C173" s="42">
        <v>345</v>
      </c>
      <c r="D173" s="42">
        <v>343</v>
      </c>
      <c r="E173" s="42">
        <v>339</v>
      </c>
      <c r="F173" s="42">
        <f t="shared" si="16"/>
        <v>-6</v>
      </c>
      <c r="G173" s="42">
        <f t="shared" si="17"/>
        <v>-4</v>
      </c>
      <c r="H173" s="91">
        <f t="shared" si="18"/>
        <v>-1.7391304347826098E-2</v>
      </c>
      <c r="I173" s="91">
        <f t="shared" si="19"/>
        <v>-1.1661807580174877E-2</v>
      </c>
    </row>
    <row r="174" spans="2:9" ht="15" customHeight="1" x14ac:dyDescent="0.25">
      <c r="B174" s="125" t="s">
        <v>150</v>
      </c>
      <c r="C174" s="42">
        <v>4691</v>
      </c>
      <c r="D174" s="42">
        <v>3325</v>
      </c>
      <c r="E174" s="42">
        <v>48</v>
      </c>
      <c r="F174" s="42">
        <f t="shared" si="16"/>
        <v>-4643</v>
      </c>
      <c r="G174" s="42">
        <f t="shared" si="17"/>
        <v>-3277</v>
      </c>
      <c r="H174" s="91">
        <f t="shared" si="18"/>
        <v>-0.98976764016201235</v>
      </c>
      <c r="I174" s="91">
        <f t="shared" si="19"/>
        <v>-0.98556390977443609</v>
      </c>
    </row>
    <row r="175" spans="2:9" ht="15" customHeight="1" x14ac:dyDescent="0.25">
      <c r="B175" s="130" t="s">
        <v>207</v>
      </c>
      <c r="C175" s="66">
        <f>SUM(C176,C196,C213,C219,C224)</f>
        <v>3331</v>
      </c>
      <c r="D175" s="66">
        <f>SUM(D176,D196,D213,D219,D224)</f>
        <v>2082</v>
      </c>
      <c r="E175" s="66">
        <f>SUM(E176,E196,E213,E219,E224)</f>
        <v>772</v>
      </c>
      <c r="F175" s="66">
        <f t="shared" si="16"/>
        <v>-2559</v>
      </c>
      <c r="G175" s="66">
        <f t="shared" si="17"/>
        <v>-1310</v>
      </c>
      <c r="H175" s="72">
        <f t="shared" si="18"/>
        <v>-0.76823776643650554</v>
      </c>
      <c r="I175" s="72">
        <f t="shared" si="19"/>
        <v>-0.62920268972142179</v>
      </c>
    </row>
    <row r="176" spans="2:9" ht="15" customHeight="1" x14ac:dyDescent="0.25">
      <c r="B176" s="124" t="s">
        <v>208</v>
      </c>
      <c r="C176" s="65">
        <f>SUM(C177:C195)</f>
        <v>677</v>
      </c>
      <c r="D176" s="65">
        <f>SUM(D177:D195)</f>
        <v>336</v>
      </c>
      <c r="E176" s="65">
        <f>SUM(E177:E195)</f>
        <v>94</v>
      </c>
      <c r="F176" s="64">
        <f t="shared" si="16"/>
        <v>-583</v>
      </c>
      <c r="G176" s="64">
        <f t="shared" si="17"/>
        <v>-242</v>
      </c>
      <c r="H176" s="85">
        <f t="shared" si="18"/>
        <v>-0.86115214180206801</v>
      </c>
      <c r="I176" s="85">
        <f t="shared" si="19"/>
        <v>-0.72023809523809523</v>
      </c>
    </row>
    <row r="177" spans="2:9" s="9" customFormat="1" ht="15" customHeight="1" x14ac:dyDescent="0.25">
      <c r="B177" s="129" t="s">
        <v>171</v>
      </c>
      <c r="C177" s="42">
        <v>5</v>
      </c>
      <c r="D177" s="42">
        <v>0</v>
      </c>
      <c r="E177" s="42">
        <v>5</v>
      </c>
      <c r="F177" s="42">
        <f t="shared" si="16"/>
        <v>0</v>
      </c>
      <c r="G177" s="42">
        <f t="shared" si="17"/>
        <v>5</v>
      </c>
      <c r="H177" s="91">
        <f t="shared" ref="H177:H195" si="22">E177/C177-1</f>
        <v>0</v>
      </c>
      <c r="I177" s="91"/>
    </row>
    <row r="178" spans="2:9" ht="15" customHeight="1" x14ac:dyDescent="0.25">
      <c r="B178" s="129" t="s">
        <v>78</v>
      </c>
      <c r="C178" s="42">
        <v>69</v>
      </c>
      <c r="D178" s="42">
        <v>30</v>
      </c>
      <c r="E178" s="42">
        <v>8</v>
      </c>
      <c r="F178" s="42">
        <f t="shared" si="16"/>
        <v>-61</v>
      </c>
      <c r="G178" s="42">
        <f t="shared" si="17"/>
        <v>-22</v>
      </c>
      <c r="H178" s="91">
        <f t="shared" si="22"/>
        <v>-0.88405797101449279</v>
      </c>
      <c r="I178" s="91">
        <f t="shared" ref="I178:I194" si="23">E178/D178-1</f>
        <v>-0.73333333333333339</v>
      </c>
    </row>
    <row r="179" spans="2:9" ht="15" customHeight="1" x14ac:dyDescent="0.25">
      <c r="B179" s="129" t="s">
        <v>164</v>
      </c>
      <c r="C179" s="42">
        <v>36</v>
      </c>
      <c r="D179" s="42">
        <v>17</v>
      </c>
      <c r="E179" s="42">
        <v>0</v>
      </c>
      <c r="F179" s="42">
        <f t="shared" si="16"/>
        <v>-36</v>
      </c>
      <c r="G179" s="42">
        <f t="shared" si="17"/>
        <v>-17</v>
      </c>
      <c r="H179" s="91">
        <f t="shared" si="22"/>
        <v>-1</v>
      </c>
      <c r="I179" s="91">
        <f t="shared" si="23"/>
        <v>-1</v>
      </c>
    </row>
    <row r="180" spans="2:9" ht="15" customHeight="1" x14ac:dyDescent="0.25">
      <c r="B180" s="129" t="s">
        <v>85</v>
      </c>
      <c r="C180" s="42">
        <v>1</v>
      </c>
      <c r="D180" s="42">
        <v>5</v>
      </c>
      <c r="E180" s="42">
        <v>0</v>
      </c>
      <c r="F180" s="42">
        <f t="shared" si="16"/>
        <v>-1</v>
      </c>
      <c r="G180" s="42">
        <f t="shared" si="17"/>
        <v>-5</v>
      </c>
      <c r="H180" s="91">
        <f t="shared" si="22"/>
        <v>-1</v>
      </c>
      <c r="I180" s="91">
        <f t="shared" si="23"/>
        <v>-1</v>
      </c>
    </row>
    <row r="181" spans="2:9" ht="15" customHeight="1" x14ac:dyDescent="0.25">
      <c r="B181" s="129" t="s">
        <v>86</v>
      </c>
      <c r="C181" s="42">
        <v>41</v>
      </c>
      <c r="D181" s="42">
        <v>31</v>
      </c>
      <c r="E181" s="42">
        <v>6</v>
      </c>
      <c r="F181" s="42">
        <f t="shared" si="16"/>
        <v>-35</v>
      </c>
      <c r="G181" s="42">
        <f t="shared" si="17"/>
        <v>-25</v>
      </c>
      <c r="H181" s="91">
        <f t="shared" si="22"/>
        <v>-0.85365853658536583</v>
      </c>
      <c r="I181" s="91">
        <f t="shared" si="23"/>
        <v>-0.80645161290322576</v>
      </c>
    </row>
    <row r="182" spans="2:9" ht="15" customHeight="1" x14ac:dyDescent="0.25">
      <c r="B182" s="129" t="s">
        <v>98</v>
      </c>
      <c r="C182" s="42">
        <v>120</v>
      </c>
      <c r="D182" s="42">
        <v>57</v>
      </c>
      <c r="E182" s="42">
        <v>14</v>
      </c>
      <c r="F182" s="42">
        <f t="shared" si="16"/>
        <v>-106</v>
      </c>
      <c r="G182" s="42">
        <f t="shared" si="17"/>
        <v>-43</v>
      </c>
      <c r="H182" s="91">
        <f t="shared" si="22"/>
        <v>-0.8833333333333333</v>
      </c>
      <c r="I182" s="91">
        <f t="shared" si="23"/>
        <v>-0.75438596491228072</v>
      </c>
    </row>
    <row r="183" spans="2:9" ht="15" customHeight="1" x14ac:dyDescent="0.25">
      <c r="B183" s="129" t="s">
        <v>191</v>
      </c>
      <c r="C183" s="42">
        <v>209</v>
      </c>
      <c r="D183" s="42">
        <v>85</v>
      </c>
      <c r="E183" s="42">
        <v>29</v>
      </c>
      <c r="F183" s="42">
        <f t="shared" si="16"/>
        <v>-180</v>
      </c>
      <c r="G183" s="42">
        <f t="shared" si="17"/>
        <v>-56</v>
      </c>
      <c r="H183" s="91">
        <f t="shared" si="22"/>
        <v>-0.86124401913875603</v>
      </c>
      <c r="I183" s="91">
        <f t="shared" si="23"/>
        <v>-0.6588235294117647</v>
      </c>
    </row>
    <row r="184" spans="2:9" ht="15" customHeight="1" x14ac:dyDescent="0.25">
      <c r="B184" s="129" t="s">
        <v>107</v>
      </c>
      <c r="C184" s="42">
        <v>6</v>
      </c>
      <c r="D184" s="42">
        <v>2</v>
      </c>
      <c r="E184" s="42">
        <v>2</v>
      </c>
      <c r="F184" s="42">
        <f t="shared" si="16"/>
        <v>-4</v>
      </c>
      <c r="G184" s="42">
        <f t="shared" si="17"/>
        <v>0</v>
      </c>
      <c r="H184" s="91">
        <f t="shared" si="22"/>
        <v>-0.66666666666666674</v>
      </c>
      <c r="I184" s="91">
        <f t="shared" si="23"/>
        <v>0</v>
      </c>
    </row>
    <row r="185" spans="2:9" ht="15" customHeight="1" x14ac:dyDescent="0.25">
      <c r="B185" s="129" t="s">
        <v>108</v>
      </c>
      <c r="C185" s="42">
        <v>49</v>
      </c>
      <c r="D185" s="42">
        <v>28</v>
      </c>
      <c r="E185" s="42">
        <v>12</v>
      </c>
      <c r="F185" s="42">
        <f t="shared" si="16"/>
        <v>-37</v>
      </c>
      <c r="G185" s="42">
        <f t="shared" si="17"/>
        <v>-16</v>
      </c>
      <c r="H185" s="91">
        <f t="shared" si="22"/>
        <v>-0.75510204081632648</v>
      </c>
      <c r="I185" s="91">
        <f t="shared" si="23"/>
        <v>-0.5714285714285714</v>
      </c>
    </row>
    <row r="186" spans="2:9" s="21" customFormat="1" ht="15" customHeight="1" x14ac:dyDescent="0.25">
      <c r="B186" s="129" t="s">
        <v>244</v>
      </c>
      <c r="C186" s="42">
        <v>0</v>
      </c>
      <c r="D186" s="42">
        <v>0</v>
      </c>
      <c r="E186" s="42">
        <v>0</v>
      </c>
      <c r="F186" s="42">
        <f t="shared" si="16"/>
        <v>0</v>
      </c>
      <c r="G186" s="42">
        <f t="shared" si="17"/>
        <v>0</v>
      </c>
      <c r="H186" s="91"/>
      <c r="I186" s="91"/>
    </row>
    <row r="187" spans="2:9" ht="15" customHeight="1" x14ac:dyDescent="0.25">
      <c r="B187" s="129" t="s">
        <v>185</v>
      </c>
      <c r="C187" s="42">
        <v>7</v>
      </c>
      <c r="D187" s="42">
        <v>5</v>
      </c>
      <c r="E187" s="42">
        <v>0</v>
      </c>
      <c r="F187" s="42">
        <f t="shared" si="16"/>
        <v>-7</v>
      </c>
      <c r="G187" s="42">
        <f t="shared" si="17"/>
        <v>-5</v>
      </c>
      <c r="H187" s="91">
        <f t="shared" si="22"/>
        <v>-1</v>
      </c>
      <c r="I187" s="91">
        <f t="shared" si="23"/>
        <v>-1</v>
      </c>
    </row>
    <row r="188" spans="2:9" ht="12.75" customHeight="1" x14ac:dyDescent="0.25">
      <c r="B188" s="129" t="s">
        <v>114</v>
      </c>
      <c r="C188" s="42">
        <v>4</v>
      </c>
      <c r="D188" s="42">
        <v>2</v>
      </c>
      <c r="E188" s="42">
        <v>0</v>
      </c>
      <c r="F188" s="42">
        <f t="shared" si="16"/>
        <v>-4</v>
      </c>
      <c r="G188" s="42">
        <f t="shared" si="17"/>
        <v>-2</v>
      </c>
      <c r="H188" s="91">
        <f t="shared" si="22"/>
        <v>-1</v>
      </c>
      <c r="I188" s="91">
        <f t="shared" si="23"/>
        <v>-1</v>
      </c>
    </row>
    <row r="189" spans="2:9" ht="12" x14ac:dyDescent="0.25">
      <c r="B189" s="129" t="s">
        <v>177</v>
      </c>
      <c r="C189" s="42">
        <v>1</v>
      </c>
      <c r="D189" s="42">
        <v>0</v>
      </c>
      <c r="E189" s="42">
        <v>0</v>
      </c>
      <c r="F189" s="42">
        <f t="shared" si="16"/>
        <v>-1</v>
      </c>
      <c r="G189" s="42">
        <f t="shared" si="17"/>
        <v>0</v>
      </c>
      <c r="H189" s="91"/>
      <c r="I189" s="91"/>
    </row>
    <row r="190" spans="2:9" ht="15" customHeight="1" x14ac:dyDescent="0.25">
      <c r="B190" s="129" t="s">
        <v>126</v>
      </c>
      <c r="C190" s="42">
        <v>3</v>
      </c>
      <c r="D190" s="42">
        <v>2</v>
      </c>
      <c r="E190" s="42">
        <v>1</v>
      </c>
      <c r="F190" s="42">
        <f t="shared" si="16"/>
        <v>-2</v>
      </c>
      <c r="G190" s="42">
        <f t="shared" si="17"/>
        <v>-1</v>
      </c>
      <c r="H190" s="91">
        <f t="shared" si="22"/>
        <v>-0.66666666666666674</v>
      </c>
      <c r="I190" s="91">
        <f t="shared" si="23"/>
        <v>-0.5</v>
      </c>
    </row>
    <row r="191" spans="2:9" ht="15" customHeight="1" x14ac:dyDescent="0.25">
      <c r="B191" s="129" t="s">
        <v>131</v>
      </c>
      <c r="C191" s="42">
        <v>7</v>
      </c>
      <c r="D191" s="42">
        <v>6</v>
      </c>
      <c r="E191" s="42">
        <v>1</v>
      </c>
      <c r="F191" s="42">
        <f t="shared" si="16"/>
        <v>-6</v>
      </c>
      <c r="G191" s="42">
        <f t="shared" si="17"/>
        <v>-5</v>
      </c>
      <c r="H191" s="91">
        <f t="shared" si="22"/>
        <v>-0.85714285714285721</v>
      </c>
      <c r="I191" s="91">
        <f t="shared" si="23"/>
        <v>-0.83333333333333337</v>
      </c>
    </row>
    <row r="192" spans="2:9" ht="15" customHeight="1" x14ac:dyDescent="0.25">
      <c r="B192" s="129" t="s">
        <v>138</v>
      </c>
      <c r="C192" s="42">
        <v>63</v>
      </c>
      <c r="D192" s="42">
        <v>30</v>
      </c>
      <c r="E192" s="42">
        <v>10</v>
      </c>
      <c r="F192" s="42">
        <f t="shared" si="16"/>
        <v>-53</v>
      </c>
      <c r="G192" s="42">
        <f t="shared" si="17"/>
        <v>-20</v>
      </c>
      <c r="H192" s="91">
        <f t="shared" si="22"/>
        <v>-0.84126984126984128</v>
      </c>
      <c r="I192" s="91">
        <f t="shared" si="23"/>
        <v>-0.66666666666666674</v>
      </c>
    </row>
    <row r="193" spans="1:9" ht="12" x14ac:dyDescent="0.25">
      <c r="B193" s="129" t="s">
        <v>180</v>
      </c>
      <c r="C193" s="42">
        <v>23</v>
      </c>
      <c r="D193" s="42">
        <v>17</v>
      </c>
      <c r="E193" s="42">
        <v>2</v>
      </c>
      <c r="F193" s="42">
        <f t="shared" si="16"/>
        <v>-21</v>
      </c>
      <c r="G193" s="42">
        <f t="shared" si="17"/>
        <v>-15</v>
      </c>
      <c r="H193" s="91">
        <f t="shared" si="22"/>
        <v>-0.91304347826086962</v>
      </c>
      <c r="I193" s="91">
        <f t="shared" si="23"/>
        <v>-0.88235294117647056</v>
      </c>
    </row>
    <row r="194" spans="1:9" ht="15" customHeight="1" x14ac:dyDescent="0.25">
      <c r="B194" s="129" t="s">
        <v>147</v>
      </c>
      <c r="C194" s="42">
        <v>32</v>
      </c>
      <c r="D194" s="42">
        <v>19</v>
      </c>
      <c r="E194" s="42">
        <v>4</v>
      </c>
      <c r="F194" s="42">
        <f t="shared" si="16"/>
        <v>-28</v>
      </c>
      <c r="G194" s="42">
        <f t="shared" si="17"/>
        <v>-15</v>
      </c>
      <c r="H194" s="91">
        <f t="shared" si="22"/>
        <v>-0.875</v>
      </c>
      <c r="I194" s="91">
        <f t="shared" si="23"/>
        <v>-0.78947368421052633</v>
      </c>
    </row>
    <row r="195" spans="1:9" ht="15" customHeight="1" x14ac:dyDescent="0.25">
      <c r="B195" s="129" t="s">
        <v>183</v>
      </c>
      <c r="C195" s="42">
        <v>1</v>
      </c>
      <c r="D195" s="42">
        <v>0</v>
      </c>
      <c r="E195" s="42">
        <v>0</v>
      </c>
      <c r="F195" s="42">
        <f t="shared" si="16"/>
        <v>-1</v>
      </c>
      <c r="G195" s="42">
        <f t="shared" si="17"/>
        <v>0</v>
      </c>
      <c r="H195" s="91">
        <f t="shared" si="22"/>
        <v>-1</v>
      </c>
      <c r="I195" s="91"/>
    </row>
    <row r="196" spans="1:9" ht="15" customHeight="1" x14ac:dyDescent="0.25">
      <c r="A196" s="11"/>
      <c r="B196" s="124" t="s">
        <v>209</v>
      </c>
      <c r="C196" s="65">
        <f>SUM(C197:C212)</f>
        <v>412</v>
      </c>
      <c r="D196" s="65">
        <f>SUM(D197:D212)</f>
        <v>333</v>
      </c>
      <c r="E196" s="65">
        <f>SUM(E197:E212)</f>
        <v>156</v>
      </c>
      <c r="F196" s="69">
        <f t="shared" si="16"/>
        <v>-256</v>
      </c>
      <c r="G196" s="69">
        <f t="shared" si="17"/>
        <v>-177</v>
      </c>
      <c r="H196" s="85">
        <f t="shared" si="18"/>
        <v>-0.62135922330097082</v>
      </c>
      <c r="I196" s="143">
        <f t="shared" si="19"/>
        <v>-0.53153153153153154</v>
      </c>
    </row>
    <row r="197" spans="1:9" ht="15" customHeight="1" x14ac:dyDescent="0.25">
      <c r="A197" s="11"/>
      <c r="B197" s="126" t="s">
        <v>169</v>
      </c>
      <c r="C197" s="42">
        <v>2</v>
      </c>
      <c r="D197" s="42">
        <v>1</v>
      </c>
      <c r="E197" s="42">
        <v>0</v>
      </c>
      <c r="F197" s="42">
        <f t="shared" si="16"/>
        <v>-2</v>
      </c>
      <c r="G197" s="42">
        <f t="shared" si="17"/>
        <v>-1</v>
      </c>
      <c r="H197" s="91">
        <v>-1</v>
      </c>
      <c r="I197" s="91">
        <f t="shared" si="19"/>
        <v>-1</v>
      </c>
    </row>
    <row r="198" spans="1:9" ht="15" customHeight="1" x14ac:dyDescent="0.25">
      <c r="A198" s="11"/>
      <c r="B198" s="128" t="s">
        <v>186</v>
      </c>
      <c r="C198" s="42">
        <v>2</v>
      </c>
      <c r="D198" s="42">
        <v>6</v>
      </c>
      <c r="E198" s="42">
        <v>1</v>
      </c>
      <c r="F198" s="42">
        <f t="shared" ref="F198:F235" si="24">E198-C198</f>
        <v>-1</v>
      </c>
      <c r="G198" s="42">
        <f t="shared" ref="G198:G235" si="25">E198-D198</f>
        <v>-5</v>
      </c>
      <c r="H198" s="91">
        <v>-1</v>
      </c>
      <c r="I198" s="91">
        <f t="shared" ref="I198:I235" si="26">E198/D198-1</f>
        <v>-0.83333333333333337</v>
      </c>
    </row>
    <row r="199" spans="1:9" ht="15" customHeight="1" x14ac:dyDescent="0.25">
      <c r="A199" s="11"/>
      <c r="B199" s="129" t="s">
        <v>173</v>
      </c>
      <c r="C199" s="42">
        <v>3</v>
      </c>
      <c r="D199" s="42">
        <v>3</v>
      </c>
      <c r="E199" s="42">
        <v>0</v>
      </c>
      <c r="F199" s="42">
        <f t="shared" si="24"/>
        <v>-3</v>
      </c>
      <c r="G199" s="42">
        <f t="shared" si="25"/>
        <v>-3</v>
      </c>
      <c r="H199" s="91">
        <v>-1</v>
      </c>
      <c r="I199" s="91">
        <f t="shared" si="26"/>
        <v>-1</v>
      </c>
    </row>
    <row r="200" spans="1:9" ht="15" customHeight="1" x14ac:dyDescent="0.25">
      <c r="A200" s="11"/>
      <c r="B200" s="129" t="s">
        <v>73</v>
      </c>
      <c r="C200" s="42">
        <v>33</v>
      </c>
      <c r="D200" s="42">
        <v>23</v>
      </c>
      <c r="E200" s="42">
        <v>3</v>
      </c>
      <c r="F200" s="42">
        <f t="shared" si="24"/>
        <v>-30</v>
      </c>
      <c r="G200" s="42">
        <f t="shared" si="25"/>
        <v>-20</v>
      </c>
      <c r="H200" s="91">
        <v>-1</v>
      </c>
      <c r="I200" s="91">
        <f t="shared" si="26"/>
        <v>-0.86956521739130432</v>
      </c>
    </row>
    <row r="201" spans="1:9" ht="15" customHeight="1" x14ac:dyDescent="0.25">
      <c r="A201" s="11"/>
      <c r="B201" s="129" t="s">
        <v>74</v>
      </c>
      <c r="C201" s="42">
        <v>3</v>
      </c>
      <c r="D201" s="42">
        <v>4</v>
      </c>
      <c r="E201" s="42">
        <v>1</v>
      </c>
      <c r="F201" s="42">
        <f t="shared" si="24"/>
        <v>-2</v>
      </c>
      <c r="G201" s="42">
        <f t="shared" si="25"/>
        <v>-3</v>
      </c>
      <c r="H201" s="91">
        <v>-1</v>
      </c>
      <c r="I201" s="91">
        <f t="shared" si="26"/>
        <v>-0.75</v>
      </c>
    </row>
    <row r="202" spans="1:9" ht="15" customHeight="1" x14ac:dyDescent="0.25">
      <c r="A202" s="11"/>
      <c r="B202" s="129" t="s">
        <v>159</v>
      </c>
      <c r="C202" s="42">
        <v>0</v>
      </c>
      <c r="D202" s="42">
        <v>0</v>
      </c>
      <c r="E202" s="42">
        <v>0</v>
      </c>
      <c r="F202" s="42">
        <f t="shared" si="24"/>
        <v>0</v>
      </c>
      <c r="G202" s="42">
        <f t="shared" si="25"/>
        <v>0</v>
      </c>
      <c r="H202" s="91">
        <v>-1</v>
      </c>
      <c r="I202" s="91"/>
    </row>
    <row r="203" spans="1:9" ht="15" customHeight="1" x14ac:dyDescent="0.25">
      <c r="A203" s="11"/>
      <c r="B203" s="129" t="s">
        <v>94</v>
      </c>
      <c r="C203" s="42">
        <v>2</v>
      </c>
      <c r="D203" s="42">
        <v>7</v>
      </c>
      <c r="E203" s="42">
        <v>0</v>
      </c>
      <c r="F203" s="42">
        <f t="shared" si="24"/>
        <v>-2</v>
      </c>
      <c r="G203" s="42">
        <f t="shared" si="25"/>
        <v>-7</v>
      </c>
      <c r="H203" s="91">
        <v>-1</v>
      </c>
      <c r="I203" s="91">
        <f t="shared" si="26"/>
        <v>-1</v>
      </c>
    </row>
    <row r="204" spans="1:9" ht="15" customHeight="1" x14ac:dyDescent="0.25">
      <c r="A204" s="11"/>
      <c r="B204" s="129" t="s">
        <v>103</v>
      </c>
      <c r="C204" s="42">
        <v>8</v>
      </c>
      <c r="D204" s="42">
        <v>3</v>
      </c>
      <c r="E204" s="42">
        <v>2</v>
      </c>
      <c r="F204" s="42">
        <f t="shared" si="24"/>
        <v>-6</v>
      </c>
      <c r="G204" s="42">
        <f t="shared" si="25"/>
        <v>-1</v>
      </c>
      <c r="H204" s="91">
        <v>-1</v>
      </c>
      <c r="I204" s="91">
        <f t="shared" si="26"/>
        <v>-0.33333333333333337</v>
      </c>
    </row>
    <row r="205" spans="1:9" ht="15" customHeight="1" x14ac:dyDescent="0.25">
      <c r="A205" s="11"/>
      <c r="B205" s="125" t="s">
        <v>106</v>
      </c>
      <c r="C205" s="42">
        <v>8</v>
      </c>
      <c r="D205" s="42">
        <v>11</v>
      </c>
      <c r="E205" s="42">
        <v>0</v>
      </c>
      <c r="F205" s="42">
        <f t="shared" si="24"/>
        <v>-8</v>
      </c>
      <c r="G205" s="42">
        <f t="shared" si="25"/>
        <v>-11</v>
      </c>
      <c r="H205" s="91">
        <v>-1</v>
      </c>
      <c r="I205" s="91">
        <f t="shared" si="26"/>
        <v>-1</v>
      </c>
    </row>
    <row r="206" spans="1:9" ht="15" customHeight="1" x14ac:dyDescent="0.25">
      <c r="A206" s="11"/>
      <c r="B206" s="129" t="s">
        <v>175</v>
      </c>
      <c r="C206" s="42">
        <v>11</v>
      </c>
      <c r="D206" s="42">
        <v>7</v>
      </c>
      <c r="E206" s="42">
        <v>4</v>
      </c>
      <c r="F206" s="42">
        <f t="shared" si="24"/>
        <v>-7</v>
      </c>
      <c r="G206" s="42">
        <f t="shared" si="25"/>
        <v>-3</v>
      </c>
      <c r="H206" s="91">
        <v>-1</v>
      </c>
      <c r="I206" s="91">
        <f t="shared" si="26"/>
        <v>-0.4285714285714286</v>
      </c>
    </row>
    <row r="207" spans="1:9" ht="15" customHeight="1" x14ac:dyDescent="0.25">
      <c r="A207" s="11"/>
      <c r="B207" s="129" t="s">
        <v>161</v>
      </c>
      <c r="C207" s="42">
        <v>9</v>
      </c>
      <c r="D207" s="42">
        <v>7</v>
      </c>
      <c r="E207" s="42">
        <v>5</v>
      </c>
      <c r="F207" s="42">
        <f t="shared" si="24"/>
        <v>-4</v>
      </c>
      <c r="G207" s="42">
        <f t="shared" si="25"/>
        <v>-2</v>
      </c>
      <c r="H207" s="91">
        <v>-1</v>
      </c>
      <c r="I207" s="91">
        <f t="shared" si="26"/>
        <v>-0.2857142857142857</v>
      </c>
    </row>
    <row r="208" spans="1:9" ht="15" customHeight="1" x14ac:dyDescent="0.25">
      <c r="A208" s="11"/>
      <c r="B208" s="129" t="s">
        <v>166</v>
      </c>
      <c r="C208" s="42">
        <v>5</v>
      </c>
      <c r="D208" s="42">
        <v>3</v>
      </c>
      <c r="E208" s="42">
        <v>0</v>
      </c>
      <c r="F208" s="42">
        <f t="shared" si="24"/>
        <v>-5</v>
      </c>
      <c r="G208" s="42">
        <f t="shared" si="25"/>
        <v>-3</v>
      </c>
      <c r="H208" s="91">
        <v>-1</v>
      </c>
      <c r="I208" s="91">
        <f t="shared" si="26"/>
        <v>-1</v>
      </c>
    </row>
    <row r="209" spans="1:9" ht="15" customHeight="1" x14ac:dyDescent="0.25">
      <c r="A209" s="11"/>
      <c r="B209" s="129" t="s">
        <v>117</v>
      </c>
      <c r="C209" s="42">
        <v>307</v>
      </c>
      <c r="D209" s="42">
        <v>248</v>
      </c>
      <c r="E209" s="42">
        <v>133</v>
      </c>
      <c r="F209" s="42">
        <f t="shared" si="24"/>
        <v>-174</v>
      </c>
      <c r="G209" s="42">
        <f t="shared" si="25"/>
        <v>-115</v>
      </c>
      <c r="H209" s="91">
        <v>-1</v>
      </c>
      <c r="I209" s="91">
        <f t="shared" si="26"/>
        <v>-0.46370967741935487</v>
      </c>
    </row>
    <row r="210" spans="1:9" ht="15" customHeight="1" x14ac:dyDescent="0.25">
      <c r="A210" s="11"/>
      <c r="B210" s="129" t="s">
        <v>132</v>
      </c>
      <c r="C210" s="42">
        <v>10</v>
      </c>
      <c r="D210" s="42">
        <v>4</v>
      </c>
      <c r="E210" s="42">
        <v>3</v>
      </c>
      <c r="F210" s="42">
        <f t="shared" si="24"/>
        <v>-7</v>
      </c>
      <c r="G210" s="42">
        <f t="shared" si="25"/>
        <v>-1</v>
      </c>
      <c r="H210" s="91">
        <v>-1</v>
      </c>
      <c r="I210" s="91">
        <f t="shared" si="26"/>
        <v>-0.25</v>
      </c>
    </row>
    <row r="211" spans="1:9" ht="15" customHeight="1" x14ac:dyDescent="0.25">
      <c r="A211" s="11"/>
      <c r="B211" s="129" t="s">
        <v>135</v>
      </c>
      <c r="C211" s="42">
        <v>4</v>
      </c>
      <c r="D211" s="42">
        <v>4</v>
      </c>
      <c r="E211" s="42">
        <v>0</v>
      </c>
      <c r="F211" s="42">
        <f t="shared" si="24"/>
        <v>-4</v>
      </c>
      <c r="G211" s="42">
        <f t="shared" si="25"/>
        <v>-4</v>
      </c>
      <c r="H211" s="91">
        <v>-1</v>
      </c>
      <c r="I211" s="91">
        <f t="shared" si="26"/>
        <v>-1</v>
      </c>
    </row>
    <row r="212" spans="1:9" ht="15" customHeight="1" x14ac:dyDescent="0.25">
      <c r="B212" s="129" t="s">
        <v>195</v>
      </c>
      <c r="C212" s="42">
        <v>5</v>
      </c>
      <c r="D212" s="42">
        <v>2</v>
      </c>
      <c r="E212" s="42">
        <v>4</v>
      </c>
      <c r="F212" s="42">
        <f t="shared" si="24"/>
        <v>-1</v>
      </c>
      <c r="G212" s="42">
        <f t="shared" si="25"/>
        <v>2</v>
      </c>
      <c r="H212" s="91">
        <f t="shared" ref="H212:H235" si="27">E212/C212-1</f>
        <v>-0.19999999999999996</v>
      </c>
      <c r="I212" s="91">
        <f t="shared" si="26"/>
        <v>1</v>
      </c>
    </row>
    <row r="213" spans="1:9" ht="13.5" customHeight="1" x14ac:dyDescent="0.25">
      <c r="B213" s="124" t="s">
        <v>128</v>
      </c>
      <c r="C213" s="65">
        <f>SUM(C214:C218)</f>
        <v>1189</v>
      </c>
      <c r="D213" s="65">
        <f>SUM(D214:D218)</f>
        <v>704</v>
      </c>
      <c r="E213" s="65">
        <f>SUM(E214:E218)</f>
        <v>220</v>
      </c>
      <c r="F213" s="69">
        <f t="shared" si="24"/>
        <v>-969</v>
      </c>
      <c r="G213" s="69">
        <f t="shared" si="25"/>
        <v>-484</v>
      </c>
      <c r="H213" s="85">
        <f t="shared" si="27"/>
        <v>-0.81497056349873842</v>
      </c>
      <c r="I213" s="143">
        <f t="shared" si="26"/>
        <v>-0.6875</v>
      </c>
    </row>
    <row r="214" spans="1:9" ht="15" customHeight="1" x14ac:dyDescent="0.25">
      <c r="A214" s="11"/>
      <c r="B214" s="129" t="s">
        <v>170</v>
      </c>
      <c r="C214" s="42">
        <v>15</v>
      </c>
      <c r="D214" s="42">
        <v>3</v>
      </c>
      <c r="E214" s="42">
        <v>1</v>
      </c>
      <c r="F214" s="42">
        <f t="shared" si="24"/>
        <v>-14</v>
      </c>
      <c r="G214" s="42">
        <f t="shared" si="25"/>
        <v>-2</v>
      </c>
      <c r="H214" s="91">
        <f t="shared" ref="H214" si="28">E214/C214-1</f>
        <v>-0.93333333333333335</v>
      </c>
      <c r="I214" s="91">
        <f t="shared" ref="I214" si="29">E214/D214-1</f>
        <v>-0.66666666666666674</v>
      </c>
    </row>
    <row r="215" spans="1:9" ht="15" customHeight="1" x14ac:dyDescent="0.25">
      <c r="A215" s="11"/>
      <c r="B215" s="128" t="s">
        <v>197</v>
      </c>
      <c r="C215" s="42">
        <v>1</v>
      </c>
      <c r="D215" s="42">
        <v>0</v>
      </c>
      <c r="E215" s="42">
        <v>0</v>
      </c>
      <c r="F215" s="42">
        <f t="shared" si="24"/>
        <v>-1</v>
      </c>
      <c r="G215" s="42">
        <f t="shared" si="25"/>
        <v>0</v>
      </c>
      <c r="H215" s="91"/>
      <c r="I215" s="91"/>
    </row>
    <row r="216" spans="1:9" ht="15" customHeight="1" x14ac:dyDescent="0.25">
      <c r="A216" s="11"/>
      <c r="B216" s="129" t="s">
        <v>162</v>
      </c>
      <c r="C216" s="42">
        <v>10</v>
      </c>
      <c r="D216" s="42">
        <v>2</v>
      </c>
      <c r="E216" s="42">
        <v>2</v>
      </c>
      <c r="F216" s="42">
        <f t="shared" si="24"/>
        <v>-8</v>
      </c>
      <c r="G216" s="42">
        <f t="shared" si="25"/>
        <v>0</v>
      </c>
      <c r="H216" s="91">
        <f t="shared" ref="H216:H218" si="30">E216/C216-1</f>
        <v>-0.8</v>
      </c>
      <c r="I216" s="91">
        <f t="shared" ref="I216:I217" si="31">E216/D216-1</f>
        <v>0</v>
      </c>
    </row>
    <row r="217" spans="1:9" ht="15" customHeight="1" x14ac:dyDescent="0.25">
      <c r="B217" s="129" t="s">
        <v>128</v>
      </c>
      <c r="C217" s="42">
        <v>1161</v>
      </c>
      <c r="D217" s="42">
        <v>699</v>
      </c>
      <c r="E217" s="42">
        <v>216</v>
      </c>
      <c r="F217" s="42">
        <f t="shared" si="24"/>
        <v>-945</v>
      </c>
      <c r="G217" s="42">
        <f t="shared" si="25"/>
        <v>-483</v>
      </c>
      <c r="H217" s="91">
        <f t="shared" si="30"/>
        <v>-0.81395348837209303</v>
      </c>
      <c r="I217" s="91">
        <f t="shared" si="31"/>
        <v>-0.69098712446351929</v>
      </c>
    </row>
    <row r="218" spans="1:9" ht="12" x14ac:dyDescent="0.25">
      <c r="B218" s="128" t="s">
        <v>187</v>
      </c>
      <c r="C218" s="42">
        <v>2</v>
      </c>
      <c r="D218" s="42">
        <v>0</v>
      </c>
      <c r="E218" s="42">
        <v>1</v>
      </c>
      <c r="F218" s="42">
        <f t="shared" si="24"/>
        <v>-1</v>
      </c>
      <c r="G218" s="42">
        <f t="shared" si="25"/>
        <v>1</v>
      </c>
      <c r="H218" s="91">
        <f t="shared" si="30"/>
        <v>-0.5</v>
      </c>
      <c r="I218" s="91"/>
    </row>
    <row r="219" spans="1:9" ht="15" customHeight="1" x14ac:dyDescent="0.25">
      <c r="B219" s="124" t="s">
        <v>210</v>
      </c>
      <c r="C219" s="65">
        <f>SUM(C220:C223)</f>
        <v>987</v>
      </c>
      <c r="D219" s="65">
        <f>SUM(D220:D223)</f>
        <v>653</v>
      </c>
      <c r="E219" s="65">
        <f>SUM(E220:E223)</f>
        <v>281</v>
      </c>
      <c r="F219" s="69">
        <f t="shared" si="24"/>
        <v>-706</v>
      </c>
      <c r="G219" s="69">
        <f t="shared" si="25"/>
        <v>-372</v>
      </c>
      <c r="H219" s="85">
        <f t="shared" si="27"/>
        <v>-0.71529888551165155</v>
      </c>
      <c r="I219" s="143">
        <f t="shared" si="26"/>
        <v>-0.56967840735068909</v>
      </c>
    </row>
    <row r="220" spans="1:9" ht="15" customHeight="1" x14ac:dyDescent="0.25">
      <c r="B220" s="125" t="s">
        <v>63</v>
      </c>
      <c r="C220" s="42">
        <v>134</v>
      </c>
      <c r="D220" s="42">
        <v>92</v>
      </c>
      <c r="E220" s="42">
        <v>84</v>
      </c>
      <c r="F220" s="42">
        <f t="shared" si="24"/>
        <v>-50</v>
      </c>
      <c r="G220" s="42">
        <f t="shared" si="25"/>
        <v>-8</v>
      </c>
      <c r="H220" s="91">
        <f t="shared" si="27"/>
        <v>-0.37313432835820892</v>
      </c>
      <c r="I220" s="91">
        <f t="shared" si="26"/>
        <v>-8.6956521739130488E-2</v>
      </c>
    </row>
    <row r="221" spans="1:9" ht="15" customHeight="1" x14ac:dyDescent="0.25">
      <c r="B221" s="125" t="s">
        <v>110</v>
      </c>
      <c r="C221" s="42">
        <v>330</v>
      </c>
      <c r="D221" s="42">
        <v>221</v>
      </c>
      <c r="E221" s="42">
        <v>68</v>
      </c>
      <c r="F221" s="42">
        <f t="shared" si="24"/>
        <v>-262</v>
      </c>
      <c r="G221" s="42">
        <f t="shared" si="25"/>
        <v>-153</v>
      </c>
      <c r="H221" s="91">
        <f t="shared" si="27"/>
        <v>-0.79393939393939394</v>
      </c>
      <c r="I221" s="91">
        <f t="shared" si="26"/>
        <v>-0.69230769230769229</v>
      </c>
    </row>
    <row r="222" spans="1:9" ht="15" customHeight="1" x14ac:dyDescent="0.25">
      <c r="B222" s="125" t="s">
        <v>139</v>
      </c>
      <c r="C222" s="42">
        <v>247</v>
      </c>
      <c r="D222" s="42">
        <v>178</v>
      </c>
      <c r="E222" s="42">
        <v>82</v>
      </c>
      <c r="F222" s="42">
        <f t="shared" si="24"/>
        <v>-165</v>
      </c>
      <c r="G222" s="42">
        <f t="shared" si="25"/>
        <v>-96</v>
      </c>
      <c r="H222" s="91">
        <f t="shared" si="27"/>
        <v>-0.66801619433198378</v>
      </c>
      <c r="I222" s="91">
        <f t="shared" si="26"/>
        <v>-0.5393258426966292</v>
      </c>
    </row>
    <row r="223" spans="1:9" ht="12" x14ac:dyDescent="0.25">
      <c r="B223" s="125" t="s">
        <v>146</v>
      </c>
      <c r="C223" s="42">
        <v>276</v>
      </c>
      <c r="D223" s="42">
        <v>162</v>
      </c>
      <c r="E223" s="42">
        <v>47</v>
      </c>
      <c r="F223" s="42">
        <f t="shared" si="24"/>
        <v>-229</v>
      </c>
      <c r="G223" s="42">
        <f t="shared" si="25"/>
        <v>-115</v>
      </c>
      <c r="H223" s="91">
        <f t="shared" si="27"/>
        <v>-0.82971014492753625</v>
      </c>
      <c r="I223" s="91">
        <f t="shared" si="26"/>
        <v>-0.70987654320987659</v>
      </c>
    </row>
    <row r="224" spans="1:9" ht="14.4" x14ac:dyDescent="0.25">
      <c r="B224" s="124" t="s">
        <v>211</v>
      </c>
      <c r="C224" s="65">
        <f>SUM(C225:C231)</f>
        <v>66</v>
      </c>
      <c r="D224" s="65">
        <f>SUM(D225:D231)</f>
        <v>56</v>
      </c>
      <c r="E224" s="65">
        <f>SUM(E225:E231)</f>
        <v>21</v>
      </c>
      <c r="F224" s="69">
        <f t="shared" si="24"/>
        <v>-45</v>
      </c>
      <c r="G224" s="69">
        <f t="shared" si="25"/>
        <v>-35</v>
      </c>
      <c r="H224" s="85">
        <f t="shared" si="27"/>
        <v>-0.68181818181818188</v>
      </c>
      <c r="I224" s="143">
        <f t="shared" si="26"/>
        <v>-0.625</v>
      </c>
    </row>
    <row r="225" spans="1:9" ht="12" x14ac:dyDescent="0.25">
      <c r="B225" s="129" t="s">
        <v>156</v>
      </c>
      <c r="C225" s="42">
        <v>4</v>
      </c>
      <c r="D225" s="42">
        <v>1</v>
      </c>
      <c r="E225" s="42">
        <v>1</v>
      </c>
      <c r="F225" s="42">
        <f t="shared" si="24"/>
        <v>-3</v>
      </c>
      <c r="G225" s="42">
        <f t="shared" si="25"/>
        <v>0</v>
      </c>
      <c r="H225" s="91">
        <f t="shared" ref="H225:H228" si="32">E225/C225-1</f>
        <v>-0.75</v>
      </c>
      <c r="I225" s="91">
        <f t="shared" ref="I225:I228" si="33">E225/D225-1</f>
        <v>0</v>
      </c>
    </row>
    <row r="226" spans="1:9" ht="13.5" customHeight="1" x14ac:dyDescent="0.25">
      <c r="B226" s="129" t="s">
        <v>172</v>
      </c>
      <c r="C226" s="42">
        <v>2</v>
      </c>
      <c r="D226" s="42">
        <v>2</v>
      </c>
      <c r="E226" s="42">
        <v>2</v>
      </c>
      <c r="F226" s="42">
        <f t="shared" si="24"/>
        <v>0</v>
      </c>
      <c r="G226" s="42">
        <f t="shared" si="25"/>
        <v>0</v>
      </c>
      <c r="H226" s="91">
        <f t="shared" si="32"/>
        <v>0</v>
      </c>
      <c r="I226" s="91">
        <f t="shared" si="33"/>
        <v>0</v>
      </c>
    </row>
    <row r="227" spans="1:9" ht="15.75" customHeight="1" x14ac:dyDescent="0.25">
      <c r="B227" s="129" t="s">
        <v>95</v>
      </c>
      <c r="C227" s="42">
        <v>37</v>
      </c>
      <c r="D227" s="42">
        <v>44</v>
      </c>
      <c r="E227" s="42">
        <v>17</v>
      </c>
      <c r="F227" s="42">
        <f t="shared" si="24"/>
        <v>-20</v>
      </c>
      <c r="G227" s="42">
        <f t="shared" si="25"/>
        <v>-27</v>
      </c>
      <c r="H227" s="91">
        <f t="shared" si="32"/>
        <v>-0.54054054054054057</v>
      </c>
      <c r="I227" s="91">
        <f t="shared" si="33"/>
        <v>-0.61363636363636365</v>
      </c>
    </row>
    <row r="228" spans="1:9" ht="15" customHeight="1" x14ac:dyDescent="0.25">
      <c r="B228" s="129" t="s">
        <v>100</v>
      </c>
      <c r="C228" s="42">
        <v>15</v>
      </c>
      <c r="D228" s="42">
        <v>4</v>
      </c>
      <c r="E228" s="42">
        <v>1</v>
      </c>
      <c r="F228" s="42">
        <f t="shared" si="24"/>
        <v>-14</v>
      </c>
      <c r="G228" s="42">
        <f t="shared" si="25"/>
        <v>-3</v>
      </c>
      <c r="H228" s="91">
        <f t="shared" si="32"/>
        <v>-0.93333333333333335</v>
      </c>
      <c r="I228" s="91">
        <f t="shared" si="33"/>
        <v>-0.75</v>
      </c>
    </row>
    <row r="229" spans="1:9" ht="15.75" customHeight="1" x14ac:dyDescent="0.25">
      <c r="B229" s="129" t="s">
        <v>194</v>
      </c>
      <c r="C229" s="42">
        <v>0</v>
      </c>
      <c r="D229" s="42">
        <v>0</v>
      </c>
      <c r="E229" s="42">
        <v>0</v>
      </c>
      <c r="F229" s="42">
        <f t="shared" si="24"/>
        <v>0</v>
      </c>
      <c r="G229" s="42">
        <f t="shared" si="25"/>
        <v>0</v>
      </c>
      <c r="H229" s="91"/>
      <c r="I229" s="91"/>
    </row>
    <row r="230" spans="1:9" s="21" customFormat="1" ht="15.75" customHeight="1" x14ac:dyDescent="0.25">
      <c r="B230" s="129" t="s">
        <v>196</v>
      </c>
      <c r="C230" s="42">
        <v>8</v>
      </c>
      <c r="D230" s="42">
        <v>4</v>
      </c>
      <c r="E230" s="42">
        <v>0</v>
      </c>
      <c r="F230" s="42">
        <f t="shared" si="24"/>
        <v>-8</v>
      </c>
      <c r="G230" s="42">
        <f t="shared" si="25"/>
        <v>-4</v>
      </c>
      <c r="H230" s="91">
        <f t="shared" ref="H230" si="34">E230/C230-1</f>
        <v>-1</v>
      </c>
      <c r="I230" s="91">
        <f t="shared" ref="I230:I231" si="35">E230/D230-1</f>
        <v>-1</v>
      </c>
    </row>
    <row r="231" spans="1:9" s="9" customFormat="1" ht="12" x14ac:dyDescent="0.25">
      <c r="B231" s="125" t="s">
        <v>243</v>
      </c>
      <c r="C231" s="42">
        <v>0</v>
      </c>
      <c r="D231" s="42">
        <v>1</v>
      </c>
      <c r="E231" s="42">
        <v>0</v>
      </c>
      <c r="F231" s="42">
        <f t="shared" si="24"/>
        <v>0</v>
      </c>
      <c r="G231" s="42">
        <f t="shared" si="25"/>
        <v>-1</v>
      </c>
      <c r="H231" s="91"/>
      <c r="I231" s="91">
        <f t="shared" si="35"/>
        <v>-1</v>
      </c>
    </row>
    <row r="232" spans="1:9" ht="14.4" x14ac:dyDescent="0.25">
      <c r="B232" s="130" t="s">
        <v>140</v>
      </c>
      <c r="C232" s="66">
        <f>SUM(C233:C235)</f>
        <v>195634</v>
      </c>
      <c r="D232" s="66">
        <f>SUM(D233:D235)</f>
        <v>111432</v>
      </c>
      <c r="E232" s="66">
        <f>SUM(E233:E235)</f>
        <v>36741</v>
      </c>
      <c r="F232" s="66">
        <f>E232-C232</f>
        <v>-158893</v>
      </c>
      <c r="G232" s="66">
        <f>E232-D232</f>
        <v>-74691</v>
      </c>
      <c r="H232" s="72">
        <f>E232/C232-1</f>
        <v>-0.81219522168948144</v>
      </c>
      <c r="I232" s="72">
        <f>E232/D232-1</f>
        <v>-0.67028322205470603</v>
      </c>
    </row>
    <row r="233" spans="1:9" ht="12" x14ac:dyDescent="0.25">
      <c r="B233" s="125" t="s">
        <v>276</v>
      </c>
      <c r="C233" s="42">
        <v>33</v>
      </c>
      <c r="D233" s="42">
        <v>16</v>
      </c>
      <c r="E233" s="42">
        <v>9</v>
      </c>
      <c r="F233" s="42">
        <f t="shared" si="24"/>
        <v>-24</v>
      </c>
      <c r="G233" s="42">
        <f t="shared" si="25"/>
        <v>-7</v>
      </c>
      <c r="H233" s="91">
        <f t="shared" si="27"/>
        <v>-0.72727272727272729</v>
      </c>
      <c r="I233" s="91">
        <f t="shared" si="26"/>
        <v>-0.4375</v>
      </c>
    </row>
    <row r="234" spans="1:9" s="21" customFormat="1" ht="12" x14ac:dyDescent="0.25">
      <c r="B234" s="129" t="s">
        <v>282</v>
      </c>
      <c r="C234" s="42">
        <v>193331</v>
      </c>
      <c r="D234" s="42">
        <v>110305</v>
      </c>
      <c r="E234" s="42">
        <v>36523</v>
      </c>
      <c r="F234" s="42">
        <f t="shared" si="24"/>
        <v>-156808</v>
      </c>
      <c r="G234" s="42">
        <f t="shared" si="25"/>
        <v>-73782</v>
      </c>
      <c r="H234" s="91">
        <f t="shared" si="27"/>
        <v>-0.81108565103371943</v>
      </c>
      <c r="I234" s="91">
        <f t="shared" si="26"/>
        <v>-0.66889080277412627</v>
      </c>
    </row>
    <row r="235" spans="1:9" ht="15" customHeight="1" thickBot="1" x14ac:dyDescent="0.3">
      <c r="B235" s="134" t="s">
        <v>140</v>
      </c>
      <c r="C235" s="42">
        <v>2270</v>
      </c>
      <c r="D235" s="42">
        <v>1111</v>
      </c>
      <c r="E235" s="42">
        <v>209</v>
      </c>
      <c r="F235" s="135">
        <f t="shared" si="24"/>
        <v>-2061</v>
      </c>
      <c r="G235" s="135">
        <f t="shared" si="25"/>
        <v>-902</v>
      </c>
      <c r="H235" s="138">
        <f t="shared" si="27"/>
        <v>-0.9079295154185022</v>
      </c>
      <c r="I235" s="138">
        <f t="shared" si="26"/>
        <v>-0.81188118811881194</v>
      </c>
    </row>
    <row r="236" spans="1:9" ht="15" customHeight="1" x14ac:dyDescent="0.25">
      <c r="F236" s="117"/>
    </row>
    <row r="237" spans="1:9" s="21" customFormat="1" ht="15" customHeight="1" x14ac:dyDescent="0.25">
      <c r="F237" s="117"/>
      <c r="G237" s="115"/>
      <c r="H237" s="86"/>
      <c r="I237" s="86"/>
    </row>
    <row r="239" spans="1:9" s="21" customFormat="1" ht="15" customHeight="1" x14ac:dyDescent="0.25">
      <c r="B239" s="146" t="s">
        <v>212</v>
      </c>
      <c r="C239" s="147"/>
      <c r="D239" s="147"/>
      <c r="E239" s="147"/>
      <c r="F239" s="147"/>
      <c r="G239" s="115"/>
      <c r="H239" s="86"/>
      <c r="I239" s="86"/>
    </row>
    <row r="240" spans="1:9" ht="19.5" customHeight="1" x14ac:dyDescent="0.25">
      <c r="A240" s="21"/>
      <c r="B240" s="21"/>
      <c r="C240" s="21"/>
      <c r="D240" s="21"/>
      <c r="E240" s="21"/>
    </row>
    <row r="241" spans="1:6" ht="15" customHeight="1" x14ac:dyDescent="0.25">
      <c r="A241" s="21"/>
      <c r="B241" s="21"/>
      <c r="C241" s="21"/>
      <c r="D241" s="21"/>
      <c r="E241" s="21"/>
    </row>
    <row r="250" spans="1:6" ht="15" customHeight="1" x14ac:dyDescent="0.25">
      <c r="F250" s="119"/>
    </row>
    <row r="251" spans="1:6" ht="15" customHeight="1" x14ac:dyDescent="0.25">
      <c r="F251" s="119"/>
    </row>
    <row r="252" spans="1:6" ht="15" customHeight="1" x14ac:dyDescent="0.25">
      <c r="F252" s="119"/>
    </row>
    <row r="253" spans="1:6" ht="15" customHeight="1" x14ac:dyDescent="0.25">
      <c r="F253" s="119"/>
    </row>
    <row r="254" spans="1:6" ht="15" customHeight="1" x14ac:dyDescent="0.25">
      <c r="F254" s="119"/>
    </row>
    <row r="255" spans="1:6" ht="15" customHeight="1" x14ac:dyDescent="0.25">
      <c r="F255" s="119"/>
    </row>
    <row r="256" spans="1:6" ht="15" customHeight="1" x14ac:dyDescent="0.25">
      <c r="F256" s="119"/>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B2" sqref="B2:J2"/>
    </sheetView>
  </sheetViews>
  <sheetFormatPr defaultColWidth="9.109375" defaultRowHeight="15" customHeight="1" x14ac:dyDescent="0.25"/>
  <cols>
    <col min="1" max="1" width="12.6640625" style="6" customWidth="1"/>
    <col min="2" max="2" width="6.6640625" style="6" customWidth="1"/>
    <col min="3" max="3" width="31" style="6" customWidth="1"/>
    <col min="4" max="4" width="19.109375" style="6" customWidth="1"/>
    <col min="5" max="5" width="21.6640625" style="6" customWidth="1"/>
    <col min="6" max="6" width="15.33203125" style="6" customWidth="1"/>
    <col min="7" max="7" width="15" style="6" customWidth="1"/>
    <col min="8" max="8" width="14.44140625" style="6" customWidth="1"/>
    <col min="9" max="10" width="14.88671875" style="6" customWidth="1"/>
    <col min="11" max="16384" width="9.109375" style="6"/>
  </cols>
  <sheetData>
    <row r="1" spans="1:10" ht="15" customHeight="1" thickBot="1" x14ac:dyDescent="0.3"/>
    <row r="2" spans="1:10" ht="21.75" customHeight="1" thickBot="1" x14ac:dyDescent="0.3">
      <c r="B2" s="149" t="s">
        <v>270</v>
      </c>
      <c r="C2" s="150"/>
      <c r="D2" s="150"/>
      <c r="E2" s="150"/>
      <c r="F2" s="150"/>
      <c r="G2" s="150"/>
      <c r="H2" s="150"/>
      <c r="I2" s="150"/>
      <c r="J2" s="151"/>
    </row>
    <row r="3" spans="1:10" ht="15" customHeight="1" thickBot="1" x14ac:dyDescent="0.35">
      <c r="B3" s="7"/>
      <c r="C3" s="7"/>
      <c r="D3" s="7"/>
      <c r="E3" s="7"/>
      <c r="F3" s="7"/>
      <c r="G3" s="7"/>
    </row>
    <row r="4" spans="1:10" ht="38.25" customHeight="1" thickBot="1" x14ac:dyDescent="0.35">
      <c r="A4" s="7"/>
      <c r="B4" s="46"/>
      <c r="C4" s="47" t="s">
        <v>0</v>
      </c>
      <c r="D4" s="48" t="s">
        <v>297</v>
      </c>
      <c r="E4" s="48" t="s">
        <v>298</v>
      </c>
      <c r="F4" s="97" t="s">
        <v>299</v>
      </c>
      <c r="G4" s="47" t="s">
        <v>283</v>
      </c>
      <c r="H4" s="47" t="s">
        <v>284</v>
      </c>
      <c r="I4" s="47" t="s">
        <v>285</v>
      </c>
      <c r="J4" s="95" t="s">
        <v>286</v>
      </c>
    </row>
    <row r="5" spans="1:10" ht="15" customHeight="1" x14ac:dyDescent="0.25">
      <c r="A5"/>
      <c r="B5" s="41">
        <v>1</v>
      </c>
      <c r="C5" s="87" t="s">
        <v>55</v>
      </c>
      <c r="D5" s="18">
        <v>367818</v>
      </c>
      <c r="E5" s="18">
        <v>210140</v>
      </c>
      <c r="F5" s="96">
        <v>93681</v>
      </c>
      <c r="G5" s="18">
        <f>F5-D5</f>
        <v>-274137</v>
      </c>
      <c r="H5" s="18">
        <f>F5-E5</f>
        <v>-116459</v>
      </c>
      <c r="I5" s="36">
        <f>F5/E5-1</f>
        <v>-0.55419720186542309</v>
      </c>
      <c r="J5" s="100">
        <f>F5/E5-1</f>
        <v>-0.55419720186542309</v>
      </c>
    </row>
    <row r="6" spans="1:10" ht="15" customHeight="1" x14ac:dyDescent="0.25">
      <c r="A6"/>
      <c r="B6" s="14">
        <v>2</v>
      </c>
      <c r="C6" s="87" t="s">
        <v>300</v>
      </c>
      <c r="D6" s="18">
        <v>193331</v>
      </c>
      <c r="E6" s="18">
        <v>110305</v>
      </c>
      <c r="F6" s="18">
        <v>36523</v>
      </c>
      <c r="G6" s="18">
        <f t="shared" ref="G6:G19" si="0">F6-D6</f>
        <v>-156808</v>
      </c>
      <c r="H6" s="18">
        <f t="shared" ref="H6:H19" si="1">F6-E6</f>
        <v>-73782</v>
      </c>
      <c r="I6" s="36">
        <f t="shared" ref="I6:I19" si="2">F6/E6-1</f>
        <v>-0.66889080277412627</v>
      </c>
      <c r="J6" s="100">
        <f t="shared" ref="J6:J19" si="3">F6/E6-1</f>
        <v>-0.66889080277412627</v>
      </c>
    </row>
    <row r="7" spans="1:10" ht="15" customHeight="1" x14ac:dyDescent="0.25">
      <c r="A7"/>
      <c r="B7" s="14">
        <v>3</v>
      </c>
      <c r="C7" s="87" t="s">
        <v>3</v>
      </c>
      <c r="D7" s="18">
        <v>425412</v>
      </c>
      <c r="E7" s="18">
        <v>197541</v>
      </c>
      <c r="F7" s="18">
        <v>33510</v>
      </c>
      <c r="G7" s="18">
        <f t="shared" si="0"/>
        <v>-391902</v>
      </c>
      <c r="H7" s="18">
        <f t="shared" si="1"/>
        <v>-164031</v>
      </c>
      <c r="I7" s="36">
        <f t="shared" si="2"/>
        <v>-0.8303643294303461</v>
      </c>
      <c r="J7" s="100">
        <f t="shared" si="3"/>
        <v>-0.8303643294303461</v>
      </c>
    </row>
    <row r="8" spans="1:10" ht="13.8" x14ac:dyDescent="0.25">
      <c r="A8"/>
      <c r="B8" s="14">
        <v>4</v>
      </c>
      <c r="C8" s="87" t="s">
        <v>16</v>
      </c>
      <c r="D8" s="18">
        <v>539432</v>
      </c>
      <c r="E8" s="18">
        <v>179678</v>
      </c>
      <c r="F8" s="18">
        <v>28880</v>
      </c>
      <c r="G8" s="18">
        <f t="shared" si="0"/>
        <v>-510552</v>
      </c>
      <c r="H8" s="18">
        <f t="shared" si="1"/>
        <v>-150798</v>
      </c>
      <c r="I8" s="36">
        <f t="shared" si="2"/>
        <v>-0.839268023909438</v>
      </c>
      <c r="J8" s="100">
        <f t="shared" si="3"/>
        <v>-0.839268023909438</v>
      </c>
    </row>
    <row r="9" spans="1:10" ht="15" customHeight="1" x14ac:dyDescent="0.25">
      <c r="A9"/>
      <c r="B9" s="14">
        <v>5</v>
      </c>
      <c r="C9" s="87" t="s">
        <v>4</v>
      </c>
      <c r="D9" s="18">
        <v>497937</v>
      </c>
      <c r="E9" s="18">
        <v>268016</v>
      </c>
      <c r="F9" s="18">
        <v>22305</v>
      </c>
      <c r="G9" s="18">
        <f t="shared" si="0"/>
        <v>-475632</v>
      </c>
      <c r="H9" s="18">
        <f t="shared" si="1"/>
        <v>-245711</v>
      </c>
      <c r="I9" s="36">
        <f t="shared" si="2"/>
        <v>-0.91677735657572679</v>
      </c>
      <c r="J9" s="100">
        <f t="shared" si="3"/>
        <v>-0.91677735657572679</v>
      </c>
    </row>
    <row r="10" spans="1:10" ht="15" customHeight="1" x14ac:dyDescent="0.25">
      <c r="A10"/>
      <c r="B10" s="14">
        <v>6</v>
      </c>
      <c r="C10" s="87" t="s">
        <v>20</v>
      </c>
      <c r="D10" s="18">
        <v>62500</v>
      </c>
      <c r="E10" s="18">
        <v>34387</v>
      </c>
      <c r="F10" s="18">
        <v>22270</v>
      </c>
      <c r="G10" s="18">
        <f t="shared" si="0"/>
        <v>-40230</v>
      </c>
      <c r="H10" s="18">
        <f t="shared" si="1"/>
        <v>-12117</v>
      </c>
      <c r="I10" s="36">
        <f t="shared" si="2"/>
        <v>-0.35237153575479108</v>
      </c>
      <c r="J10" s="100">
        <f t="shared" si="3"/>
        <v>-0.35237153575479108</v>
      </c>
    </row>
    <row r="11" spans="1:10" ht="13.8" x14ac:dyDescent="0.25">
      <c r="A11"/>
      <c r="B11" s="14">
        <v>7</v>
      </c>
      <c r="C11" s="87" t="s">
        <v>54</v>
      </c>
      <c r="D11" s="18">
        <v>56422</v>
      </c>
      <c r="E11" s="18">
        <v>25069</v>
      </c>
      <c r="F11" s="18">
        <v>22016</v>
      </c>
      <c r="G11" s="18">
        <f t="shared" si="0"/>
        <v>-34406</v>
      </c>
      <c r="H11" s="18">
        <f t="shared" si="1"/>
        <v>-3053</v>
      </c>
      <c r="I11" s="36">
        <f t="shared" si="2"/>
        <v>-0.12178387650085765</v>
      </c>
      <c r="J11" s="100">
        <f t="shared" si="3"/>
        <v>-0.12178387650085765</v>
      </c>
    </row>
    <row r="12" spans="1:10" ht="15" customHeight="1" x14ac:dyDescent="0.25">
      <c r="A12"/>
      <c r="B12" s="14">
        <v>8</v>
      </c>
      <c r="C12" s="87" t="s">
        <v>21</v>
      </c>
      <c r="D12" s="18">
        <v>6917</v>
      </c>
      <c r="E12" s="18">
        <v>4327</v>
      </c>
      <c r="F12" s="18">
        <v>9659</v>
      </c>
      <c r="G12" s="18">
        <f t="shared" si="0"/>
        <v>2742</v>
      </c>
      <c r="H12" s="18">
        <f t="shared" si="1"/>
        <v>5332</v>
      </c>
      <c r="I12" s="36">
        <f t="shared" si="2"/>
        <v>1.2322625375548881</v>
      </c>
      <c r="J12" s="100">
        <f t="shared" si="3"/>
        <v>1.2322625375548881</v>
      </c>
    </row>
    <row r="13" spans="1:10" ht="13.8" x14ac:dyDescent="0.25">
      <c r="A13"/>
      <c r="B13" s="14">
        <v>9</v>
      </c>
      <c r="C13" s="87" t="s">
        <v>10</v>
      </c>
      <c r="D13" s="18">
        <v>23730</v>
      </c>
      <c r="E13" s="18">
        <v>9882</v>
      </c>
      <c r="F13" s="18">
        <v>8147</v>
      </c>
      <c r="G13" s="18">
        <f t="shared" si="0"/>
        <v>-15583</v>
      </c>
      <c r="H13" s="18">
        <f t="shared" si="1"/>
        <v>-1735</v>
      </c>
      <c r="I13" s="36">
        <f t="shared" si="2"/>
        <v>-0.17557174660999797</v>
      </c>
      <c r="J13" s="100">
        <f t="shared" si="3"/>
        <v>-0.17557174660999797</v>
      </c>
    </row>
    <row r="14" spans="1:10" ht="15" customHeight="1" x14ac:dyDescent="0.25">
      <c r="A14"/>
      <c r="B14" s="14">
        <v>10</v>
      </c>
      <c r="C14" s="87" t="s">
        <v>5</v>
      </c>
      <c r="D14" s="18">
        <v>12994</v>
      </c>
      <c r="E14" s="18">
        <v>8712</v>
      </c>
      <c r="F14" s="18">
        <v>5289</v>
      </c>
      <c r="G14" s="18">
        <f t="shared" si="0"/>
        <v>-7705</v>
      </c>
      <c r="H14" s="18">
        <f t="shared" si="1"/>
        <v>-3423</v>
      </c>
      <c r="I14" s="36">
        <f t="shared" si="2"/>
        <v>-0.39290633608815428</v>
      </c>
      <c r="J14" s="100">
        <f t="shared" si="3"/>
        <v>-0.39290633608815428</v>
      </c>
    </row>
    <row r="15" spans="1:10" ht="13.8" x14ac:dyDescent="0.25">
      <c r="A15"/>
      <c r="B15" s="14">
        <v>11</v>
      </c>
      <c r="C15" s="87" t="s">
        <v>93</v>
      </c>
      <c r="D15" s="18">
        <v>48117</v>
      </c>
      <c r="E15" s="18">
        <v>16978</v>
      </c>
      <c r="F15" s="18">
        <v>3378</v>
      </c>
      <c r="G15" s="18">
        <f t="shared" si="0"/>
        <v>-44739</v>
      </c>
      <c r="H15" s="18">
        <f t="shared" si="1"/>
        <v>-13600</v>
      </c>
      <c r="I15" s="36">
        <f t="shared" si="2"/>
        <v>-0.80103663564613026</v>
      </c>
      <c r="J15" s="100">
        <f t="shared" si="3"/>
        <v>-0.80103663564613026</v>
      </c>
    </row>
    <row r="16" spans="1:10" ht="13.8" x14ac:dyDescent="0.25">
      <c r="A16"/>
      <c r="B16" s="14">
        <v>12</v>
      </c>
      <c r="C16" s="87" t="s">
        <v>90</v>
      </c>
      <c r="D16" s="18">
        <v>20267</v>
      </c>
      <c r="E16" s="18">
        <v>8174</v>
      </c>
      <c r="F16" s="18">
        <v>2503</v>
      </c>
      <c r="G16" s="18">
        <f t="shared" si="0"/>
        <v>-17764</v>
      </c>
      <c r="H16" s="18">
        <f t="shared" si="1"/>
        <v>-5671</v>
      </c>
      <c r="I16" s="36">
        <f t="shared" si="2"/>
        <v>-0.69378517249816496</v>
      </c>
      <c r="J16" s="100">
        <f t="shared" si="3"/>
        <v>-0.69378517249816496</v>
      </c>
    </row>
    <row r="17" spans="1:10" ht="15" customHeight="1" x14ac:dyDescent="0.25">
      <c r="A17"/>
      <c r="B17" s="14">
        <v>13</v>
      </c>
      <c r="C17" s="87" t="s">
        <v>65</v>
      </c>
      <c r="D17" s="18">
        <v>13084</v>
      </c>
      <c r="E17" s="18">
        <v>5583</v>
      </c>
      <c r="F17" s="18">
        <v>2495</v>
      </c>
      <c r="G17" s="18">
        <f t="shared" si="0"/>
        <v>-10589</v>
      </c>
      <c r="H17" s="18">
        <f t="shared" si="1"/>
        <v>-3088</v>
      </c>
      <c r="I17" s="36">
        <f t="shared" si="2"/>
        <v>-0.55310764821780412</v>
      </c>
      <c r="J17" s="100">
        <f t="shared" si="3"/>
        <v>-0.55310764821780412</v>
      </c>
    </row>
    <row r="18" spans="1:10" ht="15" customHeight="1" x14ac:dyDescent="0.25">
      <c r="A18"/>
      <c r="B18" s="14">
        <v>14</v>
      </c>
      <c r="C18" s="87" t="s">
        <v>47</v>
      </c>
      <c r="D18" s="18">
        <v>21805</v>
      </c>
      <c r="E18" s="18">
        <v>7208</v>
      </c>
      <c r="F18" s="18">
        <v>2182</v>
      </c>
      <c r="G18" s="18">
        <f t="shared" si="0"/>
        <v>-19623</v>
      </c>
      <c r="H18" s="18">
        <f t="shared" si="1"/>
        <v>-5026</v>
      </c>
      <c r="I18" s="36">
        <f t="shared" si="2"/>
        <v>-0.69728079911209773</v>
      </c>
      <c r="J18" s="100">
        <f t="shared" si="3"/>
        <v>-0.69728079911209773</v>
      </c>
    </row>
    <row r="19" spans="1:10" ht="15" customHeight="1" thickBot="1" x14ac:dyDescent="0.3">
      <c r="A19"/>
      <c r="B19" s="15">
        <v>15</v>
      </c>
      <c r="C19" s="88" t="s">
        <v>18</v>
      </c>
      <c r="D19" s="20">
        <v>1990</v>
      </c>
      <c r="E19" s="20">
        <v>1703</v>
      </c>
      <c r="F19" s="20">
        <v>2025</v>
      </c>
      <c r="G19" s="20">
        <f t="shared" si="0"/>
        <v>35</v>
      </c>
      <c r="H19" s="20">
        <f t="shared" si="1"/>
        <v>322</v>
      </c>
      <c r="I19" s="101">
        <f t="shared" si="2"/>
        <v>0.18907809747504412</v>
      </c>
      <c r="J19" s="102">
        <f t="shared" si="3"/>
        <v>0.18907809747504412</v>
      </c>
    </row>
    <row r="20" spans="1:10" ht="15" customHeight="1" x14ac:dyDescent="0.25">
      <c r="A20"/>
      <c r="B20" s="45"/>
    </row>
    <row r="21" spans="1:10" ht="15" customHeight="1" x14ac:dyDescent="0.25">
      <c r="A21"/>
      <c r="B21" s="45"/>
    </row>
    <row r="23" spans="1:10" ht="15" customHeight="1" x14ac:dyDescent="0.25">
      <c r="B23" s="8" t="s">
        <v>212</v>
      </c>
    </row>
    <row r="24" spans="1:10" ht="15" customHeight="1" x14ac:dyDescent="0.25">
      <c r="B24" s="148"/>
      <c r="C24" s="148"/>
      <c r="D24" s="148"/>
      <c r="E24" s="148"/>
      <c r="F24" s="148"/>
      <c r="G24" s="148"/>
    </row>
  </sheetData>
  <sortState ref="C26:D42">
    <sortCondition descending="1" ref="D26"/>
  </sortState>
  <mergeCells count="2">
    <mergeCell ref="B24:G24"/>
    <mergeCell ref="B2:J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workbookViewId="0">
      <selection activeCell="B2" sqref="B2:J2"/>
    </sheetView>
  </sheetViews>
  <sheetFormatPr defaultRowHeight="13.2" x14ac:dyDescent="0.25"/>
  <cols>
    <col min="1" max="1" width="10.88671875" customWidth="1"/>
    <col min="2" max="2" width="36.33203125" customWidth="1"/>
    <col min="3" max="3" width="17" customWidth="1"/>
    <col min="4" max="4" width="15" customWidth="1"/>
    <col min="5" max="5" width="14.44140625" customWidth="1"/>
    <col min="6" max="6" width="13.33203125" customWidth="1"/>
    <col min="7" max="7" width="14.88671875" customWidth="1"/>
    <col min="8" max="8" width="12.6640625" customWidth="1"/>
    <col min="9" max="9" width="14" customWidth="1"/>
    <col min="10" max="10" width="12.6640625" customWidth="1"/>
  </cols>
  <sheetData>
    <row r="1" spans="2:10" ht="24" customHeight="1" thickBot="1" x14ac:dyDescent="0.3"/>
    <row r="2" spans="2:10" ht="23.25" customHeight="1" thickBot="1" x14ac:dyDescent="0.3">
      <c r="B2" s="149" t="s">
        <v>272</v>
      </c>
      <c r="C2" s="150"/>
      <c r="D2" s="150"/>
      <c r="E2" s="150"/>
      <c r="F2" s="150"/>
      <c r="G2" s="150"/>
      <c r="H2" s="150"/>
      <c r="I2" s="150"/>
      <c r="J2" s="151"/>
    </row>
    <row r="3" spans="2:10" ht="13.8" thickBot="1" x14ac:dyDescent="0.3"/>
    <row r="4" spans="2:10" ht="36.75" customHeight="1" x14ac:dyDescent="0.25">
      <c r="B4" s="50" t="s">
        <v>228</v>
      </c>
      <c r="C4" s="48" t="s">
        <v>297</v>
      </c>
      <c r="D4" s="48" t="s">
        <v>298</v>
      </c>
      <c r="E4" s="97" t="s">
        <v>299</v>
      </c>
      <c r="F4" s="47" t="s">
        <v>283</v>
      </c>
      <c r="G4" s="47" t="s">
        <v>284</v>
      </c>
      <c r="H4" s="47" t="s">
        <v>285</v>
      </c>
      <c r="I4" s="47" t="s">
        <v>286</v>
      </c>
      <c r="J4" s="49" t="s">
        <v>227</v>
      </c>
    </row>
    <row r="5" spans="2:10" ht="24" customHeight="1" x14ac:dyDescent="0.25">
      <c r="B5" s="51" t="s">
        <v>269</v>
      </c>
      <c r="C5" s="90">
        <v>2988478</v>
      </c>
      <c r="D5" s="90">
        <v>1407584</v>
      </c>
      <c r="E5" s="90">
        <v>329825</v>
      </c>
      <c r="F5" s="52">
        <f>E5-C5</f>
        <v>-2658653</v>
      </c>
      <c r="G5" s="52">
        <f>E5-D5</f>
        <v>-1077759</v>
      </c>
      <c r="H5" s="53">
        <f>E5/C5-1</f>
        <v>-0.88963445606760361</v>
      </c>
      <c r="I5" s="98">
        <f>E5/D5-1</f>
        <v>-0.76568005888103308</v>
      </c>
      <c r="J5" s="54">
        <f>D5/D5</f>
        <v>1</v>
      </c>
    </row>
    <row r="6" spans="2:10" ht="24" x14ac:dyDescent="0.25">
      <c r="B6" s="51" t="s">
        <v>270</v>
      </c>
      <c r="C6" s="92">
        <v>2501970</v>
      </c>
      <c r="D6" s="92">
        <v>1191172</v>
      </c>
      <c r="E6" s="92">
        <v>317462</v>
      </c>
      <c r="F6" s="52">
        <f t="shared" ref="F6:F9" si="0">E6-C6</f>
        <v>-2184508</v>
      </c>
      <c r="G6" s="52">
        <f t="shared" ref="G6:G9" si="1">E6-D6</f>
        <v>-873710</v>
      </c>
      <c r="H6" s="53">
        <f t="shared" ref="H6:H9" si="2">E6/C6-1</f>
        <v>-0.87311518523403553</v>
      </c>
      <c r="I6" s="98">
        <f t="shared" ref="I6:I8" si="3">E6/D6-1</f>
        <v>-0.73348769111429757</v>
      </c>
      <c r="J6" s="54">
        <f>E6/E5</f>
        <v>0.96251648601531115</v>
      </c>
    </row>
    <row r="7" spans="2:10" x14ac:dyDescent="0.25">
      <c r="B7" s="33" t="s">
        <v>247</v>
      </c>
      <c r="C7" s="93">
        <v>1655163</v>
      </c>
      <c r="D7" s="93">
        <v>818706</v>
      </c>
      <c r="E7" s="93">
        <v>288899</v>
      </c>
      <c r="F7" s="52">
        <f t="shared" si="0"/>
        <v>-1366264</v>
      </c>
      <c r="G7" s="52">
        <f t="shared" si="1"/>
        <v>-529807</v>
      </c>
      <c r="H7" s="53">
        <f t="shared" si="2"/>
        <v>-0.82545586144687866</v>
      </c>
      <c r="I7" s="98">
        <f t="shared" si="3"/>
        <v>-0.64712729600125074</v>
      </c>
      <c r="J7" s="35">
        <f>E7/E6</f>
        <v>0.91002702685675763</v>
      </c>
    </row>
    <row r="8" spans="2:10" x14ac:dyDescent="0.25">
      <c r="B8" s="33" t="s">
        <v>229</v>
      </c>
      <c r="C8" s="93">
        <v>846807</v>
      </c>
      <c r="D8" s="93">
        <v>372466</v>
      </c>
      <c r="E8" s="93">
        <v>28563</v>
      </c>
      <c r="F8" s="52">
        <f t="shared" si="0"/>
        <v>-818244</v>
      </c>
      <c r="G8" s="52">
        <f t="shared" si="1"/>
        <v>-343903</v>
      </c>
      <c r="H8" s="53">
        <f t="shared" si="2"/>
        <v>-0.96626976394857389</v>
      </c>
      <c r="I8" s="98">
        <f t="shared" si="3"/>
        <v>-0.92331380582388722</v>
      </c>
      <c r="J8" s="35">
        <f>E8/E6</f>
        <v>8.9972973143242346E-2</v>
      </c>
    </row>
    <row r="9" spans="2:10" ht="15.75" customHeight="1" thickBot="1" x14ac:dyDescent="0.3">
      <c r="B9" s="55" t="s">
        <v>248</v>
      </c>
      <c r="C9" s="94">
        <v>486508</v>
      </c>
      <c r="D9" s="94">
        <v>216412</v>
      </c>
      <c r="E9" s="94">
        <v>12363</v>
      </c>
      <c r="F9" s="56">
        <f t="shared" si="0"/>
        <v>-474145</v>
      </c>
      <c r="G9" s="56">
        <f t="shared" si="1"/>
        <v>-204049</v>
      </c>
      <c r="H9" s="57">
        <f t="shared" si="2"/>
        <v>-0.97458829042893436</v>
      </c>
      <c r="I9" s="99">
        <f>E9/D9-1</f>
        <v>-0.94287285363103712</v>
      </c>
      <c r="J9" s="58">
        <f>E9/E5</f>
        <v>3.7483513984688847E-2</v>
      </c>
    </row>
    <row r="10" spans="2:10" x14ac:dyDescent="0.25">
      <c r="F10" s="44"/>
      <c r="G10" s="44"/>
    </row>
    <row r="11" spans="2:10" x14ac:dyDescent="0.25">
      <c r="F11" s="44"/>
      <c r="G11" s="44"/>
    </row>
    <row r="12" spans="2:10" ht="12" customHeight="1" x14ac:dyDescent="0.25"/>
    <row r="13" spans="2:10" ht="13.8" x14ac:dyDescent="0.25">
      <c r="B13" s="8" t="s">
        <v>212</v>
      </c>
      <c r="C13" s="6"/>
      <c r="D13" s="6"/>
      <c r="E13" s="6"/>
      <c r="F13" s="6"/>
      <c r="G13" s="6"/>
      <c r="H13" s="6"/>
    </row>
    <row r="14" spans="2:10" ht="13.8" x14ac:dyDescent="0.25">
      <c r="H14" s="6"/>
    </row>
  </sheetData>
  <mergeCells count="1">
    <mergeCell ref="B2:J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B2" sqref="B2:J2"/>
    </sheetView>
  </sheetViews>
  <sheetFormatPr defaultRowHeight="15" customHeight="1" x14ac:dyDescent="0.25"/>
  <cols>
    <col min="1" max="1" width="12.33203125" customWidth="1"/>
    <col min="2" max="2" width="29.88671875" customWidth="1"/>
    <col min="3" max="3" width="20.88671875" customWidth="1"/>
    <col min="4" max="4" width="21.33203125" customWidth="1"/>
    <col min="5" max="5" width="16.6640625" customWidth="1"/>
    <col min="6" max="6" width="17.5546875" customWidth="1"/>
    <col min="7" max="7" width="13.44140625" customWidth="1"/>
    <col min="8" max="8" width="14.6640625" customWidth="1"/>
    <col min="9" max="9" width="14.33203125" customWidth="1"/>
    <col min="10" max="10" width="11.33203125" customWidth="1"/>
  </cols>
  <sheetData>
    <row r="1" spans="1:10" ht="23.25" customHeight="1" thickBot="1" x14ac:dyDescent="0.3"/>
    <row r="2" spans="1:10" ht="22.5" customHeight="1" thickBot="1" x14ac:dyDescent="0.3">
      <c r="B2" s="149" t="s">
        <v>270</v>
      </c>
      <c r="C2" s="150"/>
      <c r="D2" s="150"/>
      <c r="E2" s="150"/>
      <c r="F2" s="150"/>
      <c r="G2" s="150"/>
      <c r="H2" s="150"/>
      <c r="I2" s="150"/>
      <c r="J2" s="151"/>
    </row>
    <row r="3" spans="1:10" ht="15" customHeight="1" thickBot="1" x14ac:dyDescent="0.3">
      <c r="B3" s="2"/>
      <c r="C3" s="2"/>
      <c r="D3" s="2"/>
      <c r="E3" s="2"/>
      <c r="F3" s="2"/>
    </row>
    <row r="4" spans="1:10" ht="34.5" customHeight="1" x14ac:dyDescent="0.25">
      <c r="A4" s="2"/>
      <c r="B4" s="109" t="s">
        <v>213</v>
      </c>
      <c r="C4" s="48" t="s">
        <v>297</v>
      </c>
      <c r="D4" s="48" t="s">
        <v>298</v>
      </c>
      <c r="E4" s="48" t="s">
        <v>299</v>
      </c>
      <c r="F4" s="48" t="s">
        <v>283</v>
      </c>
      <c r="G4" s="48" t="s">
        <v>284</v>
      </c>
      <c r="H4" s="48" t="s">
        <v>285</v>
      </c>
      <c r="I4" s="48" t="s">
        <v>286</v>
      </c>
      <c r="J4" s="110" t="s">
        <v>227</v>
      </c>
    </row>
    <row r="5" spans="1:10" ht="19.5" customHeight="1" x14ac:dyDescent="0.25">
      <c r="A5" s="2"/>
      <c r="B5" s="59" t="s">
        <v>223</v>
      </c>
      <c r="C5" s="60">
        <f>'2021 5 თვე'!C4</f>
        <v>2501970</v>
      </c>
      <c r="D5" s="60">
        <f>'2021 5 თვე'!D4</f>
        <v>1191172</v>
      </c>
      <c r="E5" s="60">
        <f>'2021 5 თვე'!E4</f>
        <v>317462</v>
      </c>
      <c r="F5" s="106">
        <f>E5-C5</f>
        <v>-2184508</v>
      </c>
      <c r="G5" s="106">
        <f>E5-D5</f>
        <v>-873710</v>
      </c>
      <c r="H5" s="61">
        <f>E5/C5-1</f>
        <v>-0.87311518523403553</v>
      </c>
      <c r="I5" s="61">
        <f>E5/D5-1</f>
        <v>-0.73348769111429757</v>
      </c>
      <c r="J5" s="103">
        <f>E5/E5</f>
        <v>1</v>
      </c>
    </row>
    <row r="6" spans="1:10" ht="15" customHeight="1" x14ac:dyDescent="0.25">
      <c r="A6" s="2"/>
      <c r="B6" s="37" t="s">
        <v>1</v>
      </c>
      <c r="C6" s="26">
        <f>'2021 5 თვე'!C6</f>
        <v>2145221</v>
      </c>
      <c r="D6" s="26">
        <f>'2021 5 თვე'!D6</f>
        <v>1007826</v>
      </c>
      <c r="E6" s="26">
        <f>'2021 5 თვე'!E6</f>
        <v>264752</v>
      </c>
      <c r="F6" s="107">
        <f>E6-C6</f>
        <v>-1880469</v>
      </c>
      <c r="G6" s="107">
        <f>E6-D6</f>
        <v>-743074</v>
      </c>
      <c r="H6" s="30">
        <f>E6/C6-1</f>
        <v>-0.87658520963574382</v>
      </c>
      <c r="I6" s="30">
        <f>E6/D6-1</f>
        <v>-0.73730385999170489</v>
      </c>
      <c r="J6" s="104">
        <f>E6/E$5</f>
        <v>0.83396437998878603</v>
      </c>
    </row>
    <row r="7" spans="1:10" ht="15" customHeight="1" x14ac:dyDescent="0.25">
      <c r="A7" s="2"/>
      <c r="B7" s="37" t="s">
        <v>56</v>
      </c>
      <c r="C7" s="26">
        <f>'2021 5 თვე'!C66</f>
        <v>17967</v>
      </c>
      <c r="D7" s="26">
        <f>'2021 5 თვე'!D66</f>
        <v>7649</v>
      </c>
      <c r="E7" s="26">
        <f>'2021 5 თვე'!E66</f>
        <v>3211</v>
      </c>
      <c r="F7" s="107">
        <f t="shared" ref="F7:F10" si="0">E7-C7</f>
        <v>-14756</v>
      </c>
      <c r="G7" s="107">
        <f t="shared" ref="G7:G10" si="1">E7-D7</f>
        <v>-4438</v>
      </c>
      <c r="H7" s="30">
        <f t="shared" ref="H7:H10" si="2">E7/C7-1</f>
        <v>-0.82128346412868036</v>
      </c>
      <c r="I7" s="30">
        <f t="shared" ref="I7:I9" si="3">E7/D7-1</f>
        <v>-0.58020656294940509</v>
      </c>
      <c r="J7" s="104">
        <f>E7/E$5</f>
        <v>1.0114596392639119E-2</v>
      </c>
    </row>
    <row r="8" spans="1:10" ht="24" x14ac:dyDescent="0.25">
      <c r="A8" s="2"/>
      <c r="B8" s="38" t="s">
        <v>201</v>
      </c>
      <c r="C8" s="26">
        <f>'2021 5 თვე'!C114</f>
        <v>110534</v>
      </c>
      <c r="D8" s="26">
        <f>'2021 5 თვე'!D114</f>
        <v>45367</v>
      </c>
      <c r="E8" s="26">
        <f>'2021 5 თვე'!E114</f>
        <v>8125</v>
      </c>
      <c r="F8" s="107">
        <f>E8-C8</f>
        <v>-102409</v>
      </c>
      <c r="G8" s="107">
        <f t="shared" si="1"/>
        <v>-37242</v>
      </c>
      <c r="H8" s="30">
        <f t="shared" si="2"/>
        <v>-0.92649320571046012</v>
      </c>
      <c r="I8" s="30">
        <f t="shared" si="3"/>
        <v>-0.82090506315163003</v>
      </c>
      <c r="J8" s="104">
        <f t="shared" ref="J8:J10" si="4">E8/E$5</f>
        <v>2.5593614353843924E-2</v>
      </c>
    </row>
    <row r="9" spans="1:10" ht="15" customHeight="1" x14ac:dyDescent="0.25">
      <c r="A9" s="2"/>
      <c r="B9" s="37" t="s">
        <v>207</v>
      </c>
      <c r="C9" s="26">
        <f>'2021 5 თვე'!C175</f>
        <v>3331</v>
      </c>
      <c r="D9" s="26">
        <f>'2021 5 თვე'!D175</f>
        <v>2082</v>
      </c>
      <c r="E9" s="26">
        <f>'2021 5 თვე'!E175</f>
        <v>772</v>
      </c>
      <c r="F9" s="107">
        <f t="shared" si="0"/>
        <v>-2559</v>
      </c>
      <c r="G9" s="107">
        <f t="shared" si="1"/>
        <v>-1310</v>
      </c>
      <c r="H9" s="30">
        <f t="shared" si="2"/>
        <v>-0.76823776643650554</v>
      </c>
      <c r="I9" s="30">
        <f t="shared" si="3"/>
        <v>-0.62920268972142179</v>
      </c>
      <c r="J9" s="104">
        <f>E9/E$5</f>
        <v>2.4317871115283091E-3</v>
      </c>
    </row>
    <row r="10" spans="1:10" ht="15" customHeight="1" thickBot="1" x14ac:dyDescent="0.3">
      <c r="A10" s="2"/>
      <c r="B10" s="39" t="s">
        <v>206</v>
      </c>
      <c r="C10" s="27">
        <f>'2021 5 თვე'!C160</f>
        <v>29283</v>
      </c>
      <c r="D10" s="27">
        <f>'2021 5 თვე'!D160</f>
        <v>16816</v>
      </c>
      <c r="E10" s="27">
        <f>'2021 5 თვე'!E160</f>
        <v>3861</v>
      </c>
      <c r="F10" s="108">
        <f t="shared" si="0"/>
        <v>-25422</v>
      </c>
      <c r="G10" s="108">
        <f t="shared" si="1"/>
        <v>-12955</v>
      </c>
      <c r="H10" s="31">
        <f t="shared" si="2"/>
        <v>-0.86814875525048663</v>
      </c>
      <c r="I10" s="31">
        <f>E10/D10-1</f>
        <v>-0.77039724072312077</v>
      </c>
      <c r="J10" s="105">
        <f t="shared" si="4"/>
        <v>1.2162085540946633E-2</v>
      </c>
    </row>
    <row r="11" spans="1:10" ht="15" customHeight="1" x14ac:dyDescent="0.25">
      <c r="B11" s="2"/>
      <c r="C11" s="2"/>
      <c r="E11" s="2"/>
      <c r="F11" s="2"/>
    </row>
    <row r="14" spans="1:10" ht="15" customHeight="1" x14ac:dyDescent="0.25">
      <c r="B14" s="1" t="s">
        <v>212</v>
      </c>
    </row>
    <row r="15" spans="1:10" ht="15" customHeight="1" x14ac:dyDescent="0.25">
      <c r="B15" s="152"/>
      <c r="C15" s="152"/>
      <c r="D15" s="152"/>
      <c r="E15" s="152"/>
      <c r="F15" s="152"/>
      <c r="G15" s="152"/>
    </row>
    <row r="21" spans="4:6" ht="15" customHeight="1" x14ac:dyDescent="0.25">
      <c r="D21" s="3"/>
      <c r="E21" s="4"/>
      <c r="F21" s="4"/>
    </row>
  </sheetData>
  <mergeCells count="2">
    <mergeCell ref="B15:G15"/>
    <mergeCell ref="B2:J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B1" workbookViewId="0">
      <selection activeCell="B2" sqref="B2:I2"/>
    </sheetView>
  </sheetViews>
  <sheetFormatPr defaultRowHeight="15" customHeight="1" x14ac:dyDescent="0.25"/>
  <cols>
    <col min="1" max="1" width="12.33203125" customWidth="1"/>
    <col min="2" max="2" width="29.88671875" customWidth="1"/>
    <col min="3" max="3" width="20.88671875" customWidth="1"/>
    <col min="4" max="4" width="21.33203125" customWidth="1"/>
    <col min="5" max="5" width="16.6640625" customWidth="1"/>
    <col min="6" max="6" width="17.5546875" customWidth="1"/>
    <col min="7" max="7" width="14.109375" customWidth="1"/>
    <col min="8" max="9" width="15.5546875" customWidth="1"/>
  </cols>
  <sheetData>
    <row r="1" spans="1:9" ht="23.25" customHeight="1" thickBot="1" x14ac:dyDescent="0.3"/>
    <row r="2" spans="1:9" ht="22.5" customHeight="1" thickBot="1" x14ac:dyDescent="0.3">
      <c r="B2" s="149" t="s">
        <v>270</v>
      </c>
      <c r="C2" s="150"/>
      <c r="D2" s="150"/>
      <c r="E2" s="150"/>
      <c r="F2" s="150"/>
      <c r="G2" s="150"/>
      <c r="H2" s="150"/>
      <c r="I2" s="150"/>
    </row>
    <row r="3" spans="1:9" ht="15" customHeight="1" thickBot="1" x14ac:dyDescent="0.3">
      <c r="B3" s="2"/>
      <c r="C3" s="2"/>
      <c r="D3" s="2"/>
      <c r="E3" s="2"/>
      <c r="F3" s="2"/>
    </row>
    <row r="4" spans="1:9" ht="34.5" customHeight="1" x14ac:dyDescent="0.25">
      <c r="A4" s="2"/>
      <c r="B4" s="109" t="s">
        <v>287</v>
      </c>
      <c r="C4" s="48" t="s">
        <v>297</v>
      </c>
      <c r="D4" s="48" t="s">
        <v>298</v>
      </c>
      <c r="E4" s="48" t="s">
        <v>299</v>
      </c>
      <c r="F4" s="48" t="s">
        <v>283</v>
      </c>
      <c r="G4" s="48" t="s">
        <v>284</v>
      </c>
      <c r="H4" s="48" t="s">
        <v>285</v>
      </c>
      <c r="I4" s="110" t="s">
        <v>286</v>
      </c>
    </row>
    <row r="5" spans="1:9" ht="19.5" customHeight="1" x14ac:dyDescent="0.25">
      <c r="A5" s="2"/>
      <c r="B5" s="59" t="s">
        <v>223</v>
      </c>
      <c r="C5" s="60">
        <f>SUM(C6:C33)</f>
        <v>132673</v>
      </c>
      <c r="D5" s="60">
        <f t="shared" ref="D5:E5" si="0">SUM(D6:D33)</f>
        <v>59892</v>
      </c>
      <c r="E5" s="60">
        <f t="shared" si="0"/>
        <v>14290</v>
      </c>
      <c r="F5" s="106">
        <f>E5-C5</f>
        <v>-118383</v>
      </c>
      <c r="G5" s="106">
        <f>E5-D5</f>
        <v>-45602</v>
      </c>
      <c r="H5" s="61">
        <f>E5/C5-1</f>
        <v>-0.89229157402033565</v>
      </c>
      <c r="I5" s="103">
        <f>E5/D5-1</f>
        <v>-0.76140386028184071</v>
      </c>
    </row>
    <row r="6" spans="1:9" ht="15" customHeight="1" x14ac:dyDescent="0.25">
      <c r="B6" s="33" t="s">
        <v>61</v>
      </c>
      <c r="C6" s="17">
        <v>3740</v>
      </c>
      <c r="D6" s="17">
        <v>1245</v>
      </c>
      <c r="E6" s="17">
        <v>304</v>
      </c>
      <c r="F6" s="17">
        <f>E6-C6</f>
        <v>-3436</v>
      </c>
      <c r="G6" s="17">
        <f>E6-D6</f>
        <v>-941</v>
      </c>
      <c r="H6" s="36">
        <f>E6/C6-1</f>
        <v>-0.91871657754010694</v>
      </c>
      <c r="I6" s="100">
        <f>E6/D6-1</f>
        <v>-0.7558232931726907</v>
      </c>
    </row>
    <row r="7" spans="1:9" ht="15" customHeight="1" x14ac:dyDescent="0.25">
      <c r="B7" s="33" t="s">
        <v>45</v>
      </c>
      <c r="C7" s="17">
        <v>2116</v>
      </c>
      <c r="D7" s="17">
        <v>907</v>
      </c>
      <c r="E7" s="17">
        <v>280</v>
      </c>
      <c r="F7" s="17">
        <f>E7-C7</f>
        <v>-1836</v>
      </c>
      <c r="G7" s="17">
        <f t="shared" ref="G7:G33" si="1">E7-D7</f>
        <v>-627</v>
      </c>
      <c r="H7" s="36">
        <f t="shared" ref="H7:H33" si="2">E7/C7-1</f>
        <v>-0.86767485822306245</v>
      </c>
      <c r="I7" s="100">
        <f t="shared" ref="I7:I33" si="3">E7/D7-1</f>
        <v>-0.69128996692392497</v>
      </c>
    </row>
    <row r="8" spans="1:9" ht="15" customHeight="1" x14ac:dyDescent="0.25">
      <c r="B8" s="33" t="s">
        <v>6</v>
      </c>
      <c r="C8" s="17">
        <v>3743</v>
      </c>
      <c r="D8" s="17">
        <v>2053</v>
      </c>
      <c r="E8" s="17">
        <v>1131</v>
      </c>
      <c r="F8" s="17">
        <f t="shared" ref="F8:F33" si="4">E8-C8</f>
        <v>-2612</v>
      </c>
      <c r="G8" s="17">
        <f t="shared" si="1"/>
        <v>-922</v>
      </c>
      <c r="H8" s="36">
        <f t="shared" si="2"/>
        <v>-0.69783596045952445</v>
      </c>
      <c r="I8" s="100">
        <f t="shared" si="3"/>
        <v>-0.44909887968826112</v>
      </c>
    </row>
    <row r="9" spans="1:9" ht="15" customHeight="1" x14ac:dyDescent="0.25">
      <c r="B9" s="33" t="s">
        <v>29</v>
      </c>
      <c r="C9" s="17">
        <v>12213</v>
      </c>
      <c r="D9" s="17">
        <v>5095</v>
      </c>
      <c r="E9" s="17">
        <v>1387</v>
      </c>
      <c r="F9" s="17">
        <f t="shared" si="4"/>
        <v>-10826</v>
      </c>
      <c r="G9" s="17">
        <f t="shared" si="1"/>
        <v>-3708</v>
      </c>
      <c r="H9" s="36">
        <f t="shared" si="2"/>
        <v>-0.88643248996970447</v>
      </c>
      <c r="I9" s="100">
        <f t="shared" si="3"/>
        <v>-0.72777232580961726</v>
      </c>
    </row>
    <row r="10" spans="1:9" ht="15" customHeight="1" x14ac:dyDescent="0.25">
      <c r="B10" s="33" t="s">
        <v>47</v>
      </c>
      <c r="C10" s="17">
        <v>21805</v>
      </c>
      <c r="D10" s="17">
        <v>7208</v>
      </c>
      <c r="E10" s="17">
        <v>2182</v>
      </c>
      <c r="F10" s="17">
        <f>E10-C10</f>
        <v>-19623</v>
      </c>
      <c r="G10" s="17">
        <f>E10-D10</f>
        <v>-5026</v>
      </c>
      <c r="H10" s="36">
        <f>E10/C10-1</f>
        <v>-0.89993120843843155</v>
      </c>
      <c r="I10" s="100">
        <f>E10/D10-1</f>
        <v>-0.69728079911209773</v>
      </c>
    </row>
    <row r="11" spans="1:9" ht="15" customHeight="1" x14ac:dyDescent="0.25">
      <c r="B11" s="33" t="s">
        <v>23</v>
      </c>
      <c r="C11" s="17">
        <v>1464</v>
      </c>
      <c r="D11" s="17">
        <v>524</v>
      </c>
      <c r="E11" s="17">
        <v>118</v>
      </c>
      <c r="F11" s="17">
        <f t="shared" si="4"/>
        <v>-1346</v>
      </c>
      <c r="G11" s="17">
        <f t="shared" si="1"/>
        <v>-406</v>
      </c>
      <c r="H11" s="36">
        <f>E11/C11-1</f>
        <v>-0.9193989071038251</v>
      </c>
      <c r="I11" s="100">
        <f t="shared" si="3"/>
        <v>-0.77480916030534353</v>
      </c>
    </row>
    <row r="12" spans="1:9" ht="15" customHeight="1" x14ac:dyDescent="0.25">
      <c r="B12" s="33" t="s">
        <v>43</v>
      </c>
      <c r="C12" s="17">
        <v>3749</v>
      </c>
      <c r="D12" s="17">
        <v>1493</v>
      </c>
      <c r="E12" s="17">
        <v>562</v>
      </c>
      <c r="F12" s="17">
        <f t="shared" si="4"/>
        <v>-3187</v>
      </c>
      <c r="G12" s="17">
        <f t="shared" si="1"/>
        <v>-931</v>
      </c>
      <c r="H12" s="36">
        <f t="shared" si="2"/>
        <v>-0.85009335822886101</v>
      </c>
      <c r="I12" s="100">
        <f t="shared" si="3"/>
        <v>-0.62357669122572001</v>
      </c>
    </row>
    <row r="13" spans="1:9" ht="15" customHeight="1" x14ac:dyDescent="0.25">
      <c r="B13" s="33" t="s">
        <v>8</v>
      </c>
      <c r="C13" s="17">
        <v>2851</v>
      </c>
      <c r="D13" s="17">
        <v>2364</v>
      </c>
      <c r="E13" s="17">
        <v>277</v>
      </c>
      <c r="F13" s="17">
        <f t="shared" si="4"/>
        <v>-2574</v>
      </c>
      <c r="G13" s="17">
        <f t="shared" si="1"/>
        <v>-2087</v>
      </c>
      <c r="H13" s="36">
        <f t="shared" si="2"/>
        <v>-0.90284110838302345</v>
      </c>
      <c r="I13" s="100">
        <f t="shared" si="3"/>
        <v>-0.88282571912013541</v>
      </c>
    </row>
    <row r="14" spans="1:9" ht="15" customHeight="1" x14ac:dyDescent="0.25">
      <c r="B14" s="33" t="s">
        <v>26</v>
      </c>
      <c r="C14" s="17">
        <v>1158</v>
      </c>
      <c r="D14" s="17">
        <v>652</v>
      </c>
      <c r="E14" s="17">
        <v>205</v>
      </c>
      <c r="F14" s="17">
        <f>E14-C14</f>
        <v>-953</v>
      </c>
      <c r="G14" s="17">
        <f>E14-D14</f>
        <v>-447</v>
      </c>
      <c r="H14" s="36">
        <f>E14/C14-1</f>
        <v>-0.8229706390328152</v>
      </c>
      <c r="I14" s="100">
        <f>E14/D14-1</f>
        <v>-0.6855828220858895</v>
      </c>
    </row>
    <row r="15" spans="1:9" ht="15" customHeight="1" x14ac:dyDescent="0.25">
      <c r="B15" s="33" t="s">
        <v>36</v>
      </c>
      <c r="C15" s="17">
        <v>6214</v>
      </c>
      <c r="D15" s="17">
        <v>3484</v>
      </c>
      <c r="E15" s="17">
        <v>578</v>
      </c>
      <c r="F15" s="17">
        <f t="shared" si="4"/>
        <v>-5636</v>
      </c>
      <c r="G15" s="17">
        <f t="shared" si="1"/>
        <v>-2906</v>
      </c>
      <c r="H15" s="36">
        <f t="shared" si="2"/>
        <v>-0.90698422915996135</v>
      </c>
      <c r="I15" s="100">
        <f t="shared" si="3"/>
        <v>-0.83409873708381177</v>
      </c>
    </row>
    <row r="16" spans="1:9" ht="15" customHeight="1" x14ac:dyDescent="0.25">
      <c r="B16" s="33" t="s">
        <v>53</v>
      </c>
      <c r="C16" s="17">
        <v>668</v>
      </c>
      <c r="D16" s="17">
        <v>344</v>
      </c>
      <c r="E16" s="17">
        <v>41</v>
      </c>
      <c r="F16" s="17">
        <f t="shared" si="4"/>
        <v>-627</v>
      </c>
      <c r="G16" s="17">
        <f t="shared" si="1"/>
        <v>-303</v>
      </c>
      <c r="H16" s="36">
        <f t="shared" si="2"/>
        <v>-0.93862275449101795</v>
      </c>
      <c r="I16" s="100">
        <f t="shared" si="3"/>
        <v>-0.8808139534883721</v>
      </c>
    </row>
    <row r="17" spans="2:9" ht="15" customHeight="1" x14ac:dyDescent="0.25">
      <c r="B17" s="33" t="s">
        <v>12</v>
      </c>
      <c r="C17" s="17">
        <v>6721</v>
      </c>
      <c r="D17" s="17">
        <v>3125</v>
      </c>
      <c r="E17" s="17">
        <v>611</v>
      </c>
      <c r="F17" s="17">
        <f t="shared" si="4"/>
        <v>-6110</v>
      </c>
      <c r="G17" s="17">
        <f t="shared" si="1"/>
        <v>-2514</v>
      </c>
      <c r="H17" s="36">
        <f t="shared" si="2"/>
        <v>-0.90909090909090906</v>
      </c>
      <c r="I17" s="100">
        <f t="shared" si="3"/>
        <v>-0.80447999999999997</v>
      </c>
    </row>
    <row r="18" spans="2:9" ht="15" customHeight="1" x14ac:dyDescent="0.25">
      <c r="B18" s="33" t="s">
        <v>275</v>
      </c>
      <c r="C18" s="17">
        <v>7249</v>
      </c>
      <c r="D18" s="17">
        <v>4415</v>
      </c>
      <c r="E18" s="17">
        <v>773</v>
      </c>
      <c r="F18" s="17">
        <f>E18-C18</f>
        <v>-6476</v>
      </c>
      <c r="G18" s="17">
        <f>E18-D18</f>
        <v>-3642</v>
      </c>
      <c r="H18" s="36">
        <f>E18/C18-1</f>
        <v>-0.89336460201407086</v>
      </c>
      <c r="I18" s="100">
        <f>E18/D18-1</f>
        <v>-0.82491506228765576</v>
      </c>
    </row>
    <row r="19" spans="2:9" ht="15" customHeight="1" x14ac:dyDescent="0.25">
      <c r="B19" s="33" t="s">
        <v>49</v>
      </c>
      <c r="C19" s="17">
        <v>90</v>
      </c>
      <c r="D19" s="17">
        <v>47</v>
      </c>
      <c r="E19" s="17">
        <v>12</v>
      </c>
      <c r="F19" s="17">
        <f t="shared" si="4"/>
        <v>-78</v>
      </c>
      <c r="G19" s="17">
        <f t="shared" si="1"/>
        <v>-35</v>
      </c>
      <c r="H19" s="36">
        <f t="shared" si="2"/>
        <v>-0.8666666666666667</v>
      </c>
      <c r="I19" s="100">
        <f t="shared" si="3"/>
        <v>-0.74468085106382986</v>
      </c>
    </row>
    <row r="20" spans="2:9" ht="15" customHeight="1" x14ac:dyDescent="0.25">
      <c r="B20" s="33" t="s">
        <v>38</v>
      </c>
      <c r="C20" s="17">
        <v>124</v>
      </c>
      <c r="D20" s="17">
        <v>58</v>
      </c>
      <c r="E20" s="17">
        <v>11</v>
      </c>
      <c r="F20" s="17">
        <f t="shared" si="4"/>
        <v>-113</v>
      </c>
      <c r="G20" s="17">
        <f t="shared" si="1"/>
        <v>-47</v>
      </c>
      <c r="H20" s="36">
        <f t="shared" si="2"/>
        <v>-0.91129032258064513</v>
      </c>
      <c r="I20" s="100">
        <f t="shared" si="3"/>
        <v>-0.81034482758620685</v>
      </c>
    </row>
    <row r="21" spans="2:9" ht="15" customHeight="1" x14ac:dyDescent="0.25">
      <c r="B21" s="33" t="s">
        <v>50</v>
      </c>
      <c r="C21" s="17">
        <v>5348</v>
      </c>
      <c r="D21" s="17">
        <v>1929</v>
      </c>
      <c r="E21" s="17">
        <v>532</v>
      </c>
      <c r="F21" s="17">
        <f t="shared" si="4"/>
        <v>-4816</v>
      </c>
      <c r="G21" s="17">
        <f t="shared" si="1"/>
        <v>-1397</v>
      </c>
      <c r="H21" s="36">
        <f t="shared" si="2"/>
        <v>-0.90052356020942415</v>
      </c>
      <c r="I21" s="100">
        <f t="shared" si="3"/>
        <v>-0.72420943494038359</v>
      </c>
    </row>
    <row r="22" spans="2:9" ht="15" customHeight="1" x14ac:dyDescent="0.25">
      <c r="B22" s="33" t="s">
        <v>14</v>
      </c>
      <c r="C22" s="17">
        <v>20875</v>
      </c>
      <c r="D22" s="17">
        <v>10344</v>
      </c>
      <c r="E22" s="17">
        <v>1238</v>
      </c>
      <c r="F22" s="17">
        <f>E22-C22</f>
        <v>-19637</v>
      </c>
      <c r="G22" s="17">
        <f>E22-D22</f>
        <v>-9106</v>
      </c>
      <c r="H22" s="36">
        <f>E22/C22-1</f>
        <v>-0.94069461077844307</v>
      </c>
      <c r="I22" s="100">
        <f>E22/D22-1</f>
        <v>-0.88031709203402941</v>
      </c>
    </row>
    <row r="23" spans="2:9" ht="15" customHeight="1" x14ac:dyDescent="0.25">
      <c r="B23" s="33" t="s">
        <v>40</v>
      </c>
      <c r="C23" s="17">
        <v>1070</v>
      </c>
      <c r="D23" s="17">
        <v>458</v>
      </c>
      <c r="E23" s="17">
        <v>182</v>
      </c>
      <c r="F23" s="17">
        <f t="shared" si="4"/>
        <v>-888</v>
      </c>
      <c r="G23" s="17">
        <f t="shared" si="1"/>
        <v>-276</v>
      </c>
      <c r="H23" s="36">
        <f t="shared" si="2"/>
        <v>-0.82990654205607473</v>
      </c>
      <c r="I23" s="100">
        <f t="shared" si="3"/>
        <v>-0.60262008733624461</v>
      </c>
    </row>
    <row r="24" spans="2:9" ht="15" customHeight="1" x14ac:dyDescent="0.25">
      <c r="B24" s="33" t="s">
        <v>15</v>
      </c>
      <c r="C24" s="17">
        <v>2014</v>
      </c>
      <c r="D24" s="17">
        <v>978</v>
      </c>
      <c r="E24" s="17">
        <v>408</v>
      </c>
      <c r="F24" s="17">
        <f t="shared" si="4"/>
        <v>-1606</v>
      </c>
      <c r="G24" s="17">
        <f t="shared" si="1"/>
        <v>-570</v>
      </c>
      <c r="H24" s="36">
        <f t="shared" si="2"/>
        <v>-0.79741807348560079</v>
      </c>
      <c r="I24" s="100">
        <f t="shared" si="3"/>
        <v>-0.58282208588957052</v>
      </c>
    </row>
    <row r="25" spans="2:9" ht="15" customHeight="1" x14ac:dyDescent="0.25">
      <c r="B25" s="33" t="s">
        <v>34</v>
      </c>
      <c r="C25" s="17">
        <v>6126</v>
      </c>
      <c r="D25" s="17">
        <v>3012</v>
      </c>
      <c r="E25" s="17">
        <v>449</v>
      </c>
      <c r="F25" s="17">
        <f t="shared" si="4"/>
        <v>-5677</v>
      </c>
      <c r="G25" s="17">
        <f t="shared" si="1"/>
        <v>-2563</v>
      </c>
      <c r="H25" s="36">
        <f t="shared" si="2"/>
        <v>-0.92670584394384592</v>
      </c>
      <c r="I25" s="100">
        <f t="shared" si="3"/>
        <v>-0.850929614873838</v>
      </c>
    </row>
    <row r="26" spans="2:9" ht="15" customHeight="1" x14ac:dyDescent="0.25">
      <c r="B26" s="33" t="s">
        <v>46</v>
      </c>
      <c r="C26" s="17">
        <v>7847</v>
      </c>
      <c r="D26" s="17">
        <v>3721</v>
      </c>
      <c r="E26" s="17">
        <v>1627</v>
      </c>
      <c r="F26" s="17">
        <f>E26-C26</f>
        <v>-6220</v>
      </c>
      <c r="G26" s="17">
        <f>E26-D26</f>
        <v>-2094</v>
      </c>
      <c r="H26" s="36">
        <f>E26/C26-1</f>
        <v>-0.79265961513954375</v>
      </c>
      <c r="I26" s="100">
        <f>E26/D26-1</f>
        <v>-0.56275194840096754</v>
      </c>
    </row>
    <row r="27" spans="2:9" ht="15" customHeight="1" x14ac:dyDescent="0.25">
      <c r="B27" s="33" t="s">
        <v>17</v>
      </c>
      <c r="C27" s="17">
        <v>2392</v>
      </c>
      <c r="D27" s="17">
        <v>1066</v>
      </c>
      <c r="E27" s="17">
        <v>82</v>
      </c>
      <c r="F27" s="17">
        <f t="shared" si="4"/>
        <v>-2310</v>
      </c>
      <c r="G27" s="17">
        <f t="shared" si="1"/>
        <v>-984</v>
      </c>
      <c r="H27" s="36">
        <f t="shared" si="2"/>
        <v>-0.96571906354515047</v>
      </c>
      <c r="I27" s="100">
        <f t="shared" si="3"/>
        <v>-0.92307692307692313</v>
      </c>
    </row>
    <row r="28" spans="2:9" ht="15" customHeight="1" x14ac:dyDescent="0.25">
      <c r="B28" s="33" t="s">
        <v>42</v>
      </c>
      <c r="C28" s="17">
        <v>1133</v>
      </c>
      <c r="D28" s="17">
        <v>340</v>
      </c>
      <c r="E28" s="17">
        <v>61</v>
      </c>
      <c r="F28" s="17">
        <f t="shared" si="4"/>
        <v>-1072</v>
      </c>
      <c r="G28" s="17">
        <f t="shared" si="1"/>
        <v>-279</v>
      </c>
      <c r="H28" s="36">
        <f t="shared" si="2"/>
        <v>-0.9461606354810238</v>
      </c>
      <c r="I28" s="100">
        <f t="shared" si="3"/>
        <v>-0.82058823529411762</v>
      </c>
    </row>
    <row r="29" spans="2:9" ht="15" customHeight="1" x14ac:dyDescent="0.25">
      <c r="B29" s="33" t="s">
        <v>9</v>
      </c>
      <c r="C29" s="17">
        <v>2229</v>
      </c>
      <c r="D29" s="17">
        <v>885</v>
      </c>
      <c r="E29" s="17">
        <v>202</v>
      </c>
      <c r="F29" s="17">
        <f t="shared" si="4"/>
        <v>-2027</v>
      </c>
      <c r="G29" s="17">
        <f t="shared" si="1"/>
        <v>-683</v>
      </c>
      <c r="H29" s="36">
        <f t="shared" si="2"/>
        <v>-0.9093764019739794</v>
      </c>
      <c r="I29" s="100">
        <f t="shared" si="3"/>
        <v>-0.7717514124293785</v>
      </c>
    </row>
    <row r="30" spans="2:9" ht="15" customHeight="1" x14ac:dyDescent="0.25">
      <c r="B30" s="33" t="s">
        <v>24</v>
      </c>
      <c r="C30" s="17">
        <v>1924</v>
      </c>
      <c r="D30" s="17">
        <v>653</v>
      </c>
      <c r="E30" s="17">
        <v>99</v>
      </c>
      <c r="F30" s="17">
        <f>E30-C30</f>
        <v>-1825</v>
      </c>
      <c r="G30" s="17">
        <f>E30-D30</f>
        <v>-554</v>
      </c>
      <c r="H30" s="36">
        <f>E30/C30-1</f>
        <v>-0.94854469854469858</v>
      </c>
      <c r="I30" s="100">
        <f>E30/D30-1</f>
        <v>-0.84839203675344566</v>
      </c>
    </row>
    <row r="31" spans="2:9" ht="15" customHeight="1" x14ac:dyDescent="0.25">
      <c r="B31" s="33" t="s">
        <v>28</v>
      </c>
      <c r="C31" s="17">
        <v>2969</v>
      </c>
      <c r="D31" s="17">
        <v>1285</v>
      </c>
      <c r="E31" s="17">
        <v>257</v>
      </c>
      <c r="F31" s="17">
        <f t="shared" si="4"/>
        <v>-2712</v>
      </c>
      <c r="G31" s="17">
        <f t="shared" si="1"/>
        <v>-1028</v>
      </c>
      <c r="H31" s="36">
        <f t="shared" si="2"/>
        <v>-0.91343886830582688</v>
      </c>
      <c r="I31" s="100">
        <f t="shared" si="3"/>
        <v>-0.8</v>
      </c>
    </row>
    <row r="32" spans="2:9" ht="15" customHeight="1" x14ac:dyDescent="0.25">
      <c r="B32" s="33" t="s">
        <v>7</v>
      </c>
      <c r="C32" s="17">
        <v>4240</v>
      </c>
      <c r="D32" s="17">
        <v>2004</v>
      </c>
      <c r="E32" s="17">
        <v>647</v>
      </c>
      <c r="F32" s="17">
        <f t="shared" si="4"/>
        <v>-3593</v>
      </c>
      <c r="G32" s="17">
        <f t="shared" si="1"/>
        <v>-1357</v>
      </c>
      <c r="H32" s="36">
        <f t="shared" si="2"/>
        <v>-0.84740566037735854</v>
      </c>
      <c r="I32" s="100">
        <f t="shared" si="3"/>
        <v>-0.67714570858283429</v>
      </c>
    </row>
    <row r="33" spans="2:9" ht="15" customHeight="1" thickBot="1" x14ac:dyDescent="0.3">
      <c r="B33" s="34" t="s">
        <v>33</v>
      </c>
      <c r="C33" s="19">
        <v>601</v>
      </c>
      <c r="D33" s="19">
        <v>203</v>
      </c>
      <c r="E33" s="19">
        <v>34</v>
      </c>
      <c r="F33" s="19">
        <f t="shared" si="4"/>
        <v>-567</v>
      </c>
      <c r="G33" s="19">
        <f t="shared" si="1"/>
        <v>-169</v>
      </c>
      <c r="H33" s="101">
        <f t="shared" si="2"/>
        <v>-0.94342762063227958</v>
      </c>
      <c r="I33" s="102">
        <f t="shared" si="3"/>
        <v>-0.83251231527093594</v>
      </c>
    </row>
    <row r="37" spans="2:9" ht="15" customHeight="1" x14ac:dyDescent="0.25">
      <c r="B37" s="40" t="s">
        <v>212</v>
      </c>
    </row>
  </sheetData>
  <mergeCells count="1">
    <mergeCell ref="B2:I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2" sqref="B2:J2"/>
    </sheetView>
  </sheetViews>
  <sheetFormatPr defaultRowHeight="13.2" x14ac:dyDescent="0.25"/>
  <cols>
    <col min="1" max="1" width="13.44140625" customWidth="1"/>
    <col min="2" max="2" width="27.5546875" customWidth="1"/>
    <col min="3" max="3" width="19.88671875" customWidth="1"/>
    <col min="4" max="4" width="19" customWidth="1"/>
    <col min="5" max="5" width="17.88671875" customWidth="1"/>
    <col min="6" max="9" width="16" customWidth="1"/>
    <col min="10" max="10" width="14.109375" customWidth="1"/>
  </cols>
  <sheetData>
    <row r="1" spans="1:10" ht="18" customHeight="1" thickBot="1" x14ac:dyDescent="0.3"/>
    <row r="2" spans="1:10" ht="22.5" customHeight="1" thickBot="1" x14ac:dyDescent="0.35">
      <c r="A2" s="25"/>
      <c r="B2" s="154" t="s">
        <v>270</v>
      </c>
      <c r="C2" s="155"/>
      <c r="D2" s="155"/>
      <c r="E2" s="155"/>
      <c r="F2" s="155"/>
      <c r="G2" s="155"/>
      <c r="H2" s="155"/>
      <c r="I2" s="155"/>
      <c r="J2" s="156"/>
    </row>
    <row r="3" spans="1:10" ht="13.8" thickBot="1" x14ac:dyDescent="0.3"/>
    <row r="4" spans="1:10" ht="32.25" customHeight="1" x14ac:dyDescent="0.25">
      <c r="B4" s="50" t="s">
        <v>217</v>
      </c>
      <c r="C4" s="47" t="s">
        <v>297</v>
      </c>
      <c r="D4" s="47" t="s">
        <v>298</v>
      </c>
      <c r="E4" s="48" t="s">
        <v>299</v>
      </c>
      <c r="F4" s="48" t="s">
        <v>283</v>
      </c>
      <c r="G4" s="48" t="s">
        <v>284</v>
      </c>
      <c r="H4" s="48" t="s">
        <v>285</v>
      </c>
      <c r="I4" s="48" t="s">
        <v>286</v>
      </c>
      <c r="J4" s="49" t="s">
        <v>226</v>
      </c>
    </row>
    <row r="5" spans="1:10" ht="17.25" customHeight="1" x14ac:dyDescent="0.25">
      <c r="B5" s="22" t="s">
        <v>219</v>
      </c>
      <c r="C5" s="17">
        <v>1786183</v>
      </c>
      <c r="D5" s="17">
        <v>923596</v>
      </c>
      <c r="E5" s="17">
        <v>204401</v>
      </c>
      <c r="F5" s="17">
        <f>E5-C5</f>
        <v>-1581782</v>
      </c>
      <c r="G5" s="17">
        <f>E5-D5</f>
        <v>-719195</v>
      </c>
      <c r="H5" s="111">
        <f>E5/C5-1</f>
        <v>-0.88556547677365649</v>
      </c>
      <c r="I5" s="111">
        <f>E5/D5-1</f>
        <v>-0.77869003330460507</v>
      </c>
      <c r="J5" s="32">
        <f>E5/'2021 5 თვე'!E4</f>
        <v>0.64385973754339099</v>
      </c>
    </row>
    <row r="6" spans="1:10" ht="16.5" customHeight="1" x14ac:dyDescent="0.25">
      <c r="B6" s="23" t="s">
        <v>218</v>
      </c>
      <c r="C6" s="17">
        <v>681968</v>
      </c>
      <c r="D6" s="17">
        <v>246817</v>
      </c>
      <c r="E6" s="17">
        <v>109121</v>
      </c>
      <c r="F6" s="17">
        <f t="shared" ref="F6:F8" si="0">E6-C6</f>
        <v>-572847</v>
      </c>
      <c r="G6" s="17">
        <f>E6-D6</f>
        <v>-137696</v>
      </c>
      <c r="H6" s="111">
        <f t="shared" ref="H6:H8" si="1">E6/C6-1</f>
        <v>-0.83999102597189312</v>
      </c>
      <c r="I6" s="111">
        <f t="shared" ref="I6:I8" si="2">E6/D6-1</f>
        <v>-0.55788701750689784</v>
      </c>
      <c r="J6" s="32">
        <f>E6/'2021 5 თვე'!E4</f>
        <v>0.34372932823456037</v>
      </c>
    </row>
    <row r="7" spans="1:10" x14ac:dyDescent="0.25">
      <c r="B7" s="23" t="s">
        <v>220</v>
      </c>
      <c r="C7" s="17">
        <v>19378</v>
      </c>
      <c r="D7" s="17">
        <v>11377</v>
      </c>
      <c r="E7" s="17">
        <v>1233</v>
      </c>
      <c r="F7" s="17">
        <f t="shared" si="0"/>
        <v>-18145</v>
      </c>
      <c r="G7" s="17">
        <f t="shared" ref="G7:G8" si="3">E7-D7</f>
        <v>-10144</v>
      </c>
      <c r="H7" s="111">
        <f t="shared" si="1"/>
        <v>-0.9363711425327691</v>
      </c>
      <c r="I7" s="111">
        <f t="shared" si="2"/>
        <v>-0.89162345082183347</v>
      </c>
      <c r="J7" s="32">
        <f>E7/'2021 5 თვე'!E4</f>
        <v>3.8839294151740995E-3</v>
      </c>
    </row>
    <row r="8" spans="1:10" ht="17.25" customHeight="1" thickBot="1" x14ac:dyDescent="0.3">
      <c r="B8" s="24" t="s">
        <v>221</v>
      </c>
      <c r="C8" s="19">
        <v>14441</v>
      </c>
      <c r="D8" s="19">
        <v>9382</v>
      </c>
      <c r="E8" s="19">
        <v>2707</v>
      </c>
      <c r="F8" s="19">
        <f t="shared" si="0"/>
        <v>-11734</v>
      </c>
      <c r="G8" s="19">
        <f t="shared" si="3"/>
        <v>-6675</v>
      </c>
      <c r="H8" s="112">
        <f t="shared" si="1"/>
        <v>-0.81254760750640531</v>
      </c>
      <c r="I8" s="112">
        <f t="shared" si="2"/>
        <v>-0.7114687699850778</v>
      </c>
      <c r="J8" s="113">
        <f>E8/'2021 5 თვე'!E4</f>
        <v>8.5270048068745233E-3</v>
      </c>
    </row>
    <row r="9" spans="1:10" x14ac:dyDescent="0.25">
      <c r="C9" s="145"/>
      <c r="D9" s="145"/>
      <c r="E9" s="145"/>
    </row>
    <row r="12" spans="1:10" x14ac:dyDescent="0.25">
      <c r="B12" s="40" t="s">
        <v>212</v>
      </c>
    </row>
    <row r="13" spans="1:10" x14ac:dyDescent="0.25">
      <c r="B13" s="153"/>
      <c r="C13" s="153"/>
      <c r="D13" s="153"/>
      <c r="E13" s="153"/>
      <c r="F13" s="153"/>
      <c r="G13" s="153"/>
      <c r="H13" s="153"/>
      <c r="I13" s="153"/>
      <c r="J13" s="153"/>
    </row>
  </sheetData>
  <mergeCells count="2">
    <mergeCell ref="B13:J13"/>
    <mergeCell ref="B2:J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workbookViewId="0">
      <selection activeCell="B2" sqref="B2:J2"/>
    </sheetView>
  </sheetViews>
  <sheetFormatPr defaultRowHeight="13.2" x14ac:dyDescent="0.25"/>
  <cols>
    <col min="1" max="1" width="8.6640625" customWidth="1"/>
    <col min="2" max="2" width="30.44140625" customWidth="1"/>
    <col min="3" max="4" width="18.5546875" customWidth="1"/>
    <col min="5" max="5" width="16.88671875" customWidth="1"/>
    <col min="6" max="9" width="16.109375" customWidth="1"/>
    <col min="10" max="10" width="15.33203125" customWidth="1"/>
  </cols>
  <sheetData>
    <row r="1" spans="2:10" ht="21.75" customHeight="1" thickBot="1" x14ac:dyDescent="0.3"/>
    <row r="2" spans="2:10" ht="22.5" customHeight="1" thickBot="1" x14ac:dyDescent="0.3">
      <c r="B2" s="154" t="s">
        <v>270</v>
      </c>
      <c r="C2" s="155"/>
      <c r="D2" s="155"/>
      <c r="E2" s="155"/>
      <c r="F2" s="155"/>
      <c r="G2" s="155"/>
      <c r="H2" s="155"/>
      <c r="I2" s="155"/>
      <c r="J2" s="156"/>
    </row>
    <row r="3" spans="2:10" ht="13.8" thickBot="1" x14ac:dyDescent="0.3"/>
    <row r="4" spans="2:10" ht="29.25" customHeight="1" x14ac:dyDescent="0.25">
      <c r="B4" s="50" t="s">
        <v>222</v>
      </c>
      <c r="C4" s="47" t="s">
        <v>297</v>
      </c>
      <c r="D4" s="47" t="s">
        <v>298</v>
      </c>
      <c r="E4" s="48" t="s">
        <v>299</v>
      </c>
      <c r="F4" s="48" t="s">
        <v>283</v>
      </c>
      <c r="G4" s="48" t="s">
        <v>284</v>
      </c>
      <c r="H4" s="48" t="s">
        <v>285</v>
      </c>
      <c r="I4" s="48" t="s">
        <v>286</v>
      </c>
      <c r="J4" s="49" t="s">
        <v>226</v>
      </c>
    </row>
    <row r="5" spans="2:10" x14ac:dyDescent="0.25">
      <c r="B5" s="33" t="s">
        <v>249</v>
      </c>
      <c r="C5" s="16">
        <v>560864</v>
      </c>
      <c r="D5" s="16">
        <v>180591</v>
      </c>
      <c r="E5" s="16">
        <v>82770</v>
      </c>
      <c r="F5" s="17">
        <f t="shared" ref="F5:F25" si="0">E5-C5</f>
        <v>-478094</v>
      </c>
      <c r="G5" s="17">
        <f t="shared" ref="G5:G25" si="1">E5-D5</f>
        <v>-97821</v>
      </c>
      <c r="H5" s="111">
        <f t="shared" ref="H5:H25" si="2">E5/C5-1</f>
        <v>-0.85242411707651056</v>
      </c>
      <c r="I5" s="111">
        <f t="shared" ref="I5:I25" si="3">E5/D5-1</f>
        <v>-0.54167151186936224</v>
      </c>
      <c r="J5" s="28">
        <f>E5/'2021 5 თვე'!$E$4</f>
        <v>0.26072411816217372</v>
      </c>
    </row>
    <row r="6" spans="2:10" x14ac:dyDescent="0.25">
      <c r="B6" s="33" t="s">
        <v>235</v>
      </c>
      <c r="C6" s="16">
        <v>402061</v>
      </c>
      <c r="D6" s="16">
        <v>202713</v>
      </c>
      <c r="E6" s="16">
        <v>62295</v>
      </c>
      <c r="F6" s="17">
        <f t="shared" si="0"/>
        <v>-339766</v>
      </c>
      <c r="G6" s="17">
        <f t="shared" si="1"/>
        <v>-140418</v>
      </c>
      <c r="H6" s="111">
        <f t="shared" si="2"/>
        <v>-0.84506082410380512</v>
      </c>
      <c r="I6" s="111">
        <f t="shared" si="3"/>
        <v>-0.69269361116455286</v>
      </c>
      <c r="J6" s="28">
        <f>E6/'2021 5 თვე'!$E$4</f>
        <v>0.19622820999048704</v>
      </c>
    </row>
    <row r="7" spans="2:10" x14ac:dyDescent="0.25">
      <c r="B7" s="33" t="s">
        <v>237</v>
      </c>
      <c r="C7" s="16">
        <v>389135</v>
      </c>
      <c r="D7" s="16">
        <v>198026</v>
      </c>
      <c r="E7" s="16">
        <v>52457</v>
      </c>
      <c r="F7" s="17">
        <f t="shared" si="0"/>
        <v>-336678</v>
      </c>
      <c r="G7" s="17">
        <f t="shared" si="1"/>
        <v>-145569</v>
      </c>
      <c r="H7" s="111">
        <f t="shared" si="2"/>
        <v>-0.86519588317678953</v>
      </c>
      <c r="I7" s="111">
        <f t="shared" si="3"/>
        <v>-0.73510044135618557</v>
      </c>
      <c r="J7" s="28">
        <f>E7/'2021 5 თვე'!$E$4</f>
        <v>0.16523867423502656</v>
      </c>
    </row>
    <row r="8" spans="2:10" x14ac:dyDescent="0.25">
      <c r="B8" s="33" t="s">
        <v>236</v>
      </c>
      <c r="C8" s="16">
        <v>418788</v>
      </c>
      <c r="D8" s="16">
        <v>245828</v>
      </c>
      <c r="E8" s="16">
        <v>41058</v>
      </c>
      <c r="F8" s="17">
        <f t="shared" si="0"/>
        <v>-377730</v>
      </c>
      <c r="G8" s="17">
        <f t="shared" si="1"/>
        <v>-204770</v>
      </c>
      <c r="H8" s="111">
        <f t="shared" si="2"/>
        <v>-0.90195994154560299</v>
      </c>
      <c r="I8" s="111">
        <f t="shared" si="3"/>
        <v>-0.83298078331190917</v>
      </c>
      <c r="J8" s="28">
        <f>E8/'2021 5 თვე'!$E$4</f>
        <v>0.12933201454032295</v>
      </c>
    </row>
    <row r="9" spans="2:10" x14ac:dyDescent="0.25">
      <c r="B9" s="33" t="s">
        <v>250</v>
      </c>
      <c r="C9" s="16">
        <v>56009</v>
      </c>
      <c r="D9" s="16">
        <v>19807</v>
      </c>
      <c r="E9" s="16">
        <v>23130</v>
      </c>
      <c r="F9" s="17">
        <f t="shared" si="0"/>
        <v>-32879</v>
      </c>
      <c r="G9" s="17">
        <f t="shared" si="1"/>
        <v>3323</v>
      </c>
      <c r="H9" s="111">
        <f t="shared" si="2"/>
        <v>-0.58703065578746272</v>
      </c>
      <c r="I9" s="111">
        <f t="shared" si="3"/>
        <v>0.16776897056596152</v>
      </c>
      <c r="J9" s="28">
        <f>E9/'2021 5 თვე'!$E$4</f>
        <v>7.2859113846696619E-2</v>
      </c>
    </row>
    <row r="10" spans="2:10" x14ac:dyDescent="0.25">
      <c r="B10" s="33" t="s">
        <v>277</v>
      </c>
      <c r="C10" s="16">
        <v>348545</v>
      </c>
      <c r="D10" s="16">
        <v>146530</v>
      </c>
      <c r="E10" s="16">
        <v>19870</v>
      </c>
      <c r="F10" s="17">
        <f t="shared" si="0"/>
        <v>-328675</v>
      </c>
      <c r="G10" s="17">
        <f t="shared" si="1"/>
        <v>-126660</v>
      </c>
      <c r="H10" s="111">
        <f t="shared" si="2"/>
        <v>-0.94299157927957655</v>
      </c>
      <c r="I10" s="111">
        <f t="shared" si="3"/>
        <v>-0.86439636934416164</v>
      </c>
      <c r="J10" s="28">
        <f>E10/'2021 5 თვე'!$E$4</f>
        <v>6.2590168272108157E-2</v>
      </c>
    </row>
    <row r="11" spans="2:10" x14ac:dyDescent="0.25">
      <c r="B11" s="33" t="s">
        <v>239</v>
      </c>
      <c r="C11" s="16">
        <v>26662</v>
      </c>
      <c r="D11" s="16">
        <v>12177</v>
      </c>
      <c r="E11" s="16">
        <v>12218</v>
      </c>
      <c r="F11" s="17">
        <f t="shared" si="0"/>
        <v>-14444</v>
      </c>
      <c r="G11" s="17">
        <f t="shared" si="1"/>
        <v>41</v>
      </c>
      <c r="H11" s="111">
        <f t="shared" si="2"/>
        <v>-0.54174480534093461</v>
      </c>
      <c r="I11" s="111">
        <f t="shared" si="3"/>
        <v>3.3670033670034627E-3</v>
      </c>
      <c r="J11" s="28">
        <f>E11/'2021 5 თვე'!$E$4</f>
        <v>3.8486496021571087E-2</v>
      </c>
    </row>
    <row r="12" spans="2:10" x14ac:dyDescent="0.25">
      <c r="B12" s="33" t="s">
        <v>279</v>
      </c>
      <c r="C12" s="16">
        <v>30951</v>
      </c>
      <c r="D12" s="16">
        <v>18405</v>
      </c>
      <c r="E12" s="16">
        <v>6819</v>
      </c>
      <c r="F12" s="17">
        <f t="shared" si="0"/>
        <v>-24132</v>
      </c>
      <c r="G12" s="17">
        <f t="shared" si="1"/>
        <v>-11586</v>
      </c>
      <c r="H12" s="111">
        <f t="shared" si="2"/>
        <v>-0.7796840166715131</v>
      </c>
      <c r="I12" s="111">
        <f t="shared" si="3"/>
        <v>-0.62950285248573756</v>
      </c>
      <c r="J12" s="28">
        <f>E12/'2021 5 თვე'!$E$4</f>
        <v>2.1479736157398364E-2</v>
      </c>
    </row>
    <row r="13" spans="2:10" x14ac:dyDescent="0.25">
      <c r="B13" s="33" t="s">
        <v>281</v>
      </c>
      <c r="C13" s="16">
        <v>15186</v>
      </c>
      <c r="D13" s="16">
        <v>11547</v>
      </c>
      <c r="E13" s="16">
        <v>5039</v>
      </c>
      <c r="F13" s="17">
        <f t="shared" si="0"/>
        <v>-10147</v>
      </c>
      <c r="G13" s="17">
        <f t="shared" si="1"/>
        <v>-6508</v>
      </c>
      <c r="H13" s="111">
        <f t="shared" si="2"/>
        <v>-0.66818121954431708</v>
      </c>
      <c r="I13" s="111">
        <f t="shared" si="3"/>
        <v>-0.56360959556594792</v>
      </c>
      <c r="J13" s="28">
        <f>E13/'2021 5 თვე'!$E$4</f>
        <v>1.5872765874340868E-2</v>
      </c>
    </row>
    <row r="14" spans="2:10" x14ac:dyDescent="0.25">
      <c r="B14" s="33" t="s">
        <v>251</v>
      </c>
      <c r="C14" s="16">
        <v>65095</v>
      </c>
      <c r="D14" s="16">
        <v>46419</v>
      </c>
      <c r="E14" s="16">
        <v>3221</v>
      </c>
      <c r="F14" s="17">
        <f t="shared" si="0"/>
        <v>-61874</v>
      </c>
      <c r="G14" s="17">
        <f t="shared" si="1"/>
        <v>-43198</v>
      </c>
      <c r="H14" s="111">
        <f t="shared" si="2"/>
        <v>-0.95051847300099856</v>
      </c>
      <c r="I14" s="111">
        <f t="shared" si="3"/>
        <v>-0.93061031043322773</v>
      </c>
      <c r="J14" s="28">
        <f>E14/'2021 5 თვე'!$E$4</f>
        <v>1.0146096225690003E-2</v>
      </c>
    </row>
    <row r="15" spans="2:10" x14ac:dyDescent="0.25">
      <c r="B15" s="33" t="s">
        <v>238</v>
      </c>
      <c r="C15" s="16">
        <v>57308</v>
      </c>
      <c r="D15" s="16">
        <v>37078</v>
      </c>
      <c r="E15" s="16">
        <v>2632</v>
      </c>
      <c r="F15" s="17">
        <f t="shared" si="0"/>
        <v>-54676</v>
      </c>
      <c r="G15" s="17">
        <f t="shared" si="1"/>
        <v>-34446</v>
      </c>
      <c r="H15" s="111">
        <f t="shared" si="2"/>
        <v>-0.95407272981084668</v>
      </c>
      <c r="I15" s="111">
        <f t="shared" si="3"/>
        <v>-0.92901450995199308</v>
      </c>
      <c r="J15" s="28">
        <f>E15/'2021 5 თვე'!$E$4</f>
        <v>8.2907560589928868E-3</v>
      </c>
    </row>
    <row r="16" spans="2:10" x14ac:dyDescent="0.25">
      <c r="B16" s="33" t="s">
        <v>278</v>
      </c>
      <c r="C16" s="16">
        <v>72882</v>
      </c>
      <c r="D16" s="16">
        <v>36516</v>
      </c>
      <c r="E16" s="16">
        <v>2013</v>
      </c>
      <c r="F16" s="17">
        <f t="shared" si="0"/>
        <v>-70869</v>
      </c>
      <c r="G16" s="17">
        <f t="shared" si="1"/>
        <v>-34503</v>
      </c>
      <c r="H16" s="111">
        <f t="shared" si="2"/>
        <v>-0.97238001152547959</v>
      </c>
      <c r="I16" s="111">
        <f t="shared" si="3"/>
        <v>-0.9448734801183043</v>
      </c>
      <c r="J16" s="28">
        <f>E16/'2021 5 თვე'!$E$4</f>
        <v>6.3409163931431164E-3</v>
      </c>
    </row>
    <row r="17" spans="2:10" x14ac:dyDescent="0.25">
      <c r="B17" s="33" t="s">
        <v>254</v>
      </c>
      <c r="C17" s="16">
        <v>6051</v>
      </c>
      <c r="D17" s="16">
        <v>4597</v>
      </c>
      <c r="E17" s="16">
        <v>1349</v>
      </c>
      <c r="F17" s="17">
        <f t="shared" si="0"/>
        <v>-4702</v>
      </c>
      <c r="G17" s="17">
        <f t="shared" si="1"/>
        <v>-3248</v>
      </c>
      <c r="H17" s="111">
        <f t="shared" si="2"/>
        <v>-0.77706164270368538</v>
      </c>
      <c r="I17" s="111">
        <f t="shared" si="3"/>
        <v>-0.70654774853165114</v>
      </c>
      <c r="J17" s="28">
        <f>E17/'2021 5 თვე'!$E$4</f>
        <v>4.2493274785643633E-3</v>
      </c>
    </row>
    <row r="18" spans="2:10" x14ac:dyDescent="0.25">
      <c r="B18" s="33" t="s">
        <v>253</v>
      </c>
      <c r="C18" s="16">
        <v>7691</v>
      </c>
      <c r="D18" s="16">
        <v>4273</v>
      </c>
      <c r="E18" s="16">
        <v>1343</v>
      </c>
      <c r="F18" s="17">
        <f t="shared" si="0"/>
        <v>-6348</v>
      </c>
      <c r="G18" s="17">
        <f t="shared" si="1"/>
        <v>-2930</v>
      </c>
      <c r="H18" s="111">
        <f t="shared" si="2"/>
        <v>-0.82538031465349104</v>
      </c>
      <c r="I18" s="111">
        <f t="shared" si="3"/>
        <v>-0.68570091270769951</v>
      </c>
      <c r="J18" s="28">
        <f>E18/'2021 5 თვე'!$E$4</f>
        <v>4.2304275787338327E-3</v>
      </c>
    </row>
    <row r="19" spans="2:10" x14ac:dyDescent="0.25">
      <c r="B19" s="33" t="s">
        <v>257</v>
      </c>
      <c r="C19" s="16">
        <v>225</v>
      </c>
      <c r="D19" s="16">
        <v>437</v>
      </c>
      <c r="E19" s="16">
        <v>491</v>
      </c>
      <c r="F19" s="17">
        <f t="shared" si="0"/>
        <v>266</v>
      </c>
      <c r="G19" s="17">
        <f t="shared" si="1"/>
        <v>54</v>
      </c>
      <c r="H19" s="111">
        <f t="shared" si="2"/>
        <v>1.1822222222222223</v>
      </c>
      <c r="I19" s="111">
        <f t="shared" si="3"/>
        <v>0.1235697940503433</v>
      </c>
      <c r="J19" s="28">
        <f>E19/'2021 5 თვე'!$E$4</f>
        <v>1.5466418027984452E-3</v>
      </c>
    </row>
    <row r="20" spans="2:10" x14ac:dyDescent="0.25">
      <c r="B20" s="33" t="s">
        <v>252</v>
      </c>
      <c r="C20" s="16">
        <v>15051</v>
      </c>
      <c r="D20" s="16">
        <v>8823</v>
      </c>
      <c r="E20" s="16">
        <v>480</v>
      </c>
      <c r="F20" s="17">
        <f t="shared" si="0"/>
        <v>-14571</v>
      </c>
      <c r="G20" s="17">
        <f t="shared" si="1"/>
        <v>-8343</v>
      </c>
      <c r="H20" s="111">
        <f t="shared" si="2"/>
        <v>-0.96810843133346625</v>
      </c>
      <c r="I20" s="111">
        <f t="shared" si="3"/>
        <v>-0.94559673580414827</v>
      </c>
      <c r="J20" s="28">
        <f>E20/'2021 5 თვე'!$E$4</f>
        <v>1.5119919864424718E-3</v>
      </c>
    </row>
    <row r="21" spans="2:10" x14ac:dyDescent="0.25">
      <c r="B21" s="33" t="s">
        <v>255</v>
      </c>
      <c r="C21" s="16">
        <v>4102</v>
      </c>
      <c r="D21" s="16">
        <v>2117</v>
      </c>
      <c r="E21" s="16">
        <v>262</v>
      </c>
      <c r="F21" s="17">
        <f t="shared" si="0"/>
        <v>-3840</v>
      </c>
      <c r="G21" s="17">
        <f t="shared" si="1"/>
        <v>-1855</v>
      </c>
      <c r="H21" s="111">
        <f t="shared" si="2"/>
        <v>-0.93612871769868355</v>
      </c>
      <c r="I21" s="111">
        <f t="shared" si="3"/>
        <v>-0.87623996221067546</v>
      </c>
      <c r="J21" s="28">
        <f>E21/'2021 5 თვე'!$E$4</f>
        <v>8.2529562593318254E-4</v>
      </c>
    </row>
    <row r="22" spans="2:10" x14ac:dyDescent="0.25">
      <c r="B22" s="33" t="s">
        <v>256</v>
      </c>
      <c r="C22" s="16">
        <v>699</v>
      </c>
      <c r="D22" s="16">
        <v>512</v>
      </c>
      <c r="E22" s="16">
        <v>15</v>
      </c>
      <c r="F22" s="17">
        <f t="shared" si="0"/>
        <v>-684</v>
      </c>
      <c r="G22" s="17">
        <f t="shared" si="1"/>
        <v>-497</v>
      </c>
      <c r="H22" s="111">
        <f t="shared" si="2"/>
        <v>-0.97854077253218885</v>
      </c>
      <c r="I22" s="111">
        <f t="shared" si="3"/>
        <v>-0.970703125</v>
      </c>
      <c r="J22" s="28">
        <f>E22/'2021 5 თვე'!$E$4</f>
        <v>4.7249749576327245E-5</v>
      </c>
    </row>
    <row r="23" spans="2:10" x14ac:dyDescent="0.25">
      <c r="B23" s="33" t="s">
        <v>241</v>
      </c>
      <c r="C23" s="16">
        <v>41</v>
      </c>
      <c r="D23" s="16">
        <v>11</v>
      </c>
      <c r="E23" s="16">
        <v>0</v>
      </c>
      <c r="F23" s="17">
        <f t="shared" si="0"/>
        <v>-41</v>
      </c>
      <c r="G23" s="17">
        <f t="shared" si="1"/>
        <v>-11</v>
      </c>
      <c r="H23" s="111">
        <f t="shared" si="2"/>
        <v>-1</v>
      </c>
      <c r="I23" s="111">
        <f>E23/D23-1</f>
        <v>-1</v>
      </c>
      <c r="J23" s="28">
        <f>E23/'2021 5 თვე'!$E$4</f>
        <v>0</v>
      </c>
    </row>
    <row r="24" spans="2:10" x14ac:dyDescent="0.25">
      <c r="B24" s="33" t="s">
        <v>280</v>
      </c>
      <c r="C24" s="16">
        <v>24482</v>
      </c>
      <c r="D24" s="16">
        <v>14691</v>
      </c>
      <c r="E24" s="16">
        <v>0</v>
      </c>
      <c r="F24" s="17">
        <f t="shared" si="0"/>
        <v>-24482</v>
      </c>
      <c r="G24" s="17">
        <f t="shared" si="1"/>
        <v>-14691</v>
      </c>
      <c r="H24" s="111">
        <f t="shared" si="2"/>
        <v>-1</v>
      </c>
      <c r="I24" s="111">
        <f t="shared" si="3"/>
        <v>-1</v>
      </c>
      <c r="J24" s="28">
        <f>E24/'2021 5 თვე'!$E$4</f>
        <v>0</v>
      </c>
    </row>
    <row r="25" spans="2:10" ht="13.8" thickBot="1" x14ac:dyDescent="0.3">
      <c r="B25" s="34" t="s">
        <v>240</v>
      </c>
      <c r="C25" s="89">
        <v>142</v>
      </c>
      <c r="D25" s="89">
        <v>74</v>
      </c>
      <c r="E25" s="89">
        <v>0</v>
      </c>
      <c r="F25" s="19">
        <f t="shared" si="0"/>
        <v>-142</v>
      </c>
      <c r="G25" s="19">
        <f t="shared" si="1"/>
        <v>-74</v>
      </c>
      <c r="H25" s="112">
        <f t="shared" si="2"/>
        <v>-1</v>
      </c>
      <c r="I25" s="112">
        <f t="shared" si="3"/>
        <v>-1</v>
      </c>
      <c r="J25" s="29">
        <f>E25/'2021 5 თვე'!$E$4</f>
        <v>0</v>
      </c>
    </row>
    <row r="26" spans="2:10" x14ac:dyDescent="0.25">
      <c r="B26" s="43"/>
      <c r="C26" s="43"/>
      <c r="D26" s="43"/>
    </row>
    <row r="27" spans="2:10" x14ac:dyDescent="0.25">
      <c r="B27" s="43"/>
      <c r="C27" s="43"/>
      <c r="D27" s="43"/>
    </row>
    <row r="29" spans="2:10" x14ac:dyDescent="0.25">
      <c r="B29" s="40" t="s">
        <v>212</v>
      </c>
    </row>
    <row r="30" spans="2:10" x14ac:dyDescent="0.25">
      <c r="B30" s="153"/>
      <c r="C30" s="153"/>
      <c r="D30" s="153"/>
      <c r="E30" s="153"/>
      <c r="F30" s="153"/>
      <c r="G30" s="153"/>
      <c r="H30" s="153"/>
      <c r="I30" s="153"/>
      <c r="J30" s="153"/>
    </row>
  </sheetData>
  <mergeCells count="2">
    <mergeCell ref="B30:J30"/>
    <mergeCell ref="B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workbookViewId="0">
      <selection activeCell="B2" sqref="B2:K2"/>
    </sheetView>
  </sheetViews>
  <sheetFormatPr defaultRowHeight="13.2" x14ac:dyDescent="0.25"/>
  <cols>
    <col min="1" max="1" width="8.6640625" customWidth="1"/>
    <col min="2" max="2" width="17" customWidth="1"/>
    <col min="3" max="3" width="13.5546875" customWidth="1"/>
    <col min="4" max="4" width="18.5546875" customWidth="1"/>
    <col min="5" max="5" width="16.88671875" customWidth="1"/>
    <col min="6" max="9" width="16.109375" customWidth="1"/>
    <col min="10" max="10" width="15.33203125" customWidth="1"/>
    <col min="11" max="11" width="11.109375" customWidth="1"/>
  </cols>
  <sheetData>
    <row r="1" spans="2:11" ht="21.75" customHeight="1" thickBot="1" x14ac:dyDescent="0.3"/>
    <row r="2" spans="2:11" ht="24.75" customHeight="1" thickBot="1" x14ac:dyDescent="0.3">
      <c r="B2" s="154" t="s">
        <v>270</v>
      </c>
      <c r="C2" s="155"/>
      <c r="D2" s="155"/>
      <c r="E2" s="155"/>
      <c r="F2" s="155"/>
      <c r="G2" s="155"/>
      <c r="H2" s="155"/>
      <c r="I2" s="155"/>
      <c r="J2" s="155"/>
      <c r="K2" s="156"/>
    </row>
    <row r="3" spans="2:11" ht="13.8" thickBot="1" x14ac:dyDescent="0.3"/>
    <row r="4" spans="2:11" ht="33" customHeight="1" thickBot="1" x14ac:dyDescent="0.3">
      <c r="B4" s="157" t="s">
        <v>288</v>
      </c>
      <c r="C4" s="158"/>
      <c r="D4" s="47" t="s">
        <v>297</v>
      </c>
      <c r="E4" s="47" t="s">
        <v>298</v>
      </c>
      <c r="F4" s="48" t="s">
        <v>299</v>
      </c>
      <c r="G4" s="48" t="s">
        <v>283</v>
      </c>
      <c r="H4" s="48" t="s">
        <v>284</v>
      </c>
      <c r="I4" s="48" t="s">
        <v>285</v>
      </c>
      <c r="J4" s="48" t="s">
        <v>286</v>
      </c>
      <c r="K4" s="49" t="s">
        <v>226</v>
      </c>
    </row>
    <row r="5" spans="2:11" x14ac:dyDescent="0.25">
      <c r="B5" s="159" t="s">
        <v>289</v>
      </c>
      <c r="C5" s="114" t="s">
        <v>290</v>
      </c>
      <c r="D5" s="16">
        <v>653645</v>
      </c>
      <c r="E5" s="16">
        <v>295791</v>
      </c>
      <c r="F5" s="17">
        <v>52700</v>
      </c>
      <c r="G5" s="17">
        <f t="shared" ref="G5:G10" si="0">F5-D5</f>
        <v>-600945</v>
      </c>
      <c r="H5" s="17">
        <f t="shared" ref="H5:H10" si="1">F5-E5</f>
        <v>-243091</v>
      </c>
      <c r="I5" s="111">
        <f t="shared" ref="I5:I10" si="2">F5/D5-1</f>
        <v>-0.91937519601618611</v>
      </c>
      <c r="J5" s="111">
        <f t="shared" ref="J5:J10" si="3">F5/E5-1</f>
        <v>-0.82183365957720145</v>
      </c>
      <c r="K5" s="28">
        <f>F5/'2021 5 თვე'!$E$4</f>
        <v>0.16600412017816304</v>
      </c>
    </row>
    <row r="6" spans="2:11" x14ac:dyDescent="0.25">
      <c r="B6" s="160"/>
      <c r="C6" s="17" t="s">
        <v>291</v>
      </c>
      <c r="D6" s="16">
        <v>1217015</v>
      </c>
      <c r="E6" s="16">
        <v>601643</v>
      </c>
      <c r="F6" s="17">
        <v>176598</v>
      </c>
      <c r="G6" s="17">
        <f t="shared" si="0"/>
        <v>-1040417</v>
      </c>
      <c r="H6" s="17">
        <f t="shared" si="1"/>
        <v>-425045</v>
      </c>
      <c r="I6" s="111">
        <f t="shared" si="2"/>
        <v>-0.85489250337916955</v>
      </c>
      <c r="J6" s="111">
        <f t="shared" si="3"/>
        <v>-0.70647377265255307</v>
      </c>
      <c r="K6" s="28">
        <f>F6/'2021 5 თვე'!$E$4</f>
        <v>0.55628075171201596</v>
      </c>
    </row>
    <row r="7" spans="2:11" x14ac:dyDescent="0.25">
      <c r="B7" s="160"/>
      <c r="C7" s="17" t="s">
        <v>292</v>
      </c>
      <c r="D7" s="16">
        <v>592252</v>
      </c>
      <c r="E7" s="16">
        <v>281042</v>
      </c>
      <c r="F7" s="17">
        <v>86106</v>
      </c>
      <c r="G7" s="17">
        <f t="shared" si="0"/>
        <v>-506146</v>
      </c>
      <c r="H7" s="17">
        <f t="shared" si="1"/>
        <v>-194936</v>
      </c>
      <c r="I7" s="111">
        <f t="shared" si="2"/>
        <v>-0.85461256357091242</v>
      </c>
      <c r="J7" s="111">
        <f t="shared" si="3"/>
        <v>-0.69361874737583706</v>
      </c>
      <c r="K7" s="28">
        <f>F7/'2021 5 თვე'!$E$4</f>
        <v>0.27123246246794891</v>
      </c>
    </row>
    <row r="8" spans="2:11" x14ac:dyDescent="0.25">
      <c r="B8" s="161"/>
      <c r="C8" s="17" t="s">
        <v>293</v>
      </c>
      <c r="D8" s="16">
        <v>39058</v>
      </c>
      <c r="E8" s="16">
        <v>12696</v>
      </c>
      <c r="F8" s="17">
        <v>2058</v>
      </c>
      <c r="G8" s="17">
        <f t="shared" si="0"/>
        <v>-37000</v>
      </c>
      <c r="H8" s="17">
        <f t="shared" si="1"/>
        <v>-10638</v>
      </c>
      <c r="I8" s="111">
        <f t="shared" si="2"/>
        <v>-0.9473091300117773</v>
      </c>
      <c r="J8" s="111">
        <f t="shared" si="3"/>
        <v>-0.83790170132325148</v>
      </c>
      <c r="K8" s="28">
        <f>F8/'2021 5 თვე'!$E$4</f>
        <v>6.4826656418720983E-3</v>
      </c>
    </row>
    <row r="9" spans="2:11" x14ac:dyDescent="0.25">
      <c r="B9" s="162" t="s">
        <v>294</v>
      </c>
      <c r="C9" s="17" t="s">
        <v>295</v>
      </c>
      <c r="D9" s="16">
        <v>1679867</v>
      </c>
      <c r="E9" s="16">
        <v>859964</v>
      </c>
      <c r="F9" s="17">
        <v>261281</v>
      </c>
      <c r="G9" s="17">
        <f t="shared" si="0"/>
        <v>-1418586</v>
      </c>
      <c r="H9" s="17">
        <f t="shared" si="1"/>
        <v>-598683</v>
      </c>
      <c r="I9" s="111">
        <f t="shared" si="2"/>
        <v>-0.84446328191458009</v>
      </c>
      <c r="J9" s="111">
        <f t="shared" si="3"/>
        <v>-0.69617216534645632</v>
      </c>
      <c r="K9" s="28">
        <f>F9/'2021 5 თვე'!$E$4</f>
        <v>0.82303078793682394</v>
      </c>
    </row>
    <row r="10" spans="2:11" ht="13.8" thickBot="1" x14ac:dyDescent="0.3">
      <c r="B10" s="163"/>
      <c r="C10" s="19" t="s">
        <v>296</v>
      </c>
      <c r="D10" s="89">
        <v>822103</v>
      </c>
      <c r="E10" s="89">
        <v>331208</v>
      </c>
      <c r="F10" s="19">
        <v>56181</v>
      </c>
      <c r="G10" s="19">
        <f t="shared" si="0"/>
        <v>-765922</v>
      </c>
      <c r="H10" s="19">
        <f t="shared" si="1"/>
        <v>-275027</v>
      </c>
      <c r="I10" s="112">
        <f t="shared" si="2"/>
        <v>-0.93166184772467686</v>
      </c>
      <c r="J10" s="112">
        <f t="shared" si="3"/>
        <v>-0.83037547402236656</v>
      </c>
      <c r="K10" s="29">
        <f>F10/'2021 5 თვე'!$E$4</f>
        <v>0.17696921206317606</v>
      </c>
    </row>
    <row r="14" spans="2:11" x14ac:dyDescent="0.25">
      <c r="B14" s="40" t="s">
        <v>212</v>
      </c>
    </row>
  </sheetData>
  <mergeCells count="4">
    <mergeCell ref="B4:C4"/>
    <mergeCell ref="B5:B8"/>
    <mergeCell ref="B9:B10"/>
    <mergeCell ref="B2:K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3.2" x14ac:dyDescent="0.25"/>
  <cols>
    <col min="2" max="2" width="35.88671875" customWidth="1"/>
    <col min="3" max="3" width="68.6640625" customWidth="1"/>
  </cols>
  <sheetData>
    <row r="2" spans="2:3" ht="29.25" customHeight="1" x14ac:dyDescent="0.25">
      <c r="B2" s="77" t="s">
        <v>259</v>
      </c>
      <c r="C2" s="77" t="s">
        <v>260</v>
      </c>
    </row>
    <row r="3" spans="2:3" ht="66" customHeight="1" x14ac:dyDescent="0.25">
      <c r="B3" s="78" t="s">
        <v>271</v>
      </c>
      <c r="C3" s="79" t="s">
        <v>266</v>
      </c>
    </row>
    <row r="4" spans="2:3" ht="74.25" customHeight="1" x14ac:dyDescent="0.25">
      <c r="B4" s="78" t="s">
        <v>274</v>
      </c>
      <c r="C4" s="79" t="s">
        <v>265</v>
      </c>
    </row>
    <row r="5" spans="2:3" ht="20.25" customHeight="1" x14ac:dyDescent="0.25">
      <c r="B5" s="80" t="s">
        <v>261</v>
      </c>
      <c r="C5" s="84" t="s">
        <v>264</v>
      </c>
    </row>
    <row r="6" spans="2:3" ht="24.75" customHeight="1" x14ac:dyDescent="0.25">
      <c r="B6" s="80" t="s">
        <v>262</v>
      </c>
      <c r="C6" s="81" t="s">
        <v>267</v>
      </c>
    </row>
    <row r="7" spans="2:3" ht="56.25" customHeight="1" x14ac:dyDescent="0.25">
      <c r="B7" s="82" t="s">
        <v>263</v>
      </c>
      <c r="C7" s="83"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2021 5 თვე</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Giorgi</cp:lastModifiedBy>
  <cp:lastPrinted>2016-06-01T07:21:40Z</cp:lastPrinted>
  <dcterms:created xsi:type="dcterms:W3CDTF">2012-06-01T06:45:51Z</dcterms:created>
  <dcterms:modified xsi:type="dcterms:W3CDTF">2021-06-07T06:50:12Z</dcterms:modified>
</cp:coreProperties>
</file>