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atia\Downloads\"/>
    </mc:Choice>
  </mc:AlternateContent>
  <bookViews>
    <workbookView xWindow="0" yWindow="0" windowWidth="20490" windowHeight="7755"/>
  </bookViews>
  <sheets>
    <sheet name="შინაარსი" sheetId="25" r:id="rId1"/>
    <sheet name="1" sheetId="26" r:id="rId2"/>
    <sheet name="2" sheetId="21" r:id="rId3"/>
    <sheet name="3" sheetId="19" r:id="rId4"/>
    <sheet name="4" sheetId="11" r:id="rId5"/>
    <sheet name="5" sheetId="10" r:id="rId6"/>
    <sheet name="6" sheetId="3" r:id="rId7"/>
    <sheet name="7" sheetId="2" r:id="rId8"/>
    <sheet name="8" sheetId="12" r:id="rId9"/>
    <sheet name="9" sheetId="23" r:id="rId10"/>
    <sheet name="10" sheetId="14" r:id="rId11"/>
    <sheet name="11" sheetId="4" r:id="rId12"/>
    <sheet name="12" sheetId="15" r:id="rId13"/>
    <sheet name="13" sheetId="8" r:id="rId14"/>
    <sheet name="14" sheetId="17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8" l="1"/>
  <c r="K11" i="8"/>
  <c r="K10" i="8"/>
  <c r="K9" i="8"/>
  <c r="K8" i="8"/>
  <c r="K7" i="8"/>
  <c r="K6" i="8"/>
  <c r="K7" i="26" l="1"/>
  <c r="L7" i="26" s="1"/>
  <c r="J7" i="26"/>
  <c r="H7" i="26"/>
  <c r="F7" i="26"/>
  <c r="D7" i="26"/>
  <c r="K6" i="26"/>
  <c r="L6" i="26" s="1"/>
  <c r="J6" i="26"/>
  <c r="H6" i="26"/>
  <c r="F6" i="26"/>
  <c r="D6" i="26"/>
  <c r="K11" i="17" l="1"/>
  <c r="L11" i="17" s="1"/>
  <c r="J11" i="17"/>
  <c r="K10" i="17"/>
  <c r="L10" i="17" s="1"/>
  <c r="J10" i="17"/>
  <c r="K9" i="17"/>
  <c r="L9" i="17" s="1"/>
  <c r="J9" i="17"/>
  <c r="K8" i="17"/>
  <c r="J8" i="17"/>
  <c r="K7" i="17"/>
  <c r="L7" i="17" s="1"/>
  <c r="J7" i="17"/>
  <c r="K6" i="17"/>
  <c r="L6" i="17" s="1"/>
  <c r="J6" i="17"/>
  <c r="K9" i="15"/>
  <c r="K8" i="15"/>
  <c r="L8" i="15" s="1"/>
  <c r="J8" i="15"/>
  <c r="K7" i="15"/>
  <c r="L7" i="15" s="1"/>
  <c r="J7" i="15"/>
  <c r="L6" i="15"/>
  <c r="K6" i="15"/>
  <c r="J6" i="15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12" i="14"/>
  <c r="K7" i="14"/>
  <c r="K6" i="14"/>
  <c r="I12" i="14"/>
  <c r="K11" i="14"/>
  <c r="L11" i="14" s="1"/>
  <c r="J11" i="14"/>
  <c r="K10" i="14"/>
  <c r="J10" i="14"/>
  <c r="K9" i="14"/>
  <c r="L9" i="14" s="1"/>
  <c r="J9" i="14"/>
  <c r="K8" i="14"/>
  <c r="L8" i="14" s="1"/>
  <c r="J8" i="14"/>
  <c r="L7" i="14"/>
  <c r="J7" i="14"/>
  <c r="J12" i="14" s="1"/>
  <c r="L6" i="14"/>
  <c r="J6" i="14"/>
  <c r="K13" i="23"/>
  <c r="L13" i="23" s="1"/>
  <c r="J13" i="23"/>
  <c r="K12" i="23"/>
  <c r="L12" i="23" s="1"/>
  <c r="J12" i="23"/>
  <c r="K11" i="23"/>
  <c r="L11" i="23" s="1"/>
  <c r="J11" i="23"/>
  <c r="K10" i="23"/>
  <c r="J10" i="23"/>
  <c r="K9" i="23"/>
  <c r="L9" i="23" s="1"/>
  <c r="J9" i="23"/>
  <c r="K8" i="23"/>
  <c r="L8" i="23" s="1"/>
  <c r="J8" i="23"/>
  <c r="K7" i="23"/>
  <c r="L7" i="23" s="1"/>
  <c r="J7" i="23"/>
  <c r="L6" i="23"/>
  <c r="K6" i="23"/>
  <c r="J6" i="23"/>
  <c r="G5" i="12"/>
  <c r="K13" i="3"/>
  <c r="L13" i="3" s="1"/>
  <c r="J13" i="3"/>
  <c r="K12" i="3"/>
  <c r="J12" i="3"/>
  <c r="K11" i="3"/>
  <c r="L11" i="3" s="1"/>
  <c r="J11" i="3"/>
  <c r="K10" i="3"/>
  <c r="L10" i="3" s="1"/>
  <c r="J10" i="3"/>
  <c r="K9" i="3"/>
  <c r="L9" i="3" s="1"/>
  <c r="J9" i="3"/>
  <c r="K8" i="3"/>
  <c r="J8" i="3"/>
  <c r="K7" i="3"/>
  <c r="L8" i="3" s="1"/>
  <c r="J7" i="3"/>
  <c r="K6" i="3"/>
  <c r="L6" i="3" s="1"/>
  <c r="J6" i="3"/>
  <c r="K10" i="10"/>
  <c r="L10" i="10" s="1"/>
  <c r="K9" i="10"/>
  <c r="L9" i="10" s="1"/>
  <c r="K8" i="10"/>
  <c r="L8" i="10" s="1"/>
  <c r="K7" i="10"/>
  <c r="L7" i="10" s="1"/>
  <c r="K6" i="10"/>
  <c r="L6" i="10" s="1"/>
  <c r="L8" i="17" l="1"/>
  <c r="L10" i="14"/>
  <c r="L12" i="14" s="1"/>
  <c r="L10" i="23"/>
  <c r="L12" i="3"/>
  <c r="L7" i="3"/>
  <c r="E26" i="4"/>
  <c r="K26" i="4" s="1"/>
  <c r="L26" i="4" s="1"/>
  <c r="C12" i="14" l="1"/>
  <c r="D10" i="14" s="1"/>
  <c r="D12" i="14" l="1"/>
  <c r="D11" i="14"/>
  <c r="D9" i="14"/>
  <c r="D6" i="14"/>
  <c r="D8" i="14"/>
  <c r="D7" i="14"/>
</calcChain>
</file>

<file path=xl/sharedStrings.xml><?xml version="1.0" encoding="utf-8"?>
<sst xmlns="http://schemas.openxmlformats.org/spreadsheetml/2006/main" count="357" uniqueCount="139">
  <si>
    <t>I კვარტალი</t>
  </si>
  <si>
    <t>სხვა</t>
  </si>
  <si>
    <t>რაოდენობა</t>
  </si>
  <si>
    <t>წილი%</t>
  </si>
  <si>
    <t>დასვენება, გართობა, რეკრეაცია</t>
  </si>
  <si>
    <t>განათლების მიღება</t>
  </si>
  <si>
    <t>მკურნალობა, გაჯანსაღება</t>
  </si>
  <si>
    <t>შოპინგი</t>
  </si>
  <si>
    <t>სხვა პირადი მიზნები</t>
  </si>
  <si>
    <t>წილი %</t>
  </si>
  <si>
    <t xml:space="preserve">გასართობ პარკში სტუმრობა </t>
  </si>
  <si>
    <t xml:space="preserve">სხვა აქტივობა </t>
  </si>
  <si>
    <t>ცხენით ჯირითი</t>
  </si>
  <si>
    <t>სპორტულ ღონისძიებებზე დასწრება</t>
  </si>
  <si>
    <t>სასოფლო - სამეურნეო აქტივობებში მონაწილეობა</t>
  </si>
  <si>
    <t>ველოსპორტი</t>
  </si>
  <si>
    <t>გამაჯანსაღებელ კურორტზე დასვენება</t>
  </si>
  <si>
    <t>აზარტული თამაშები</t>
  </si>
  <si>
    <t xml:space="preserve">ადგილობრივი ხელოვნების, კულტურის, ენის, ისტორიის გაცნობა </t>
  </si>
  <si>
    <t>ადგილობრივი სამზარეულოსა და ღვინის დაგემოვნება</t>
  </si>
  <si>
    <t>გამოცდილება წინა ვიზიტიდან</t>
  </si>
  <si>
    <t>ტურისტული კომპანია, ტუროპერატორი</t>
  </si>
  <si>
    <t>ტელევიზია, რადიო</t>
  </si>
  <si>
    <t>ორგანიზაცია, ბიზნეს პარტნიორი</t>
  </si>
  <si>
    <t>მეგობრები და ნათესავები</t>
  </si>
  <si>
    <t>მარტო</t>
  </si>
  <si>
    <t>ოჯახი, ნათესავები</t>
  </si>
  <si>
    <t>მეგობრები</t>
  </si>
  <si>
    <t>კოლეგები</t>
  </si>
  <si>
    <t>პირველი ვიზიტი</t>
  </si>
  <si>
    <t>განმეორებითი ვიზიტი</t>
  </si>
  <si>
    <t>მთლიანი ღამეების რაოდენობა</t>
  </si>
  <si>
    <t>ღამისთევების რაოდენობა და ვიზიტის საშუალო ხანგრძლივობა</t>
  </si>
  <si>
    <t>ვიზიტის საშუალო ხანგრძლივობა (ღამე)</t>
  </si>
  <si>
    <t>განთავსების საშუალებები</t>
  </si>
  <si>
    <t>რეკრეაცია, კულტურული და სპორტული აქტივობები</t>
  </si>
  <si>
    <t>საკვები და სასმელი</t>
  </si>
  <si>
    <t>სხვა დანახარჯები</t>
  </si>
  <si>
    <t>მთლიანი დანახარჯი</t>
  </si>
  <si>
    <t>ტურისტული პაკეტის გამოყენება და დანახარჯები</t>
  </si>
  <si>
    <t>არ უსარგებლია ტურისტული პაკეტით</t>
  </si>
  <si>
    <t>ქართული ტურისტული კომპანიის პაკეტი</t>
  </si>
  <si>
    <t>უცხოური ტურისტული კომპანიის პაკეტი</t>
  </si>
  <si>
    <t>ტურისტულ პაკეტზე დახარჯული თანხა (ლარი)</t>
  </si>
  <si>
    <t>ტურისტული ვიზიტით კმაყოფილება</t>
  </si>
  <si>
    <t>ძალიან უკმაყოფილო</t>
  </si>
  <si>
    <t>უკმაყოფილო</t>
  </si>
  <si>
    <t>არც უკმაყოფილო, არც კმაყოფილი</t>
  </si>
  <si>
    <t>კმაყოფილი</t>
  </si>
  <si>
    <t>ძალიან კმაყოფილი</t>
  </si>
  <si>
    <t>არ ვიცი / მიჭირს პასუხის გაცემა</t>
  </si>
  <si>
    <t>კმაყოფილების დონე</t>
  </si>
  <si>
    <t>ვიზიტები ეკონომიკური სტატუსის მიხედვით</t>
  </si>
  <si>
    <t>დასაქმებული</t>
  </si>
  <si>
    <t>თვითდასაქმებული</t>
  </si>
  <si>
    <t>პენსიონერი</t>
  </si>
  <si>
    <t>უმუშევარი</t>
  </si>
  <si>
    <t>დიასახლისი</t>
  </si>
  <si>
    <t>სტუდენტი</t>
  </si>
  <si>
    <t>უარი პასუხზე</t>
  </si>
  <si>
    <t>დამსაქმებელი</t>
  </si>
  <si>
    <t>სქესი</t>
  </si>
  <si>
    <t>ქალი</t>
  </si>
  <si>
    <t>კაცი</t>
  </si>
  <si>
    <t>განთავსების საშუალებებში გათეული ღამეები</t>
  </si>
  <si>
    <t>სასტუმრო</t>
  </si>
  <si>
    <t>სასტუმრო სახლი, ჰოსტელი</t>
  </si>
  <si>
    <t>ნაქირავები ოთახი, სახლი</t>
  </si>
  <si>
    <t>ტრაილერი, ბანაკი</t>
  </si>
  <si>
    <t>საკუთარი სახლი</t>
  </si>
  <si>
    <t>მეგობრის, ნათესავის სახლი</t>
  </si>
  <si>
    <t>საავადმყოფო</t>
  </si>
  <si>
    <t>განთავსების საშუალებებში გათეული ღამეების განაწილება</t>
  </si>
  <si>
    <t>გვერდი</t>
  </si>
  <si>
    <t>თემატიკა</t>
  </si>
  <si>
    <t>საშუალო დანახარჯი ვიზიტზე</t>
  </si>
  <si>
    <t>დანახარჯების სტრუქტურა და საშუალო დანახარჯი ვიზიტზე</t>
  </si>
  <si>
    <t>რუსეთი</t>
  </si>
  <si>
    <t>თურქეთი</t>
  </si>
  <si>
    <t>სომხეთი</t>
  </si>
  <si>
    <t>აზერბაიჯანი</t>
  </si>
  <si>
    <t>ისრაელი</t>
  </si>
  <si>
    <t>უკრაინა</t>
  </si>
  <si>
    <t>ირანი</t>
  </si>
  <si>
    <t>გერმანია</t>
  </si>
  <si>
    <t>ყაზახეთი</t>
  </si>
  <si>
    <t>გაერთიანებული სამეფო</t>
  </si>
  <si>
    <t>პოლონეთი</t>
  </si>
  <si>
    <t>ესპანეთი</t>
  </si>
  <si>
    <t>საფრანგეთი</t>
  </si>
  <si>
    <t>იტალია</t>
  </si>
  <si>
    <t>საბერძნეთი</t>
  </si>
  <si>
    <t>მეგობრების, ნათესავების მონახულება</t>
  </si>
  <si>
    <t>რელიგია, მომლოცველობა</t>
  </si>
  <si>
    <t>პროფესიული, ეკონომიკური საქმიანობა</t>
  </si>
  <si>
    <t>ღირსშესანიშნაობების, კულტურული და ისტორიული მემკვიდრეობის ძეგლების, მუზეუმების მონახულება</t>
  </si>
  <si>
    <t>ზღვაზე, ტბაზე, მდინარეზე ცურვა, სანაპიროზე გასვლა</t>
  </si>
  <si>
    <t xml:space="preserve">თხილამურებზე სრიალი, სნოუბორდი, ჰელისკი </t>
  </si>
  <si>
    <t>კონცერტზე, ფესტივალზე, გამოფენაზე დასწრება, კინოში, თეატრში წასვლა, ადგილობრივ დღესასწაულებში მონაწილეობა</t>
  </si>
  <si>
    <t>ღამის, კლუბური ცხოვრება</t>
  </si>
  <si>
    <t>ნადირობა, თევზაობა</t>
  </si>
  <si>
    <t xml:space="preserve">ნაოსნობა, ჯომარდობა, კანიონინკი </t>
  </si>
  <si>
    <t>მთასვლელობა, მეკლდეურობა</t>
  </si>
  <si>
    <t xml:space="preserve">რელიგიური ადგილების, ეკლესიების მონახულება, მოლოცვა </t>
  </si>
  <si>
    <t>ინდოეთი</t>
  </si>
  <si>
    <t>უნგრეთი</t>
  </si>
  <si>
    <t>ავსტრია</t>
  </si>
  <si>
    <t>ლატვია</t>
  </si>
  <si>
    <t>დანახარჯების სტრუქტურა (ლარი)</t>
  </si>
  <si>
    <t>გამყვანი ვიზიტის რიგითობა</t>
  </si>
  <si>
    <t>გამყვანი ვიზიტისას თანმხლები</t>
  </si>
  <si>
    <t>გამყვანი ვიზიტის მთავარი მიზანი</t>
  </si>
  <si>
    <t>გამყვანი ვიზიტორების მიერ მონახულებული ქვეყნები</t>
  </si>
  <si>
    <t>ადგილობრივი ტრანსპორტი</t>
  </si>
  <si>
    <t>ინტერნეტი</t>
  </si>
  <si>
    <t>გამყვანი ვიზიტორების მიერ გამოყენებული საინფორმაციო წყაროები</t>
  </si>
  <si>
    <t>გამყვანი ვიზიტორების მიერ განხორციელებული აქტივობები</t>
  </si>
  <si>
    <t xml:space="preserve">ვიზიტორების სქესი </t>
  </si>
  <si>
    <t>გამყვანი ვიზიტების განაწილება ეკონომიკური სტატუსის მიხედვით</t>
  </si>
  <si>
    <t>გამყვანი ვიზიტისას თანმხლები პირი</t>
  </si>
  <si>
    <t xml:space="preserve">ბუნების, ლანდშაფტების, ნაკრძალების მონახულება, უცნობი და ეგზოტიკური ადგილების აღმოჩენა </t>
  </si>
  <si>
    <t>წყარო: სტატისტიკის ეროვნული სამსახური</t>
  </si>
  <si>
    <t>გამყვანი ვიზიტორების განაწილება სქესის და ასაკის მიხედვით</t>
  </si>
  <si>
    <t>15-30</t>
  </si>
  <si>
    <t>31-50</t>
  </si>
  <si>
    <t>51-70</t>
  </si>
  <si>
    <t>71+</t>
  </si>
  <si>
    <t>ასაკი</t>
  </si>
  <si>
    <t>II კვარტალი</t>
  </si>
  <si>
    <t>III კვარტალი</t>
  </si>
  <si>
    <t>IV კვარტალი</t>
  </si>
  <si>
    <t>ჯამური</t>
  </si>
  <si>
    <t>ჩეხეთის რესპუბლიკა</t>
  </si>
  <si>
    <t>არაბთა გაერთიანებული საემიროები</t>
  </si>
  <si>
    <t>ვიზიტის ტიპები</t>
  </si>
  <si>
    <t>ერთდღიანი ვიზიტი</t>
  </si>
  <si>
    <t>ვიზიტის ტიპი</t>
  </si>
  <si>
    <t>სხვა ქვეყნები</t>
  </si>
  <si>
    <t>ტურისტული ვიზიტი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</si>
</sst>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#,##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42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8" applyNumberFormat="0" applyAlignment="0" applyProtection="0"/>
    <xf numFmtId="0" fontId="12" fillId="21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43" fontId="6" fillId="0" borderId="0" applyFont="0" applyFill="0" applyBorder="0" applyAlignment="0" applyProtection="0"/>
    <xf numFmtId="0" fontId="14" fillId="0" borderId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4" fillId="0" borderId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Protection="0"/>
    <xf numFmtId="0" fontId="20" fillId="8" borderId="8" applyNumberFormat="0" applyAlignment="0" applyProtection="0"/>
    <xf numFmtId="0" fontId="20" fillId="8" borderId="8" applyNumberFormat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24" fillId="21" borderId="15" applyNumberFormat="0" applyAlignment="0" applyProtection="0"/>
    <xf numFmtId="0" fontId="24" fillId="21" borderId="1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16" applyProtection="0"/>
    <xf numFmtId="0" fontId="14" fillId="0" borderId="16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0" fontId="28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2" applyBorder="1"/>
    <xf numFmtId="0" fontId="27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8" fillId="0" borderId="0" xfId="141"/>
    <xf numFmtId="164" fontId="0" fillId="0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/>
    <xf numFmtId="3" fontId="1" fillId="0" borderId="0" xfId="0" applyNumberFormat="1" applyFont="1"/>
    <xf numFmtId="164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center" vertical="center"/>
    </xf>
    <xf numFmtId="0" fontId="5" fillId="0" borderId="1" xfId="2" applyBorder="1" applyAlignment="1">
      <alignment horizontal="left" vertical="top"/>
    </xf>
    <xf numFmtId="3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9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/>
    <xf numFmtId="0" fontId="0" fillId="0" borderId="18" xfId="0" applyBorder="1" applyAlignment="1"/>
    <xf numFmtId="0" fontId="4" fillId="2" borderId="7" xfId="0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</cellXfs>
  <cellStyles count="142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rmal_8" xfId="141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workbookViewId="0">
      <selection activeCell="C4" sqref="C4"/>
    </sheetView>
  </sheetViews>
  <sheetFormatPr defaultRowHeight="15" x14ac:dyDescent="0.25"/>
  <cols>
    <col min="1" max="1" width="8.85546875" customWidth="1"/>
    <col min="2" max="2" width="18" style="10" customWidth="1"/>
    <col min="3" max="3" width="114.140625" customWidth="1"/>
  </cols>
  <sheetData>
    <row r="1" spans="2:5" s="15" customFormat="1" ht="3" customHeight="1" x14ac:dyDescent="0.25">
      <c r="B1" s="10"/>
    </row>
    <row r="2" spans="2:5" ht="4.5" customHeight="1" x14ac:dyDescent="0.25"/>
    <row r="3" spans="2:5" ht="17.25" customHeight="1" x14ac:dyDescent="0.25">
      <c r="B3" s="13" t="s">
        <v>73</v>
      </c>
      <c r="C3" s="13" t="s">
        <v>74</v>
      </c>
      <c r="E3" s="1"/>
    </row>
    <row r="4" spans="2:5" s="15" customFormat="1" ht="17.25" customHeight="1" x14ac:dyDescent="0.25">
      <c r="B4" s="34">
        <v>1</v>
      </c>
      <c r="C4" s="38" t="s">
        <v>134</v>
      </c>
      <c r="E4" s="1"/>
    </row>
    <row r="5" spans="2:5" x14ac:dyDescent="0.25">
      <c r="B5" s="4">
        <v>2</v>
      </c>
      <c r="C5" s="12" t="s">
        <v>122</v>
      </c>
    </row>
    <row r="6" spans="2:5" x14ac:dyDescent="0.25">
      <c r="B6" s="34">
        <v>3</v>
      </c>
      <c r="C6" s="12" t="s">
        <v>118</v>
      </c>
    </row>
    <row r="7" spans="2:5" x14ac:dyDescent="0.25">
      <c r="B7" s="34">
        <v>4</v>
      </c>
      <c r="C7" s="12" t="s">
        <v>109</v>
      </c>
    </row>
    <row r="8" spans="2:5" x14ac:dyDescent="0.25">
      <c r="B8" s="34">
        <v>5</v>
      </c>
      <c r="C8" s="12" t="s">
        <v>119</v>
      </c>
    </row>
    <row r="9" spans="2:5" x14ac:dyDescent="0.25">
      <c r="B9" s="34">
        <v>6</v>
      </c>
      <c r="C9" s="12" t="s">
        <v>111</v>
      </c>
    </row>
    <row r="10" spans="2:5" x14ac:dyDescent="0.25">
      <c r="B10" s="34">
        <v>7</v>
      </c>
      <c r="C10" s="12" t="s">
        <v>112</v>
      </c>
    </row>
    <row r="11" spans="2:5" x14ac:dyDescent="0.25">
      <c r="B11" s="34">
        <v>8</v>
      </c>
      <c r="C11" s="12" t="s">
        <v>32</v>
      </c>
    </row>
    <row r="12" spans="2:5" x14ac:dyDescent="0.25">
      <c r="B12" s="34">
        <v>9</v>
      </c>
      <c r="C12" s="12" t="s">
        <v>72</v>
      </c>
    </row>
    <row r="13" spans="2:5" x14ac:dyDescent="0.25">
      <c r="B13" s="34">
        <v>10</v>
      </c>
      <c r="C13" s="12" t="s">
        <v>76</v>
      </c>
    </row>
    <row r="14" spans="2:5" x14ac:dyDescent="0.25">
      <c r="B14" s="34">
        <v>11</v>
      </c>
      <c r="C14" s="12" t="s">
        <v>116</v>
      </c>
    </row>
    <row r="15" spans="2:5" x14ac:dyDescent="0.25">
      <c r="B15" s="34">
        <v>12</v>
      </c>
      <c r="C15" s="12" t="s">
        <v>39</v>
      </c>
    </row>
    <row r="16" spans="2:5" x14ac:dyDescent="0.25">
      <c r="B16" s="34">
        <v>13</v>
      </c>
      <c r="C16" s="12" t="s">
        <v>115</v>
      </c>
    </row>
    <row r="17" spans="2:3" x14ac:dyDescent="0.25">
      <c r="B17" s="34">
        <v>14</v>
      </c>
      <c r="C17" s="12" t="s">
        <v>44</v>
      </c>
    </row>
  </sheetData>
  <hyperlinks>
    <hyperlink ref="C5" location="'2'!A1" display="გამყვანი ვიზიტორების განაწილება სქესის და ასაკის მიხედვით"/>
    <hyperlink ref="C6" location="'3'!A1" display="გამყვანი ვიზიტების განაწილება ეკონომიკური სტატუსის მიხედვით"/>
    <hyperlink ref="C7" location="'4'!A1" display="გამყვანი ვიზიტის რიგითობა"/>
    <hyperlink ref="C8" location="'5'!A1" display="გამყვანი ვიზიტისას თანმხლები პირი"/>
    <hyperlink ref="C9" location="'6'!A1" display="გამყვანი ვიზიტის მთავარი მიზანი"/>
    <hyperlink ref="C10" location="'7'!A1" display="გამყვანი ვიზიტორების მიერ მონახულებული ქვეყნები"/>
    <hyperlink ref="C11" location="'8'!A1" display="ღამისთევების რაოდენობა და ვიზიტის საშუალო ხანგრძლივობა"/>
    <hyperlink ref="C12" location="'9'!A1" display="განთავსების საშუალებებში გათეული ღამეების განაწილება"/>
    <hyperlink ref="C13" location="'10'!A1" display="დანახარჯების სტრუქტურა და საშუალო დანახარჯი ვიზიტზე"/>
    <hyperlink ref="C14" location="'11'!A1" display="გამყვანი ვიზიტორების მიერ განხორციელებული აქტივობები"/>
    <hyperlink ref="C15" location="'12'!A1" display="ტურისტული პაკეტის გამოყენება და დანახარჯები"/>
    <hyperlink ref="C16" location="'13'!A1" display="გამყვანი ვიზიტორების მიერ გამოყენებული საინფორმაციო წყაროები"/>
    <hyperlink ref="C17" location="'14'!A1" display="ტურისტული ვიზიტით კმაყოფილება"/>
    <hyperlink ref="C4" location="'1'!A1" display="ვიზიტის ტიპები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4.85546875" customWidth="1"/>
    <col min="2" max="2" width="31.5703125" customWidth="1"/>
    <col min="3" max="3" width="12.5703125" bestFit="1" customWidth="1"/>
    <col min="5" max="5" width="12.7109375" bestFit="1" customWidth="1"/>
    <col min="7" max="7" width="12.5703125" customWidth="1"/>
    <col min="9" max="9" width="13.42578125" customWidth="1"/>
    <col min="11" max="11" width="14" customWidth="1"/>
  </cols>
  <sheetData>
    <row r="2" spans="2:12" s="15" customFormat="1" ht="18.75" customHeight="1" x14ac:dyDescent="0.25">
      <c r="B2" s="52" t="s">
        <v>64</v>
      </c>
      <c r="C2" s="45">
        <v>2019</v>
      </c>
      <c r="D2" s="46"/>
      <c r="E2" s="46"/>
      <c r="F2" s="46"/>
      <c r="G2" s="46"/>
      <c r="H2" s="46"/>
      <c r="I2" s="47"/>
      <c r="J2" s="47"/>
      <c r="K2" s="47"/>
      <c r="L2" s="47"/>
    </row>
    <row r="3" spans="2:12" s="15" customFormat="1" x14ac:dyDescent="0.25">
      <c r="B3" s="52"/>
      <c r="C3" s="45"/>
      <c r="D3" s="46"/>
      <c r="E3" s="46"/>
      <c r="F3" s="46"/>
      <c r="G3" s="46"/>
      <c r="H3" s="46"/>
      <c r="I3" s="47"/>
      <c r="J3" s="47"/>
      <c r="K3" s="47"/>
      <c r="L3" s="47"/>
    </row>
    <row r="4" spans="2:12" s="15" customFormat="1" x14ac:dyDescent="0.25">
      <c r="B4" s="52"/>
      <c r="C4" s="53" t="s">
        <v>0</v>
      </c>
      <c r="D4" s="57"/>
      <c r="E4" s="53" t="s">
        <v>128</v>
      </c>
      <c r="F4" s="57"/>
      <c r="G4" s="53" t="s">
        <v>129</v>
      </c>
      <c r="H4" s="57"/>
      <c r="I4" s="53" t="s">
        <v>130</v>
      </c>
      <c r="J4" s="57"/>
      <c r="K4" s="53" t="s">
        <v>131</v>
      </c>
      <c r="L4" s="57"/>
    </row>
    <row r="5" spans="2:12" s="15" customFormat="1" x14ac:dyDescent="0.25">
      <c r="B5" s="52"/>
      <c r="C5" s="17" t="s">
        <v>2</v>
      </c>
      <c r="D5" s="17" t="s">
        <v>9</v>
      </c>
      <c r="E5" s="21" t="s">
        <v>2</v>
      </c>
      <c r="F5" s="21" t="s">
        <v>9</v>
      </c>
      <c r="G5" s="25" t="s">
        <v>2</v>
      </c>
      <c r="H5" s="25" t="s">
        <v>9</v>
      </c>
      <c r="I5" s="30" t="s">
        <v>2</v>
      </c>
      <c r="J5" s="30" t="s">
        <v>9</v>
      </c>
      <c r="K5" s="30" t="s">
        <v>2</v>
      </c>
      <c r="L5" s="30" t="s">
        <v>9</v>
      </c>
    </row>
    <row r="6" spans="2:12" x14ac:dyDescent="0.25">
      <c r="B6" s="2" t="s">
        <v>65</v>
      </c>
      <c r="C6" s="3">
        <v>441466</v>
      </c>
      <c r="D6" s="6">
        <v>0.26890227040434078</v>
      </c>
      <c r="E6" s="3">
        <v>487394</v>
      </c>
      <c r="F6" s="6">
        <v>0.22924893005657918</v>
      </c>
      <c r="G6" s="3">
        <v>608419</v>
      </c>
      <c r="H6" s="6">
        <v>0.19818705550595242</v>
      </c>
      <c r="I6" s="3">
        <v>449874</v>
      </c>
      <c r="J6" s="6">
        <f>I6/SUM($I$6:$I$13)</f>
        <v>0.19111256114128702</v>
      </c>
      <c r="K6" s="3">
        <f>C6+E6+G6+I6</f>
        <v>1987153</v>
      </c>
      <c r="L6" s="6">
        <f>K6/SUM(K$6:K$13)</f>
        <v>0.21619044966544737</v>
      </c>
    </row>
    <row r="7" spans="2:12" x14ac:dyDescent="0.25">
      <c r="B7" s="2" t="s">
        <v>66</v>
      </c>
      <c r="C7" s="3">
        <v>35899</v>
      </c>
      <c r="D7" s="6">
        <v>2.1866514307433482E-2</v>
      </c>
      <c r="E7" s="3">
        <v>75215</v>
      </c>
      <c r="F7" s="6">
        <v>3.5377863236325441E-2</v>
      </c>
      <c r="G7" s="3">
        <v>109440</v>
      </c>
      <c r="H7" s="6">
        <v>3.5649102599641748E-2</v>
      </c>
      <c r="I7" s="3">
        <v>74338</v>
      </c>
      <c r="J7" s="6">
        <f t="shared" ref="J7:J13" si="0">I7/SUM($I$6:$I$13)</f>
        <v>3.1579788052034562E-2</v>
      </c>
      <c r="K7" s="3">
        <f t="shared" ref="K7:K13" si="1">C7+E7+G7+I7</f>
        <v>294892</v>
      </c>
      <c r="L7" s="6">
        <f t="shared" ref="L7:L13" si="2">K7/SUM(K$6:K$13)</f>
        <v>3.2082498973528009E-2</v>
      </c>
    </row>
    <row r="8" spans="2:12" x14ac:dyDescent="0.25">
      <c r="B8" s="2" t="s">
        <v>67</v>
      </c>
      <c r="C8" s="3">
        <v>169635</v>
      </c>
      <c r="D8" s="6">
        <v>0.10332672649771522</v>
      </c>
      <c r="E8" s="3">
        <v>208028</v>
      </c>
      <c r="F8" s="6">
        <v>9.7847319461893359E-2</v>
      </c>
      <c r="G8" s="3">
        <v>406052</v>
      </c>
      <c r="H8" s="6">
        <v>0.13226781258031553</v>
      </c>
      <c r="I8" s="3">
        <v>330088</v>
      </c>
      <c r="J8" s="6">
        <f t="shared" si="0"/>
        <v>0.14022584786408007</v>
      </c>
      <c r="K8" s="3">
        <f t="shared" si="1"/>
        <v>1113803</v>
      </c>
      <c r="L8" s="6">
        <f t="shared" si="2"/>
        <v>0.12117515430805996</v>
      </c>
    </row>
    <row r="9" spans="2:12" x14ac:dyDescent="0.25">
      <c r="B9" s="2" t="s">
        <v>68</v>
      </c>
      <c r="C9" s="3">
        <v>68161</v>
      </c>
      <c r="D9" s="6">
        <v>4.1517688005486879E-2</v>
      </c>
      <c r="E9" s="3">
        <v>114040</v>
      </c>
      <c r="F9" s="6">
        <v>5.3639453878489049E-2</v>
      </c>
      <c r="G9" s="3">
        <v>177905</v>
      </c>
      <c r="H9" s="6">
        <v>5.7950964893907761E-2</v>
      </c>
      <c r="I9" s="3">
        <v>146368</v>
      </c>
      <c r="J9" s="6">
        <f t="shared" si="0"/>
        <v>6.217910648121007E-2</v>
      </c>
      <c r="K9" s="3">
        <f t="shared" si="1"/>
        <v>506474</v>
      </c>
      <c r="L9" s="6">
        <f t="shared" si="2"/>
        <v>5.5101364516903222E-2</v>
      </c>
    </row>
    <row r="10" spans="2:12" x14ac:dyDescent="0.25">
      <c r="B10" s="2" t="s">
        <v>69</v>
      </c>
      <c r="C10" s="3">
        <v>190809</v>
      </c>
      <c r="D10" s="6">
        <v>0.11622406553071325</v>
      </c>
      <c r="E10" s="3">
        <v>240998</v>
      </c>
      <c r="F10" s="6">
        <v>0.113354972867486</v>
      </c>
      <c r="G10" s="3">
        <v>370901</v>
      </c>
      <c r="H10" s="6">
        <v>0.12081768826123652</v>
      </c>
      <c r="I10" s="3">
        <v>338457</v>
      </c>
      <c r="J10" s="6">
        <f t="shared" si="0"/>
        <v>0.14378111228076434</v>
      </c>
      <c r="K10" s="3">
        <f t="shared" si="1"/>
        <v>1141165</v>
      </c>
      <c r="L10" s="6">
        <f t="shared" si="2"/>
        <v>0.12415197747353639</v>
      </c>
    </row>
    <row r="11" spans="2:12" x14ac:dyDescent="0.25">
      <c r="B11" s="2" t="s">
        <v>70</v>
      </c>
      <c r="C11" s="3">
        <v>716730</v>
      </c>
      <c r="D11" s="6">
        <v>0.43656889605746119</v>
      </c>
      <c r="E11" s="3">
        <v>963518</v>
      </c>
      <c r="F11" s="6">
        <v>0.45319694249468617</v>
      </c>
      <c r="G11" s="3">
        <v>1293472</v>
      </c>
      <c r="H11" s="6">
        <v>0.42133695209945005</v>
      </c>
      <c r="I11" s="3">
        <v>940569</v>
      </c>
      <c r="J11" s="6">
        <f t="shared" si="0"/>
        <v>0.39956643531321928</v>
      </c>
      <c r="K11" s="3">
        <f t="shared" si="1"/>
        <v>3914289</v>
      </c>
      <c r="L11" s="6">
        <f t="shared" si="2"/>
        <v>0.42585140602183846</v>
      </c>
    </row>
    <row r="12" spans="2:12" x14ac:dyDescent="0.25">
      <c r="B12" s="2" t="s">
        <v>71</v>
      </c>
      <c r="C12" s="3">
        <v>14818</v>
      </c>
      <c r="D12" s="6">
        <v>9.0258226972213529E-3</v>
      </c>
      <c r="E12" s="3">
        <v>13526</v>
      </c>
      <c r="F12" s="6">
        <v>6.3620418551424314E-3</v>
      </c>
      <c r="G12" s="3">
        <v>5151</v>
      </c>
      <c r="H12" s="6">
        <v>1.6778922468087961E-3</v>
      </c>
      <c r="I12" s="3">
        <v>15063</v>
      </c>
      <c r="J12" s="6">
        <f t="shared" si="0"/>
        <v>6.3989661737980114E-3</v>
      </c>
      <c r="K12" s="3">
        <f t="shared" si="1"/>
        <v>48558</v>
      </c>
      <c r="L12" s="6">
        <f t="shared" si="2"/>
        <v>5.2828221354142306E-3</v>
      </c>
    </row>
    <row r="13" spans="2:12" x14ac:dyDescent="0.25">
      <c r="B13" s="2" t="s">
        <v>1</v>
      </c>
      <c r="C13" s="3">
        <v>4216</v>
      </c>
      <c r="D13" s="6">
        <v>2.5680164996278324E-3</v>
      </c>
      <c r="E13" s="3">
        <v>23328</v>
      </c>
      <c r="F13" s="6">
        <v>1.0972476149398391E-2</v>
      </c>
      <c r="G13" s="3">
        <v>98583</v>
      </c>
      <c r="H13" s="6">
        <v>3.211253181268716E-2</v>
      </c>
      <c r="I13" s="3">
        <v>59217</v>
      </c>
      <c r="J13" s="6">
        <f t="shared" si="0"/>
        <v>2.515618269360664E-2</v>
      </c>
      <c r="K13" s="3">
        <f t="shared" si="1"/>
        <v>185344</v>
      </c>
      <c r="L13" s="6">
        <f t="shared" si="2"/>
        <v>2.0164326905272357E-2</v>
      </c>
    </row>
    <row r="15" spans="2:12" x14ac:dyDescent="0.25">
      <c r="B15" s="41" t="s">
        <v>121</v>
      </c>
      <c r="C15" s="41"/>
      <c r="D15" s="41"/>
      <c r="G15" s="27"/>
    </row>
  </sheetData>
  <mergeCells count="8">
    <mergeCell ref="B2:B5"/>
    <mergeCell ref="C4:D4"/>
    <mergeCell ref="B15:D15"/>
    <mergeCell ref="E4:F4"/>
    <mergeCell ref="G4:H4"/>
    <mergeCell ref="C2:L3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1" sqref="G21"/>
    </sheetView>
  </sheetViews>
  <sheetFormatPr defaultRowHeight="15" x14ac:dyDescent="0.25"/>
  <cols>
    <col min="1" max="1" width="5.5703125" customWidth="1"/>
    <col min="2" max="2" width="37.5703125" customWidth="1"/>
    <col min="3" max="3" width="14" customWidth="1"/>
    <col min="4" max="4" width="11.140625" customWidth="1"/>
    <col min="5" max="5" width="19" customWidth="1"/>
    <col min="6" max="6" width="11.42578125" customWidth="1"/>
    <col min="7" max="7" width="16.28515625" customWidth="1"/>
    <col min="8" max="8" width="11.5703125" customWidth="1"/>
    <col min="9" max="9" width="14.5703125" customWidth="1"/>
    <col min="11" max="11" width="14.5703125" customWidth="1"/>
  </cols>
  <sheetData>
    <row r="2" spans="2:12" ht="18.75" customHeight="1" x14ac:dyDescent="0.25">
      <c r="B2" s="42" t="s">
        <v>108</v>
      </c>
      <c r="C2" s="45">
        <v>2019</v>
      </c>
      <c r="D2" s="46"/>
      <c r="E2" s="46"/>
      <c r="F2" s="46"/>
      <c r="G2" s="46"/>
      <c r="H2" s="46"/>
      <c r="I2" s="47"/>
      <c r="J2" s="47"/>
      <c r="K2" s="47"/>
      <c r="L2" s="47"/>
    </row>
    <row r="3" spans="2:12" x14ac:dyDescent="0.25">
      <c r="B3" s="43"/>
      <c r="C3" s="45"/>
      <c r="D3" s="46"/>
      <c r="E3" s="46"/>
      <c r="F3" s="46"/>
      <c r="G3" s="46"/>
      <c r="H3" s="46"/>
      <c r="I3" s="47"/>
      <c r="J3" s="47"/>
      <c r="K3" s="47"/>
      <c r="L3" s="47"/>
    </row>
    <row r="4" spans="2:12" x14ac:dyDescent="0.25">
      <c r="B4" s="43"/>
      <c r="C4" s="53" t="s">
        <v>0</v>
      </c>
      <c r="D4" s="57"/>
      <c r="E4" s="53" t="s">
        <v>128</v>
      </c>
      <c r="F4" s="57"/>
      <c r="G4" s="53" t="s">
        <v>129</v>
      </c>
      <c r="H4" s="57"/>
      <c r="I4" s="53" t="s">
        <v>130</v>
      </c>
      <c r="J4" s="57"/>
      <c r="K4" s="53" t="s">
        <v>131</v>
      </c>
      <c r="L4" s="57"/>
    </row>
    <row r="5" spans="2:12" x14ac:dyDescent="0.25">
      <c r="B5" s="44"/>
      <c r="C5" s="17" t="s">
        <v>2</v>
      </c>
      <c r="D5" s="17" t="s">
        <v>9</v>
      </c>
      <c r="E5" s="21" t="s">
        <v>2</v>
      </c>
      <c r="F5" s="21" t="s">
        <v>9</v>
      </c>
      <c r="G5" s="25" t="s">
        <v>2</v>
      </c>
      <c r="H5" s="25" t="s">
        <v>9</v>
      </c>
      <c r="I5" s="30" t="s">
        <v>2</v>
      </c>
      <c r="J5" s="30" t="s">
        <v>9</v>
      </c>
      <c r="K5" s="30" t="s">
        <v>2</v>
      </c>
      <c r="L5" s="30" t="s">
        <v>9</v>
      </c>
    </row>
    <row r="6" spans="2:12" x14ac:dyDescent="0.25">
      <c r="B6" s="2" t="s">
        <v>34</v>
      </c>
      <c r="C6" s="3">
        <v>73776746</v>
      </c>
      <c r="D6" s="6">
        <f>C6/$C$12</f>
        <v>0.20535959519450267</v>
      </c>
      <c r="E6" s="3">
        <v>116586780.09999999</v>
      </c>
      <c r="F6" s="6">
        <v>0.1887979083237411</v>
      </c>
      <c r="G6" s="3">
        <v>99431690.799999997</v>
      </c>
      <c r="H6" s="6">
        <v>0.16575456308384603</v>
      </c>
      <c r="I6" s="3">
        <v>90693054.5</v>
      </c>
      <c r="J6" s="6">
        <f>I6/SUM(I$6:I$11)</f>
        <v>0.17943326219913636</v>
      </c>
      <c r="K6" s="3">
        <f>C6+E6+G6+I6</f>
        <v>380488271.39999998</v>
      </c>
      <c r="L6" s="6">
        <f>K6/SUM(K$6:K$11)</f>
        <v>0.18274319604986158</v>
      </c>
    </row>
    <row r="7" spans="2:12" ht="30" x14ac:dyDescent="0.25">
      <c r="B7" s="2" t="s">
        <v>35</v>
      </c>
      <c r="C7" s="3">
        <v>28184603.5</v>
      </c>
      <c r="D7" s="6">
        <f t="shared" ref="D7:D12" si="0">C7/$C$12</f>
        <v>7.8452616566710098E-2</v>
      </c>
      <c r="E7" s="3">
        <v>48612181.100000001</v>
      </c>
      <c r="F7" s="6">
        <v>7.8721430533228193E-2</v>
      </c>
      <c r="G7" s="3">
        <v>48817243.600000001</v>
      </c>
      <c r="H7" s="6">
        <v>8.1379294858331813E-2</v>
      </c>
      <c r="I7" s="3">
        <v>25328926</v>
      </c>
      <c r="J7" s="6">
        <f t="shared" ref="J7:J11" si="1">I7/SUM(I$6:I$11)</f>
        <v>5.0112457290547231E-2</v>
      </c>
      <c r="K7" s="3">
        <f>C7+E7+G7+I7</f>
        <v>150942954.19999999</v>
      </c>
      <c r="L7" s="6">
        <f t="shared" ref="L7:L11" si="2">K7/SUM(K$6:K$11)</f>
        <v>7.2495790133613777E-2</v>
      </c>
    </row>
    <row r="8" spans="2:12" x14ac:dyDescent="0.25">
      <c r="B8" s="2" t="s">
        <v>7</v>
      </c>
      <c r="C8" s="3">
        <v>92880713.200000003</v>
      </c>
      <c r="D8" s="6">
        <f t="shared" si="0"/>
        <v>0.25853601166048584</v>
      </c>
      <c r="E8" s="3">
        <v>206460197.69999999</v>
      </c>
      <c r="F8" s="6">
        <v>0.33433682141690835</v>
      </c>
      <c r="G8" s="3">
        <v>184160763.90000001</v>
      </c>
      <c r="H8" s="6">
        <v>0.30699957641102316</v>
      </c>
      <c r="I8" s="3">
        <v>170022256.09999999</v>
      </c>
      <c r="J8" s="6">
        <f t="shared" si="1"/>
        <v>0.3363835105860285</v>
      </c>
      <c r="K8" s="3">
        <f t="shared" ref="K8:K11" si="3">C8+E8+G8+I8</f>
        <v>653523930.89999998</v>
      </c>
      <c r="L8" s="6">
        <f t="shared" si="2"/>
        <v>0.31387840520893096</v>
      </c>
    </row>
    <row r="9" spans="2:12" x14ac:dyDescent="0.25">
      <c r="B9" s="2" t="s">
        <v>113</v>
      </c>
      <c r="C9" s="3">
        <v>17526672.699999999</v>
      </c>
      <c r="D9" s="6">
        <f t="shared" si="0"/>
        <v>4.878597398126696E-2</v>
      </c>
      <c r="E9" s="3">
        <v>28828436.800000001</v>
      </c>
      <c r="F9" s="6">
        <v>4.6684097145617665E-2</v>
      </c>
      <c r="G9" s="3">
        <v>30687794.699999999</v>
      </c>
      <c r="H9" s="6">
        <v>5.1157150819618427E-2</v>
      </c>
      <c r="I9" s="3">
        <v>27327465.5</v>
      </c>
      <c r="J9" s="6">
        <f t="shared" si="1"/>
        <v>5.4066502769507592E-2</v>
      </c>
      <c r="K9" s="3">
        <f t="shared" si="3"/>
        <v>104370369.7</v>
      </c>
      <c r="L9" s="6">
        <f t="shared" si="2"/>
        <v>5.012762906384724E-2</v>
      </c>
    </row>
    <row r="10" spans="2:12" x14ac:dyDescent="0.25">
      <c r="B10" s="2" t="s">
        <v>36</v>
      </c>
      <c r="C10" s="3">
        <v>118604377</v>
      </c>
      <c r="D10" s="6">
        <f t="shared" si="0"/>
        <v>0.33013853510178104</v>
      </c>
      <c r="E10" s="3">
        <v>177113917.09999999</v>
      </c>
      <c r="F10" s="6">
        <v>0.28681414011797107</v>
      </c>
      <c r="G10" s="3">
        <v>208725337</v>
      </c>
      <c r="H10" s="6">
        <v>0.34794919769144189</v>
      </c>
      <c r="I10" s="3">
        <v>175029294.80000001</v>
      </c>
      <c r="J10" s="6">
        <f t="shared" si="1"/>
        <v>0.34628977400224553</v>
      </c>
      <c r="K10" s="3">
        <f t="shared" si="3"/>
        <v>679472925.9000001</v>
      </c>
      <c r="L10" s="6">
        <f t="shared" si="2"/>
        <v>0.32634134463971498</v>
      </c>
    </row>
    <row r="11" spans="2:12" x14ac:dyDescent="0.25">
      <c r="B11" s="2" t="s">
        <v>37</v>
      </c>
      <c r="C11" s="3">
        <v>28283273.600000001</v>
      </c>
      <c r="D11" s="6">
        <f t="shared" si="0"/>
        <v>7.8727267495253384E-2</v>
      </c>
      <c r="E11" s="3">
        <v>39920053.700000003</v>
      </c>
      <c r="F11" s="6">
        <v>6.4645602462533591E-2</v>
      </c>
      <c r="G11" s="3">
        <v>28050192.800000001</v>
      </c>
      <c r="H11" s="6">
        <v>4.6760217135738816E-2</v>
      </c>
      <c r="I11" s="3">
        <v>17040711</v>
      </c>
      <c r="J11" s="6">
        <f t="shared" si="1"/>
        <v>3.3714493152534712E-2</v>
      </c>
      <c r="K11" s="3">
        <f t="shared" si="3"/>
        <v>113294231.10000001</v>
      </c>
      <c r="L11" s="6">
        <f t="shared" si="2"/>
        <v>5.4413634904031442E-2</v>
      </c>
    </row>
    <row r="12" spans="2:12" s="7" customFormat="1" x14ac:dyDescent="0.25">
      <c r="B12" s="11" t="s">
        <v>38</v>
      </c>
      <c r="C12" s="8">
        <f>SUM(C6:C11)</f>
        <v>359256386</v>
      </c>
      <c r="D12" s="9">
        <f t="shared" si="0"/>
        <v>1</v>
      </c>
      <c r="E12" s="8">
        <v>617521566.5</v>
      </c>
      <c r="F12" s="9">
        <v>1</v>
      </c>
      <c r="G12" s="8">
        <v>599873022.79999995</v>
      </c>
      <c r="H12" s="9">
        <v>1</v>
      </c>
      <c r="I12" s="8">
        <f>SUM(I6:I11)</f>
        <v>505441707.90000004</v>
      </c>
      <c r="J12" s="9">
        <f>SUM(J6:J11)</f>
        <v>0.99999999999999989</v>
      </c>
      <c r="K12" s="32">
        <f>SUM(K6:K11)</f>
        <v>2082092683.2</v>
      </c>
      <c r="L12" s="33">
        <f>SUM(L6:L11)</f>
        <v>1</v>
      </c>
    </row>
    <row r="13" spans="2:12" x14ac:dyDescent="0.25">
      <c r="B13" s="11" t="s">
        <v>75</v>
      </c>
      <c r="C13" s="58">
        <v>741</v>
      </c>
      <c r="D13" s="59"/>
      <c r="E13" s="58">
        <v>1100.655</v>
      </c>
      <c r="F13" s="59"/>
      <c r="G13" s="58">
        <v>858</v>
      </c>
      <c r="H13" s="59"/>
      <c r="I13" s="58">
        <v>804</v>
      </c>
      <c r="J13" s="59"/>
      <c r="K13" s="58">
        <v>877</v>
      </c>
      <c r="L13" s="59"/>
    </row>
    <row r="15" spans="2:12" x14ac:dyDescent="0.25">
      <c r="B15" s="41" t="s">
        <v>121</v>
      </c>
      <c r="C15" s="41"/>
      <c r="D15" s="41"/>
    </row>
  </sheetData>
  <mergeCells count="13">
    <mergeCell ref="G4:H4"/>
    <mergeCell ref="G13:H13"/>
    <mergeCell ref="C2:L3"/>
    <mergeCell ref="I13:J13"/>
    <mergeCell ref="K13:L13"/>
    <mergeCell ref="I4:J4"/>
    <mergeCell ref="K4:L4"/>
    <mergeCell ref="B15:D15"/>
    <mergeCell ref="E13:F13"/>
    <mergeCell ref="E4:F4"/>
    <mergeCell ref="B2:B5"/>
    <mergeCell ref="C4:D4"/>
    <mergeCell ref="C13:D13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3" sqref="B23"/>
    </sheetView>
  </sheetViews>
  <sheetFormatPr defaultRowHeight="15" x14ac:dyDescent="0.25"/>
  <cols>
    <col min="1" max="1" width="5.7109375" customWidth="1"/>
    <col min="2" max="2" width="40.7109375" customWidth="1"/>
    <col min="3" max="3" width="12.5703125" bestFit="1" customWidth="1"/>
    <col min="5" max="5" width="12.7109375" bestFit="1" customWidth="1"/>
    <col min="7" max="8" width="12.7109375" customWidth="1"/>
    <col min="9" max="9" width="13.42578125" customWidth="1"/>
    <col min="10" max="10" width="10" customWidth="1"/>
    <col min="11" max="11" width="13.28515625" customWidth="1"/>
  </cols>
  <sheetData>
    <row r="2" spans="1:12" ht="18.75" customHeight="1" x14ac:dyDescent="0.25">
      <c r="B2" s="42" t="s">
        <v>116</v>
      </c>
      <c r="C2" s="45">
        <v>2019</v>
      </c>
      <c r="D2" s="46"/>
      <c r="E2" s="46"/>
      <c r="F2" s="46"/>
      <c r="G2" s="46"/>
      <c r="H2" s="46"/>
      <c r="I2" s="47"/>
      <c r="J2" s="47"/>
      <c r="K2" s="47"/>
      <c r="L2" s="47"/>
    </row>
    <row r="3" spans="1:12" x14ac:dyDescent="0.25">
      <c r="B3" s="43"/>
      <c r="C3" s="45"/>
      <c r="D3" s="46"/>
      <c r="E3" s="46"/>
      <c r="F3" s="46"/>
      <c r="G3" s="46"/>
      <c r="H3" s="46"/>
      <c r="I3" s="47"/>
      <c r="J3" s="47"/>
      <c r="K3" s="47"/>
      <c r="L3" s="47"/>
    </row>
    <row r="4" spans="1:12" x14ac:dyDescent="0.25">
      <c r="B4" s="43"/>
      <c r="C4" s="48" t="s">
        <v>0</v>
      </c>
      <c r="D4" s="48"/>
      <c r="E4" s="48" t="s">
        <v>128</v>
      </c>
      <c r="F4" s="48"/>
      <c r="G4" s="53" t="s">
        <v>129</v>
      </c>
      <c r="H4" s="57"/>
      <c r="I4" s="53" t="s">
        <v>130</v>
      </c>
      <c r="J4" s="57"/>
      <c r="K4" s="53" t="s">
        <v>131</v>
      </c>
      <c r="L4" s="57"/>
    </row>
    <row r="5" spans="1:12" x14ac:dyDescent="0.25">
      <c r="B5" s="44"/>
      <c r="C5" s="17" t="s">
        <v>2</v>
      </c>
      <c r="D5" s="17" t="s">
        <v>9</v>
      </c>
      <c r="E5" s="21" t="s">
        <v>2</v>
      </c>
      <c r="F5" s="21" t="s">
        <v>9</v>
      </c>
      <c r="G5" s="26" t="s">
        <v>2</v>
      </c>
      <c r="H5" s="26" t="s">
        <v>9</v>
      </c>
      <c r="I5" s="30" t="s">
        <v>2</v>
      </c>
      <c r="J5" s="30" t="s">
        <v>9</v>
      </c>
      <c r="K5" s="30" t="s">
        <v>2</v>
      </c>
      <c r="L5" s="30" t="s">
        <v>9</v>
      </c>
    </row>
    <row r="6" spans="1:12" ht="45" x14ac:dyDescent="0.25">
      <c r="A6" s="15"/>
      <c r="B6" s="2" t="s">
        <v>95</v>
      </c>
      <c r="C6" s="3">
        <v>125270</v>
      </c>
      <c r="D6" s="5">
        <v>0.27300000000000002</v>
      </c>
      <c r="E6" s="3">
        <v>143577</v>
      </c>
      <c r="F6" s="5">
        <v>0.26700000000000002</v>
      </c>
      <c r="G6" s="3">
        <v>174890</v>
      </c>
      <c r="H6" s="5">
        <v>0.254</v>
      </c>
      <c r="I6" s="3">
        <v>132951</v>
      </c>
      <c r="J6" s="5">
        <v>0.21299999999999999</v>
      </c>
      <c r="K6" s="3">
        <f>C6+E6+G6+I6</f>
        <v>576688</v>
      </c>
      <c r="L6" s="5">
        <v>0.25</v>
      </c>
    </row>
    <row r="7" spans="1:12" ht="30" x14ac:dyDescent="0.25">
      <c r="A7" s="15"/>
      <c r="B7" s="2" t="s">
        <v>96</v>
      </c>
      <c r="C7" s="3">
        <v>12404</v>
      </c>
      <c r="D7" s="5">
        <v>2.7E-2</v>
      </c>
      <c r="E7" s="3">
        <v>32795</v>
      </c>
      <c r="F7" s="5">
        <v>6.0999999999999999E-2</v>
      </c>
      <c r="G7" s="3">
        <v>73415</v>
      </c>
      <c r="H7" s="5">
        <v>0.107</v>
      </c>
      <c r="I7" s="3">
        <v>26583</v>
      </c>
      <c r="J7" s="5">
        <v>4.2999999999999997E-2</v>
      </c>
      <c r="K7" s="3">
        <f t="shared" ref="K7:K26" si="0">C7+E7+G7+I7</f>
        <v>145197</v>
      </c>
      <c r="L7" s="5">
        <v>6.3E-2</v>
      </c>
    </row>
    <row r="8" spans="1:12" ht="30" x14ac:dyDescent="0.25">
      <c r="A8" s="15"/>
      <c r="B8" s="2" t="s">
        <v>97</v>
      </c>
      <c r="C8" s="3">
        <v>4332</v>
      </c>
      <c r="D8" s="5">
        <v>8.9999999999999993E-3</v>
      </c>
      <c r="E8" s="3">
        <v>625</v>
      </c>
      <c r="F8" s="5">
        <v>1E-3</v>
      </c>
      <c r="G8" s="3">
        <v>0</v>
      </c>
      <c r="H8" s="5">
        <v>0</v>
      </c>
      <c r="I8" s="3">
        <v>1264</v>
      </c>
      <c r="J8" s="5">
        <v>2E-3</v>
      </c>
      <c r="K8" s="3">
        <f t="shared" si="0"/>
        <v>6221</v>
      </c>
      <c r="L8" s="5">
        <v>3.0000000000000001E-3</v>
      </c>
    </row>
    <row r="9" spans="1:12" ht="45" x14ac:dyDescent="0.25">
      <c r="A9" s="15"/>
      <c r="B9" s="2" t="s">
        <v>120</v>
      </c>
      <c r="C9" s="3">
        <v>16394</v>
      </c>
      <c r="D9" s="5">
        <v>3.5999999999999997E-2</v>
      </c>
      <c r="E9" s="3">
        <v>22445</v>
      </c>
      <c r="F9" s="5">
        <v>4.2000000000000003E-2</v>
      </c>
      <c r="G9" s="3">
        <v>48106</v>
      </c>
      <c r="H9" s="5">
        <v>7.0000000000000007E-2</v>
      </c>
      <c r="I9" s="3">
        <v>19976</v>
      </c>
      <c r="J9" s="5">
        <v>3.2000000000000001E-2</v>
      </c>
      <c r="K9" s="3">
        <f t="shared" si="0"/>
        <v>106921</v>
      </c>
      <c r="L9" s="5">
        <v>4.5999999999999999E-2</v>
      </c>
    </row>
    <row r="10" spans="1:12" x14ac:dyDescent="0.25">
      <c r="A10" s="15"/>
      <c r="B10" s="2" t="s">
        <v>10</v>
      </c>
      <c r="C10" s="3">
        <v>43668</v>
      </c>
      <c r="D10" s="5">
        <v>9.5000000000000001E-2</v>
      </c>
      <c r="E10" s="3">
        <v>58700</v>
      </c>
      <c r="F10" s="5">
        <v>0.109</v>
      </c>
      <c r="G10" s="3">
        <v>86992</v>
      </c>
      <c r="H10" s="5">
        <v>0.126</v>
      </c>
      <c r="I10" s="3">
        <v>47563</v>
      </c>
      <c r="J10" s="5">
        <v>7.5999999999999998E-2</v>
      </c>
      <c r="K10" s="3">
        <f t="shared" si="0"/>
        <v>236923</v>
      </c>
      <c r="L10" s="5">
        <v>0.10299999999999999</v>
      </c>
    </row>
    <row r="11" spans="1:12" ht="30" x14ac:dyDescent="0.25">
      <c r="A11" s="15"/>
      <c r="B11" s="2" t="s">
        <v>14</v>
      </c>
      <c r="C11" s="3">
        <v>1695</v>
      </c>
      <c r="D11" s="5">
        <v>4.0000000000000001E-3</v>
      </c>
      <c r="E11" s="3">
        <v>2178</v>
      </c>
      <c r="F11" s="5">
        <v>4.0000000000000001E-3</v>
      </c>
      <c r="G11" s="3">
        <v>7837</v>
      </c>
      <c r="H11" s="5">
        <v>1.0999999999999999E-2</v>
      </c>
      <c r="I11" s="3">
        <v>1960</v>
      </c>
      <c r="J11" s="5">
        <v>3.0000000000000001E-3</v>
      </c>
      <c r="K11" s="3">
        <f t="shared" si="0"/>
        <v>13670</v>
      </c>
      <c r="L11" s="5">
        <v>6.0000000000000001E-3</v>
      </c>
    </row>
    <row r="12" spans="1:12" ht="60" x14ac:dyDescent="0.25">
      <c r="A12" s="15"/>
      <c r="B12" s="2" t="s">
        <v>98</v>
      </c>
      <c r="C12" s="3">
        <v>13499</v>
      </c>
      <c r="D12" s="5">
        <v>2.9000000000000001E-2</v>
      </c>
      <c r="E12" s="3">
        <v>18660</v>
      </c>
      <c r="F12" s="5">
        <v>3.5000000000000003E-2</v>
      </c>
      <c r="G12" s="3">
        <v>30038</v>
      </c>
      <c r="H12" s="5">
        <v>4.3999999999999997E-2</v>
      </c>
      <c r="I12" s="3">
        <v>25422</v>
      </c>
      <c r="J12" s="5">
        <v>4.1000000000000002E-2</v>
      </c>
      <c r="K12" s="3">
        <f t="shared" si="0"/>
        <v>87619</v>
      </c>
      <c r="L12" s="5">
        <v>3.7999999999999999E-2</v>
      </c>
    </row>
    <row r="13" spans="1:12" x14ac:dyDescent="0.25">
      <c r="A13" s="15"/>
      <c r="B13" s="2" t="s">
        <v>99</v>
      </c>
      <c r="C13" s="3">
        <v>9792</v>
      </c>
      <c r="D13" s="5">
        <v>2.1000000000000001E-2</v>
      </c>
      <c r="E13" s="3">
        <v>9173</v>
      </c>
      <c r="F13" s="5">
        <v>1.7000000000000001E-2</v>
      </c>
      <c r="G13" s="3">
        <v>23367</v>
      </c>
      <c r="H13" s="5">
        <v>3.4000000000000002E-2</v>
      </c>
      <c r="I13" s="3">
        <v>15096</v>
      </c>
      <c r="J13" s="5">
        <v>2.4E-2</v>
      </c>
      <c r="K13" s="3">
        <f t="shared" si="0"/>
        <v>57428</v>
      </c>
      <c r="L13" s="5">
        <v>2.5000000000000001E-2</v>
      </c>
    </row>
    <row r="14" spans="1:12" x14ac:dyDescent="0.25">
      <c r="A14" s="15"/>
      <c r="B14" s="2" t="s">
        <v>100</v>
      </c>
      <c r="C14" s="3">
        <v>1318</v>
      </c>
      <c r="D14" s="5">
        <v>3.0000000000000001E-3</v>
      </c>
      <c r="E14" s="3">
        <v>2753</v>
      </c>
      <c r="F14" s="5">
        <v>5.0000000000000001E-3</v>
      </c>
      <c r="G14" s="3">
        <v>7489</v>
      </c>
      <c r="H14" s="5">
        <v>1.0999999999999999E-2</v>
      </c>
      <c r="I14" s="3">
        <v>1191</v>
      </c>
      <c r="J14" s="5">
        <v>2E-3</v>
      </c>
      <c r="K14" s="3">
        <f t="shared" si="0"/>
        <v>12751</v>
      </c>
      <c r="L14" s="5">
        <v>6.0000000000000001E-3</v>
      </c>
    </row>
    <row r="15" spans="1:12" x14ac:dyDescent="0.25">
      <c r="A15" s="15"/>
      <c r="B15" s="2" t="s">
        <v>16</v>
      </c>
      <c r="C15" s="3">
        <v>1178</v>
      </c>
      <c r="D15" s="5">
        <v>3.0000000000000001E-3</v>
      </c>
      <c r="E15" s="3">
        <v>2212</v>
      </c>
      <c r="F15" s="5">
        <v>4.0000000000000001E-3</v>
      </c>
      <c r="G15" s="3">
        <v>1465</v>
      </c>
      <c r="H15" s="5">
        <v>2E-3</v>
      </c>
      <c r="I15" s="3">
        <v>1230</v>
      </c>
      <c r="J15" s="5">
        <v>2E-3</v>
      </c>
      <c r="K15" s="3">
        <f t="shared" si="0"/>
        <v>6085</v>
      </c>
      <c r="L15" s="5">
        <v>3.0000000000000001E-3</v>
      </c>
    </row>
    <row r="16" spans="1:12" x14ac:dyDescent="0.25">
      <c r="A16" s="15"/>
      <c r="B16" s="2" t="s">
        <v>17</v>
      </c>
      <c r="C16" s="3">
        <v>1102</v>
      </c>
      <c r="D16" s="5">
        <v>2E-3</v>
      </c>
      <c r="E16" s="3">
        <v>727</v>
      </c>
      <c r="F16" s="5">
        <v>1E-3</v>
      </c>
      <c r="G16" s="3">
        <v>642</v>
      </c>
      <c r="H16" s="5">
        <v>1E-3</v>
      </c>
      <c r="I16" s="3">
        <v>1864</v>
      </c>
      <c r="J16" s="5">
        <v>3.0000000000000001E-3</v>
      </c>
      <c r="K16" s="3">
        <f t="shared" si="0"/>
        <v>4335</v>
      </c>
      <c r="L16" s="5">
        <v>2E-3</v>
      </c>
    </row>
    <row r="17" spans="1:12" x14ac:dyDescent="0.25">
      <c r="A17" s="15"/>
      <c r="B17" s="2" t="s">
        <v>101</v>
      </c>
      <c r="C17" s="3">
        <v>1178</v>
      </c>
      <c r="D17" s="5">
        <v>3.0000000000000001E-3</v>
      </c>
      <c r="E17" s="3">
        <v>0</v>
      </c>
      <c r="F17" s="5">
        <v>0</v>
      </c>
      <c r="G17" s="3">
        <v>884</v>
      </c>
      <c r="H17" s="5">
        <v>1E-3</v>
      </c>
      <c r="I17" s="3">
        <v>362</v>
      </c>
      <c r="J17" s="5">
        <v>1E-3</v>
      </c>
      <c r="K17" s="3">
        <f t="shared" si="0"/>
        <v>2424</v>
      </c>
      <c r="L17" s="5">
        <v>1E-3</v>
      </c>
    </row>
    <row r="18" spans="1:12" ht="30" x14ac:dyDescent="0.25">
      <c r="A18" s="15"/>
      <c r="B18" s="2" t="s">
        <v>19</v>
      </c>
      <c r="C18" s="3">
        <v>214148</v>
      </c>
      <c r="D18" s="5">
        <v>0.46600000000000003</v>
      </c>
      <c r="E18" s="3">
        <v>292684</v>
      </c>
      <c r="F18" s="5">
        <v>0.54300000000000004</v>
      </c>
      <c r="G18" s="3">
        <v>408733</v>
      </c>
      <c r="H18" s="5">
        <v>0.59399999999999997</v>
      </c>
      <c r="I18" s="3">
        <v>356328</v>
      </c>
      <c r="J18" s="5">
        <v>0.57199999999999995</v>
      </c>
      <c r="K18" s="3">
        <f t="shared" si="0"/>
        <v>1271893</v>
      </c>
      <c r="L18" s="5">
        <v>0.55100000000000005</v>
      </c>
    </row>
    <row r="19" spans="1:12" x14ac:dyDescent="0.25">
      <c r="A19" s="15"/>
      <c r="B19" s="2" t="s">
        <v>13</v>
      </c>
      <c r="C19" s="3">
        <v>2911</v>
      </c>
      <c r="D19" s="5">
        <v>6.0000000000000001E-3</v>
      </c>
      <c r="E19" s="3">
        <v>2621</v>
      </c>
      <c r="F19" s="5">
        <v>5.0000000000000001E-3</v>
      </c>
      <c r="G19" s="3">
        <v>6755</v>
      </c>
      <c r="H19" s="5">
        <v>0.01</v>
      </c>
      <c r="I19" s="3">
        <v>4875</v>
      </c>
      <c r="J19" s="5">
        <v>8.0000000000000002E-3</v>
      </c>
      <c r="K19" s="3">
        <f t="shared" si="0"/>
        <v>17162</v>
      </c>
      <c r="L19" s="5">
        <v>7.0000000000000001E-3</v>
      </c>
    </row>
    <row r="20" spans="1:12" x14ac:dyDescent="0.25">
      <c r="A20" s="15"/>
      <c r="B20" s="2" t="s">
        <v>12</v>
      </c>
      <c r="C20" s="3">
        <v>358</v>
      </c>
      <c r="D20" s="5">
        <v>1E-3</v>
      </c>
      <c r="E20" s="3">
        <v>103</v>
      </c>
      <c r="F20" s="5">
        <v>0</v>
      </c>
      <c r="G20" s="3">
        <v>5677</v>
      </c>
      <c r="H20" s="5">
        <v>8.0000000000000002E-3</v>
      </c>
      <c r="I20" s="3">
        <v>0</v>
      </c>
      <c r="J20" s="5">
        <v>0</v>
      </c>
      <c r="K20" s="3">
        <f t="shared" si="0"/>
        <v>6138</v>
      </c>
      <c r="L20" s="5">
        <v>3.0000000000000001E-3</v>
      </c>
    </row>
    <row r="21" spans="1:12" x14ac:dyDescent="0.25">
      <c r="A21" s="15"/>
      <c r="B21" s="2" t="s">
        <v>15</v>
      </c>
      <c r="C21" s="3">
        <v>741</v>
      </c>
      <c r="D21" s="5">
        <v>2E-3</v>
      </c>
      <c r="E21" s="3">
        <v>594</v>
      </c>
      <c r="F21" s="5">
        <v>1E-3</v>
      </c>
      <c r="G21" s="3">
        <v>7368</v>
      </c>
      <c r="H21" s="5">
        <v>1.0999999999999999E-2</v>
      </c>
      <c r="I21" s="3">
        <v>2197</v>
      </c>
      <c r="J21" s="5">
        <v>4.0000000000000001E-3</v>
      </c>
      <c r="K21" s="3">
        <f t="shared" si="0"/>
        <v>10900</v>
      </c>
      <c r="L21" s="5">
        <v>5.0000000000000001E-3</v>
      </c>
    </row>
    <row r="22" spans="1:12" x14ac:dyDescent="0.25">
      <c r="A22" s="15"/>
      <c r="B22" s="2" t="s">
        <v>102</v>
      </c>
      <c r="C22" s="3">
        <v>231</v>
      </c>
      <c r="D22" s="5">
        <v>1E-3</v>
      </c>
      <c r="E22" s="3">
        <v>0</v>
      </c>
      <c r="F22" s="5">
        <v>0</v>
      </c>
      <c r="G22" s="3">
        <v>276</v>
      </c>
      <c r="H22" s="5">
        <v>0</v>
      </c>
      <c r="I22" s="3">
        <v>1854</v>
      </c>
      <c r="J22" s="5">
        <v>3.0000000000000001E-3</v>
      </c>
      <c r="K22" s="3">
        <f t="shared" si="0"/>
        <v>2361</v>
      </c>
      <c r="L22" s="5">
        <v>1E-3</v>
      </c>
    </row>
    <row r="23" spans="1:12" ht="30" x14ac:dyDescent="0.25">
      <c r="A23" s="15"/>
      <c r="B23" s="2" t="s">
        <v>18</v>
      </c>
      <c r="C23" s="3">
        <v>14099</v>
      </c>
      <c r="D23" s="5">
        <v>3.1E-2</v>
      </c>
      <c r="E23" s="3">
        <v>39815</v>
      </c>
      <c r="F23" s="5">
        <v>7.3999999999999996E-2</v>
      </c>
      <c r="G23" s="3">
        <v>25789</v>
      </c>
      <c r="H23" s="5">
        <v>3.6999999999999998E-2</v>
      </c>
      <c r="I23" s="3">
        <v>26080</v>
      </c>
      <c r="J23" s="5">
        <v>4.2000000000000003E-2</v>
      </c>
      <c r="K23" s="3">
        <f t="shared" si="0"/>
        <v>105783</v>
      </c>
      <c r="L23" s="5">
        <v>4.5999999999999999E-2</v>
      </c>
    </row>
    <row r="24" spans="1:12" ht="30" x14ac:dyDescent="0.25">
      <c r="A24" s="15"/>
      <c r="B24" s="2" t="s">
        <v>103</v>
      </c>
      <c r="C24" s="3">
        <v>37403</v>
      </c>
      <c r="D24" s="5">
        <v>8.1000000000000003E-2</v>
      </c>
      <c r="E24" s="3">
        <v>67381</v>
      </c>
      <c r="F24" s="5">
        <v>0.125</v>
      </c>
      <c r="G24" s="3">
        <v>79228</v>
      </c>
      <c r="H24" s="5">
        <v>0.115</v>
      </c>
      <c r="I24" s="3">
        <v>76676</v>
      </c>
      <c r="J24" s="5">
        <v>0.123</v>
      </c>
      <c r="K24" s="3">
        <f t="shared" si="0"/>
        <v>260688</v>
      </c>
      <c r="L24" s="5">
        <v>0.113</v>
      </c>
    </row>
    <row r="25" spans="1:12" x14ac:dyDescent="0.25">
      <c r="A25" s="15"/>
      <c r="B25" s="2" t="s">
        <v>7</v>
      </c>
      <c r="C25" s="3">
        <v>341014</v>
      </c>
      <c r="D25" s="5">
        <v>0.74299999999999999</v>
      </c>
      <c r="E25" s="3">
        <v>386807</v>
      </c>
      <c r="F25" s="5">
        <v>0.71799999999999997</v>
      </c>
      <c r="G25" s="3">
        <v>512451</v>
      </c>
      <c r="H25" s="5">
        <v>0.745</v>
      </c>
      <c r="I25" s="3">
        <v>494787</v>
      </c>
      <c r="J25" s="5">
        <v>0.79400000000000004</v>
      </c>
      <c r="K25" s="3">
        <f t="shared" si="0"/>
        <v>1735059</v>
      </c>
      <c r="L25" s="5">
        <v>0.752</v>
      </c>
    </row>
    <row r="26" spans="1:12" x14ac:dyDescent="0.25">
      <c r="A26" s="15"/>
      <c r="B26" s="2" t="s">
        <v>11</v>
      </c>
      <c r="C26" s="3">
        <v>3032</v>
      </c>
      <c r="D26" s="5">
        <v>7.0000000000000001E-3</v>
      </c>
      <c r="E26" s="3">
        <f>1784+197</f>
        <v>1981</v>
      </c>
      <c r="F26" s="5">
        <v>3.0000000000000001E-3</v>
      </c>
      <c r="G26" s="3">
        <v>1443</v>
      </c>
      <c r="H26" s="5">
        <v>2E-3</v>
      </c>
      <c r="I26" s="3">
        <v>7715</v>
      </c>
      <c r="J26" s="5">
        <v>1.2E-2</v>
      </c>
      <c r="K26" s="3">
        <f t="shared" si="0"/>
        <v>14171</v>
      </c>
      <c r="L26" s="5">
        <f t="shared" ref="L26" si="1">K26/SUM(K$21:K$26)</f>
        <v>6.6562954153244636E-3</v>
      </c>
    </row>
    <row r="27" spans="1:12" x14ac:dyDescent="0.25">
      <c r="G27" s="16"/>
      <c r="H27" s="15"/>
      <c r="I27" s="15"/>
    </row>
    <row r="28" spans="1:12" x14ac:dyDescent="0.25">
      <c r="B28" s="41" t="s">
        <v>121</v>
      </c>
      <c r="C28" s="41"/>
      <c r="D28" s="41"/>
      <c r="G28" s="16"/>
      <c r="H28" s="15"/>
      <c r="I28" s="15"/>
    </row>
    <row r="29" spans="1:12" x14ac:dyDescent="0.25">
      <c r="G29" s="16"/>
    </row>
    <row r="30" spans="1:12" x14ac:dyDescent="0.25">
      <c r="G30" s="15"/>
    </row>
    <row r="31" spans="1:12" x14ac:dyDescent="0.25">
      <c r="G31" s="15"/>
    </row>
    <row r="32" spans="1:12" x14ac:dyDescent="0.25">
      <c r="G32" s="15"/>
    </row>
  </sheetData>
  <mergeCells count="8">
    <mergeCell ref="C4:D4"/>
    <mergeCell ref="B2:B5"/>
    <mergeCell ref="B28:D28"/>
    <mergeCell ref="E4:F4"/>
    <mergeCell ref="G4:H4"/>
    <mergeCell ref="C2:L3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12" sqref="K12"/>
    </sheetView>
  </sheetViews>
  <sheetFormatPr defaultRowHeight="15" x14ac:dyDescent="0.25"/>
  <cols>
    <col min="1" max="1" width="5.140625" customWidth="1"/>
    <col min="2" max="2" width="38.28515625" customWidth="1"/>
    <col min="3" max="3" width="12.5703125" bestFit="1" customWidth="1"/>
    <col min="5" max="5" width="12.7109375" bestFit="1" customWidth="1"/>
    <col min="7" max="7" width="13.5703125" customWidth="1"/>
    <col min="8" max="8" width="10" customWidth="1"/>
    <col min="9" max="9" width="12.5703125" customWidth="1"/>
    <col min="10" max="10" width="10.85546875" customWidth="1"/>
    <col min="11" max="11" width="13.140625" customWidth="1"/>
  </cols>
  <sheetData>
    <row r="2" spans="2:12" ht="18.75" customHeight="1" x14ac:dyDescent="0.25">
      <c r="B2" s="42" t="s">
        <v>39</v>
      </c>
      <c r="C2" s="45">
        <v>2019</v>
      </c>
      <c r="D2" s="46"/>
      <c r="E2" s="46"/>
      <c r="F2" s="46"/>
      <c r="G2" s="46"/>
      <c r="H2" s="46"/>
      <c r="I2" s="47"/>
      <c r="J2" s="47"/>
      <c r="K2" s="47"/>
      <c r="L2" s="47"/>
    </row>
    <row r="3" spans="2:12" x14ac:dyDescent="0.25">
      <c r="B3" s="43"/>
      <c r="C3" s="45"/>
      <c r="D3" s="46"/>
      <c r="E3" s="46"/>
      <c r="F3" s="46"/>
      <c r="G3" s="46"/>
      <c r="H3" s="46"/>
      <c r="I3" s="47"/>
      <c r="J3" s="47"/>
      <c r="K3" s="47"/>
      <c r="L3" s="47"/>
    </row>
    <row r="4" spans="2:12" x14ac:dyDescent="0.25">
      <c r="B4" s="43"/>
      <c r="C4" s="53" t="s">
        <v>0</v>
      </c>
      <c r="D4" s="57"/>
      <c r="E4" s="53" t="s">
        <v>128</v>
      </c>
      <c r="F4" s="57"/>
      <c r="G4" s="53" t="s">
        <v>129</v>
      </c>
      <c r="H4" s="57"/>
      <c r="I4" s="53" t="s">
        <v>130</v>
      </c>
      <c r="J4" s="57"/>
      <c r="K4" s="53" t="s">
        <v>131</v>
      </c>
      <c r="L4" s="57"/>
    </row>
    <row r="5" spans="2:12" x14ac:dyDescent="0.25">
      <c r="B5" s="44"/>
      <c r="C5" s="17" t="s">
        <v>2</v>
      </c>
      <c r="D5" s="17" t="s">
        <v>9</v>
      </c>
      <c r="E5" s="24" t="s">
        <v>2</v>
      </c>
      <c r="F5" s="24" t="s">
        <v>9</v>
      </c>
      <c r="G5" s="28" t="s">
        <v>2</v>
      </c>
      <c r="H5" s="28" t="s">
        <v>9</v>
      </c>
      <c r="I5" s="30" t="s">
        <v>2</v>
      </c>
      <c r="J5" s="30" t="s">
        <v>9</v>
      </c>
      <c r="K5" s="30" t="s">
        <v>2</v>
      </c>
      <c r="L5" s="30" t="s">
        <v>9</v>
      </c>
    </row>
    <row r="6" spans="2:12" ht="30" x14ac:dyDescent="0.25">
      <c r="B6" s="2" t="s">
        <v>40</v>
      </c>
      <c r="C6" s="3">
        <v>480376</v>
      </c>
      <c r="D6" s="20">
        <v>0.99088276305910117</v>
      </c>
      <c r="E6" s="3">
        <v>545850</v>
      </c>
      <c r="F6" s="6">
        <v>0.97299999999999998</v>
      </c>
      <c r="G6" s="3">
        <v>694173</v>
      </c>
      <c r="H6" s="6">
        <v>0.99249381275708692</v>
      </c>
      <c r="I6" s="3">
        <v>623417</v>
      </c>
      <c r="J6" s="6">
        <f>I6/SUM(I$6:I$8)</f>
        <v>0.99172313957557823</v>
      </c>
      <c r="K6" s="3">
        <f>C6+E6+G6+I6</f>
        <v>2343816</v>
      </c>
      <c r="L6" s="6">
        <f>K6/SUM(K$6:K$8)</f>
        <v>0.98733217405370433</v>
      </c>
    </row>
    <row r="7" spans="2:12" ht="30" x14ac:dyDescent="0.25">
      <c r="B7" s="2" t="s">
        <v>41</v>
      </c>
      <c r="C7" s="3">
        <v>4181</v>
      </c>
      <c r="D7" s="20">
        <v>8.6242460746375794E-3</v>
      </c>
      <c r="E7" s="3">
        <v>14863</v>
      </c>
      <c r="F7" s="6">
        <v>2.5999999999999999E-2</v>
      </c>
      <c r="G7" s="3">
        <v>5195</v>
      </c>
      <c r="H7" s="6">
        <v>7.4275509956063784E-3</v>
      </c>
      <c r="I7" s="3">
        <v>4740</v>
      </c>
      <c r="J7" s="6">
        <f t="shared" ref="J7:J8" si="0">I7/SUM(I$6:I$8)</f>
        <v>7.540326429321371E-3</v>
      </c>
      <c r="K7" s="3">
        <f t="shared" ref="K7" si="1">C7+E7+G7+I7</f>
        <v>28979</v>
      </c>
      <c r="L7" s="6">
        <f t="shared" ref="L7:L8" si="2">K7/SUM(K$6:K$8)</f>
        <v>1.220739984363205E-2</v>
      </c>
    </row>
    <row r="8" spans="2:12" ht="30" x14ac:dyDescent="0.25">
      <c r="B8" s="2" t="s">
        <v>42</v>
      </c>
      <c r="C8" s="3">
        <v>239</v>
      </c>
      <c r="D8" s="20">
        <v>4.9299086626127279E-4</v>
      </c>
      <c r="E8" s="3">
        <v>336</v>
      </c>
      <c r="F8" s="6">
        <v>1E-3</v>
      </c>
      <c r="G8" s="3">
        <v>55</v>
      </c>
      <c r="H8" s="6">
        <v>7.8636247306708529E-5</v>
      </c>
      <c r="I8" s="3">
        <v>463</v>
      </c>
      <c r="J8" s="6">
        <f t="shared" si="0"/>
        <v>7.3653399510037855E-4</v>
      </c>
      <c r="K8" s="3">
        <f>C8+E8+G8+I8</f>
        <v>1093</v>
      </c>
      <c r="L8" s="6">
        <f t="shared" si="2"/>
        <v>4.6042610266364717E-4</v>
      </c>
    </row>
    <row r="9" spans="2:12" ht="30" x14ac:dyDescent="0.25">
      <c r="B9" s="2" t="s">
        <v>43</v>
      </c>
      <c r="C9" s="60">
        <v>6816619</v>
      </c>
      <c r="D9" s="61"/>
      <c r="E9" s="60">
        <v>13465351.82</v>
      </c>
      <c r="F9" s="61"/>
      <c r="G9" s="60">
        <v>8622626</v>
      </c>
      <c r="H9" s="61"/>
      <c r="I9" s="60">
        <v>16942522.677932698</v>
      </c>
      <c r="J9" s="54"/>
      <c r="K9" s="60">
        <f>C9+E9+G9+I9</f>
        <v>45847119.497932702</v>
      </c>
      <c r="L9" s="54"/>
    </row>
    <row r="10" spans="2:12" x14ac:dyDescent="0.25">
      <c r="E10" s="15"/>
      <c r="F10" s="15"/>
      <c r="G10" s="15"/>
      <c r="H10" s="15"/>
    </row>
    <row r="11" spans="2:12" x14ac:dyDescent="0.25">
      <c r="B11" s="41" t="s">
        <v>121</v>
      </c>
      <c r="C11" s="41"/>
      <c r="D11" s="41"/>
      <c r="E11" s="15"/>
      <c r="F11" s="15"/>
      <c r="G11" s="15"/>
      <c r="H11" s="15"/>
    </row>
    <row r="12" spans="2:12" x14ac:dyDescent="0.25">
      <c r="C12" s="15"/>
      <c r="D12" s="15"/>
      <c r="E12" s="15"/>
      <c r="F12" s="15"/>
      <c r="G12" s="15"/>
    </row>
    <row r="13" spans="2:12" x14ac:dyDescent="0.25">
      <c r="C13" s="15"/>
      <c r="D13" s="15"/>
      <c r="E13" s="15"/>
      <c r="F13" s="15"/>
      <c r="G13" s="15"/>
    </row>
    <row r="14" spans="2:12" x14ac:dyDescent="0.25">
      <c r="C14" s="15"/>
      <c r="D14" s="15"/>
      <c r="E14" s="15"/>
      <c r="F14" s="15"/>
      <c r="G14" s="15"/>
    </row>
    <row r="15" spans="2:12" x14ac:dyDescent="0.25">
      <c r="C15" s="15"/>
      <c r="D15" s="15"/>
      <c r="E15" s="15"/>
      <c r="F15" s="16"/>
      <c r="G15" s="15"/>
    </row>
    <row r="16" spans="2:12" x14ac:dyDescent="0.25">
      <c r="C16" s="15"/>
      <c r="D16" s="15"/>
      <c r="E16" s="15"/>
      <c r="F16" s="16"/>
      <c r="G16" s="15"/>
    </row>
    <row r="17" spans="3:7" x14ac:dyDescent="0.25">
      <c r="C17" s="15"/>
      <c r="D17" s="15"/>
      <c r="E17" s="15"/>
      <c r="F17" s="16"/>
      <c r="G17" s="15"/>
    </row>
    <row r="18" spans="3:7" x14ac:dyDescent="0.25">
      <c r="C18" s="15"/>
      <c r="D18" s="15"/>
      <c r="E18" s="15"/>
      <c r="F18" s="15"/>
      <c r="G18" s="15"/>
    </row>
    <row r="19" spans="3:7" x14ac:dyDescent="0.25">
      <c r="C19" s="15"/>
      <c r="D19" s="15"/>
      <c r="E19" s="15"/>
      <c r="F19" s="15"/>
      <c r="G19" s="15"/>
    </row>
    <row r="20" spans="3:7" x14ac:dyDescent="0.25">
      <c r="C20" s="15"/>
      <c r="D20" s="15"/>
      <c r="E20" s="15"/>
      <c r="F20" s="15"/>
      <c r="G20" s="15"/>
    </row>
    <row r="21" spans="3:7" x14ac:dyDescent="0.25">
      <c r="C21" s="15"/>
      <c r="D21" s="15"/>
      <c r="E21" s="15"/>
      <c r="F21" s="15"/>
      <c r="G21" s="15"/>
    </row>
  </sheetData>
  <mergeCells count="13">
    <mergeCell ref="B11:D11"/>
    <mergeCell ref="B2:B5"/>
    <mergeCell ref="C9:D9"/>
    <mergeCell ref="C4:D4"/>
    <mergeCell ref="G4:H4"/>
    <mergeCell ref="G9:H9"/>
    <mergeCell ref="C2:L3"/>
    <mergeCell ref="I9:J9"/>
    <mergeCell ref="K9:L9"/>
    <mergeCell ref="I4:J4"/>
    <mergeCell ref="K4:L4"/>
    <mergeCell ref="E9:F9"/>
    <mergeCell ref="E4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7" sqref="F17"/>
    </sheetView>
  </sheetViews>
  <sheetFormatPr defaultRowHeight="15" x14ac:dyDescent="0.25"/>
  <cols>
    <col min="1" max="1" width="4.7109375" customWidth="1"/>
    <col min="2" max="2" width="47.28515625" customWidth="1"/>
    <col min="3" max="3" width="12.5703125" bestFit="1" customWidth="1"/>
    <col min="5" max="5" width="12.7109375" bestFit="1" customWidth="1"/>
    <col min="7" max="7" width="12" customWidth="1"/>
    <col min="9" max="9" width="13.28515625" customWidth="1"/>
    <col min="11" max="11" width="13.5703125" customWidth="1"/>
  </cols>
  <sheetData>
    <row r="2" spans="1:12" ht="18.75" customHeight="1" x14ac:dyDescent="0.25">
      <c r="B2" s="42" t="s">
        <v>115</v>
      </c>
      <c r="C2" s="45">
        <v>2019</v>
      </c>
      <c r="D2" s="46"/>
      <c r="E2" s="46"/>
      <c r="F2" s="46"/>
      <c r="G2" s="46"/>
      <c r="H2" s="46"/>
      <c r="I2" s="47"/>
      <c r="J2" s="47"/>
      <c r="K2" s="47"/>
      <c r="L2" s="47"/>
    </row>
    <row r="3" spans="1:12" x14ac:dyDescent="0.25">
      <c r="B3" s="43"/>
      <c r="C3" s="45"/>
      <c r="D3" s="46"/>
      <c r="E3" s="46"/>
      <c r="F3" s="46"/>
      <c r="G3" s="46"/>
      <c r="H3" s="46"/>
      <c r="I3" s="47"/>
      <c r="J3" s="47"/>
      <c r="K3" s="47"/>
      <c r="L3" s="47"/>
    </row>
    <row r="4" spans="1:12" x14ac:dyDescent="0.25">
      <c r="B4" s="43"/>
      <c r="C4" s="48" t="s">
        <v>0</v>
      </c>
      <c r="D4" s="48"/>
      <c r="E4" s="48" t="s">
        <v>128</v>
      </c>
      <c r="F4" s="48"/>
      <c r="G4" s="48" t="s">
        <v>129</v>
      </c>
      <c r="H4" s="48"/>
      <c r="I4" s="48" t="s">
        <v>130</v>
      </c>
      <c r="J4" s="48"/>
      <c r="K4" s="48" t="s">
        <v>131</v>
      </c>
      <c r="L4" s="48"/>
    </row>
    <row r="5" spans="1:12" x14ac:dyDescent="0.25">
      <c r="B5" s="44"/>
      <c r="C5" s="17" t="s">
        <v>2</v>
      </c>
      <c r="D5" s="17" t="s">
        <v>9</v>
      </c>
      <c r="E5" s="21" t="s">
        <v>2</v>
      </c>
      <c r="F5" s="21" t="s">
        <v>9</v>
      </c>
      <c r="G5" s="28" t="s">
        <v>2</v>
      </c>
      <c r="H5" s="28" t="s">
        <v>9</v>
      </c>
      <c r="I5" s="30" t="s">
        <v>2</v>
      </c>
      <c r="J5" s="30" t="s">
        <v>9</v>
      </c>
      <c r="K5" s="30" t="s">
        <v>2</v>
      </c>
      <c r="L5" s="30" t="s">
        <v>9</v>
      </c>
    </row>
    <row r="6" spans="1:12" x14ac:dyDescent="0.25">
      <c r="A6" s="15"/>
      <c r="B6" s="2" t="s">
        <v>20</v>
      </c>
      <c r="C6" s="3">
        <v>240911</v>
      </c>
      <c r="D6" s="5">
        <v>0.497</v>
      </c>
      <c r="E6" s="3">
        <v>262825</v>
      </c>
      <c r="F6" s="5">
        <v>0.46800000000000003</v>
      </c>
      <c r="G6" s="3">
        <v>355168</v>
      </c>
      <c r="H6" s="5">
        <v>0.50800000000000001</v>
      </c>
      <c r="I6" s="3">
        <v>313458</v>
      </c>
      <c r="J6" s="5">
        <v>0.499</v>
      </c>
      <c r="K6" s="3">
        <f>C6+E6+G6+I6</f>
        <v>1172362</v>
      </c>
      <c r="L6" s="5">
        <v>0.49399999999999999</v>
      </c>
    </row>
    <row r="7" spans="1:12" x14ac:dyDescent="0.25">
      <c r="A7" s="15"/>
      <c r="B7" s="2" t="s">
        <v>24</v>
      </c>
      <c r="C7" s="3">
        <v>332279</v>
      </c>
      <c r="D7" s="5">
        <v>0.68500000000000005</v>
      </c>
      <c r="E7" s="3">
        <v>413378</v>
      </c>
      <c r="F7" s="5">
        <v>0.73699999999999999</v>
      </c>
      <c r="G7" s="3">
        <v>489606</v>
      </c>
      <c r="H7" s="5">
        <v>0.7</v>
      </c>
      <c r="I7" s="3">
        <v>432964</v>
      </c>
      <c r="J7" s="5">
        <v>0.68899999999999995</v>
      </c>
      <c r="K7" s="3">
        <f t="shared" ref="K7:K12" si="0">C7+E7+G7+I7</f>
        <v>1668227</v>
      </c>
      <c r="L7" s="5">
        <v>0.70299999999999996</v>
      </c>
    </row>
    <row r="8" spans="1:12" x14ac:dyDescent="0.25">
      <c r="A8" s="15"/>
      <c r="B8" s="2" t="s">
        <v>23</v>
      </c>
      <c r="C8" s="3">
        <v>24225</v>
      </c>
      <c r="D8" s="5">
        <v>0.05</v>
      </c>
      <c r="E8" s="3">
        <v>36381</v>
      </c>
      <c r="F8" s="5">
        <v>6.5000000000000002E-2</v>
      </c>
      <c r="G8" s="3">
        <v>49160</v>
      </c>
      <c r="H8" s="5">
        <v>7.0000000000000007E-2</v>
      </c>
      <c r="I8" s="3">
        <v>42018</v>
      </c>
      <c r="J8" s="5">
        <v>6.7000000000000004E-2</v>
      </c>
      <c r="K8" s="3">
        <f t="shared" si="0"/>
        <v>151784</v>
      </c>
      <c r="L8" s="5">
        <v>6.4000000000000001E-2</v>
      </c>
    </row>
    <row r="9" spans="1:12" x14ac:dyDescent="0.25">
      <c r="A9" s="15"/>
      <c r="B9" s="2" t="s">
        <v>22</v>
      </c>
      <c r="C9" s="3">
        <v>44914</v>
      </c>
      <c r="D9" s="5">
        <v>9.2999999999999999E-2</v>
      </c>
      <c r="E9" s="3">
        <v>78355</v>
      </c>
      <c r="F9" s="5">
        <v>0.14000000000000001</v>
      </c>
      <c r="G9" s="3">
        <v>66575</v>
      </c>
      <c r="H9" s="5">
        <v>9.5000000000000001E-2</v>
      </c>
      <c r="I9" s="3">
        <v>55915</v>
      </c>
      <c r="J9" s="5">
        <v>8.8999999999999996E-2</v>
      </c>
      <c r="K9" s="3">
        <f t="shared" si="0"/>
        <v>245759</v>
      </c>
      <c r="L9" s="5">
        <v>0.104</v>
      </c>
    </row>
    <row r="10" spans="1:12" x14ac:dyDescent="0.25">
      <c r="A10" s="15"/>
      <c r="B10" s="2" t="s">
        <v>21</v>
      </c>
      <c r="C10" s="3">
        <v>2695</v>
      </c>
      <c r="D10" s="5">
        <v>6.0000000000000001E-3</v>
      </c>
      <c r="E10" s="3">
        <v>7361</v>
      </c>
      <c r="F10" s="5">
        <v>1.2999999999999999E-2</v>
      </c>
      <c r="G10" s="3">
        <v>2987</v>
      </c>
      <c r="H10" s="5">
        <v>4.0000000000000001E-3</v>
      </c>
      <c r="I10" s="3">
        <v>5254</v>
      </c>
      <c r="J10" s="5">
        <v>8.0000000000000002E-3</v>
      </c>
      <c r="K10" s="3">
        <f t="shared" si="0"/>
        <v>18297</v>
      </c>
      <c r="L10" s="5">
        <v>8.0000000000000002E-3</v>
      </c>
    </row>
    <row r="11" spans="1:12" x14ac:dyDescent="0.25">
      <c r="A11" s="15"/>
      <c r="B11" s="2" t="s">
        <v>114</v>
      </c>
      <c r="C11" s="3">
        <v>28643</v>
      </c>
      <c r="D11" s="5">
        <v>5.8999999999999997E-2</v>
      </c>
      <c r="E11" s="3">
        <v>37281</v>
      </c>
      <c r="F11" s="5">
        <v>6.6000000000000003E-2</v>
      </c>
      <c r="G11" s="3">
        <v>58333</v>
      </c>
      <c r="H11" s="5">
        <v>8.3000000000000004E-2</v>
      </c>
      <c r="I11" s="3">
        <v>46838</v>
      </c>
      <c r="J11" s="5">
        <v>7.4999999999999997E-2</v>
      </c>
      <c r="K11" s="3">
        <f t="shared" si="0"/>
        <v>171095</v>
      </c>
      <c r="L11" s="5">
        <v>7.1999999999999995E-2</v>
      </c>
    </row>
    <row r="12" spans="1:12" x14ac:dyDescent="0.25">
      <c r="A12" s="15"/>
      <c r="B12" s="2" t="s">
        <v>1</v>
      </c>
      <c r="C12" s="3">
        <v>540</v>
      </c>
      <c r="D12" s="5">
        <v>1E-3</v>
      </c>
      <c r="E12" s="3">
        <v>455</v>
      </c>
      <c r="F12" s="5">
        <v>1E-3</v>
      </c>
      <c r="G12" s="3">
        <v>320</v>
      </c>
      <c r="H12" s="5">
        <v>0</v>
      </c>
      <c r="I12" s="3">
        <v>113</v>
      </c>
      <c r="J12" s="5">
        <v>0</v>
      </c>
      <c r="K12" s="3">
        <f t="shared" si="0"/>
        <v>1428</v>
      </c>
      <c r="L12" s="5">
        <v>1E-3</v>
      </c>
    </row>
    <row r="13" spans="1:12" x14ac:dyDescent="0.25">
      <c r="A13" s="15"/>
      <c r="F13" s="15"/>
    </row>
    <row r="14" spans="1:12" x14ac:dyDescent="0.25">
      <c r="B14" s="41" t="s">
        <v>121</v>
      </c>
      <c r="C14" s="41"/>
      <c r="D14" s="41"/>
      <c r="F14" s="15"/>
    </row>
    <row r="15" spans="1:12" x14ac:dyDescent="0.25">
      <c r="F15" s="15"/>
    </row>
  </sheetData>
  <mergeCells count="8">
    <mergeCell ref="C4:D4"/>
    <mergeCell ref="B2:B5"/>
    <mergeCell ref="B14:D14"/>
    <mergeCell ref="E4:F4"/>
    <mergeCell ref="G4:H4"/>
    <mergeCell ref="C2:L3"/>
    <mergeCell ref="I4:J4"/>
    <mergeCell ref="K4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5.85546875" customWidth="1"/>
    <col min="2" max="2" width="30.140625" customWidth="1"/>
    <col min="3" max="3" width="12.5703125" bestFit="1" customWidth="1"/>
    <col min="5" max="5" width="12.7109375" bestFit="1" customWidth="1"/>
    <col min="7" max="7" width="14.140625" customWidth="1"/>
    <col min="9" max="9" width="13.5703125" customWidth="1"/>
    <col min="11" max="11" width="15.5703125" customWidth="1"/>
  </cols>
  <sheetData>
    <row r="2" spans="2:12" ht="18.75" customHeight="1" x14ac:dyDescent="0.25">
      <c r="B2" s="42" t="s">
        <v>44</v>
      </c>
      <c r="C2" s="45">
        <v>2019</v>
      </c>
      <c r="D2" s="46"/>
      <c r="E2" s="46"/>
      <c r="F2" s="46"/>
      <c r="G2" s="46"/>
      <c r="H2" s="46"/>
      <c r="I2" s="47"/>
      <c r="J2" s="47"/>
      <c r="K2" s="47"/>
      <c r="L2" s="47"/>
    </row>
    <row r="3" spans="2:12" x14ac:dyDescent="0.25">
      <c r="B3" s="43"/>
      <c r="C3" s="45"/>
      <c r="D3" s="46"/>
      <c r="E3" s="46"/>
      <c r="F3" s="46"/>
      <c r="G3" s="46"/>
      <c r="H3" s="46"/>
      <c r="I3" s="47"/>
      <c r="J3" s="47"/>
      <c r="K3" s="47"/>
      <c r="L3" s="47"/>
    </row>
    <row r="4" spans="2:12" x14ac:dyDescent="0.25">
      <c r="B4" s="43"/>
      <c r="C4" s="53" t="s">
        <v>0</v>
      </c>
      <c r="D4" s="57"/>
      <c r="E4" s="53" t="s">
        <v>128</v>
      </c>
      <c r="F4" s="57"/>
      <c r="G4" s="53" t="s">
        <v>129</v>
      </c>
      <c r="H4" s="57"/>
      <c r="I4" s="53" t="s">
        <v>130</v>
      </c>
      <c r="J4" s="57"/>
      <c r="K4" s="53" t="s">
        <v>131</v>
      </c>
      <c r="L4" s="57"/>
    </row>
    <row r="5" spans="2:12" x14ac:dyDescent="0.25">
      <c r="B5" s="44"/>
      <c r="C5" s="17" t="s">
        <v>2</v>
      </c>
      <c r="D5" s="17" t="s">
        <v>9</v>
      </c>
      <c r="E5" s="21" t="s">
        <v>2</v>
      </c>
      <c r="F5" s="21" t="s">
        <v>9</v>
      </c>
      <c r="G5" s="28" t="s">
        <v>2</v>
      </c>
      <c r="H5" s="28" t="s">
        <v>9</v>
      </c>
      <c r="I5" s="30" t="s">
        <v>2</v>
      </c>
      <c r="J5" s="30" t="s">
        <v>9</v>
      </c>
      <c r="K5" s="30" t="s">
        <v>2</v>
      </c>
      <c r="L5" s="30" t="s">
        <v>9</v>
      </c>
    </row>
    <row r="6" spans="2:12" x14ac:dyDescent="0.25">
      <c r="B6" s="2" t="s">
        <v>45</v>
      </c>
      <c r="C6" s="3">
        <v>3413</v>
      </c>
      <c r="D6" s="6">
        <v>7.0000000000000001E-3</v>
      </c>
      <c r="E6" s="3">
        <v>4211</v>
      </c>
      <c r="F6" s="6">
        <v>8.0000000000000002E-3</v>
      </c>
      <c r="G6" s="3">
        <v>10954</v>
      </c>
      <c r="H6" s="6">
        <v>1.6E-2</v>
      </c>
      <c r="I6" s="3">
        <v>10549</v>
      </c>
      <c r="J6" s="6">
        <f>I6/SUM(I$6:I$11)</f>
        <v>1.678120327065636E-2</v>
      </c>
      <c r="K6" s="3">
        <f>C6+E6+G6+I6</f>
        <v>29127</v>
      </c>
      <c r="L6" s="6">
        <f>K6/SUM(K$6:K$11)</f>
        <v>1.2269744823681657E-2</v>
      </c>
    </row>
    <row r="7" spans="2:12" x14ac:dyDescent="0.25">
      <c r="B7" s="2" t="s">
        <v>46</v>
      </c>
      <c r="C7" s="3">
        <v>7359</v>
      </c>
      <c r="D7" s="6">
        <v>1.4999999999999999E-2</v>
      </c>
      <c r="E7" s="3">
        <v>12679</v>
      </c>
      <c r="F7" s="6">
        <v>2.3E-2</v>
      </c>
      <c r="G7" s="3">
        <v>11541</v>
      </c>
      <c r="H7" s="6">
        <v>1.7000000000000001E-2</v>
      </c>
      <c r="I7" s="3">
        <v>14426</v>
      </c>
      <c r="J7" s="6">
        <f t="shared" ref="J7:J11" si="0">I7/SUM(I$6:I$11)</f>
        <v>2.2948681238267953E-2</v>
      </c>
      <c r="K7" s="3">
        <f>C7+E7+G7+I7</f>
        <v>46005</v>
      </c>
      <c r="L7" s="6">
        <f t="shared" ref="L7:L11" si="1">K7/SUM(K$6:K$11)</f>
        <v>1.9379600048527984E-2</v>
      </c>
    </row>
    <row r="8" spans="2:12" ht="30" x14ac:dyDescent="0.25">
      <c r="B8" s="2" t="s">
        <v>47</v>
      </c>
      <c r="C8" s="3">
        <v>66510</v>
      </c>
      <c r="D8" s="6">
        <v>0.13700000000000001</v>
      </c>
      <c r="E8" s="3">
        <v>86773</v>
      </c>
      <c r="F8" s="6">
        <v>0.155</v>
      </c>
      <c r="G8" s="3">
        <v>104252</v>
      </c>
      <c r="H8" s="6">
        <v>0.14899999999999999</v>
      </c>
      <c r="I8" s="3">
        <v>108711</v>
      </c>
      <c r="J8" s="6">
        <f t="shared" si="0"/>
        <v>0.17293595494893577</v>
      </c>
      <c r="K8" s="3">
        <f t="shared" ref="K8:K11" si="2">C8+E8+G8+I8</f>
        <v>366246</v>
      </c>
      <c r="L8" s="6">
        <f t="shared" si="1"/>
        <v>0.15428107813005501</v>
      </c>
    </row>
    <row r="9" spans="2:12" x14ac:dyDescent="0.25">
      <c r="B9" s="2" t="s">
        <v>48</v>
      </c>
      <c r="C9" s="3">
        <v>181702</v>
      </c>
      <c r="D9" s="6">
        <v>0.375</v>
      </c>
      <c r="E9" s="3">
        <v>205110</v>
      </c>
      <c r="F9" s="6">
        <v>0.36599999999999999</v>
      </c>
      <c r="G9" s="3">
        <v>253453</v>
      </c>
      <c r="H9" s="6">
        <v>0.36199999999999999</v>
      </c>
      <c r="I9" s="3">
        <v>248744</v>
      </c>
      <c r="J9" s="6">
        <f t="shared" si="0"/>
        <v>0.39569851420572044</v>
      </c>
      <c r="K9" s="3">
        <f t="shared" si="2"/>
        <v>889009</v>
      </c>
      <c r="L9" s="6">
        <f t="shared" si="1"/>
        <v>0.37449492141162516</v>
      </c>
    </row>
    <row r="10" spans="2:12" x14ac:dyDescent="0.25">
      <c r="B10" s="2" t="s">
        <v>49</v>
      </c>
      <c r="C10" s="3">
        <v>222122</v>
      </c>
      <c r="D10" s="6">
        <v>0.45800000000000002</v>
      </c>
      <c r="E10" s="3">
        <v>247940</v>
      </c>
      <c r="F10" s="6">
        <v>0.442</v>
      </c>
      <c r="G10" s="3">
        <v>315240</v>
      </c>
      <c r="H10" s="6">
        <v>0.45100000000000001</v>
      </c>
      <c r="I10" s="3">
        <v>245358</v>
      </c>
      <c r="J10" s="6">
        <f t="shared" si="0"/>
        <v>0.39031211224587192</v>
      </c>
      <c r="K10" s="3">
        <f t="shared" si="2"/>
        <v>1030660</v>
      </c>
      <c r="L10" s="6">
        <f t="shared" si="1"/>
        <v>0.43416538606707644</v>
      </c>
    </row>
    <row r="11" spans="2:12" ht="30" x14ac:dyDescent="0.25">
      <c r="B11" s="2" t="s">
        <v>50</v>
      </c>
      <c r="C11" s="3">
        <v>3690</v>
      </c>
      <c r="D11" s="6">
        <v>8.0000000000000002E-3</v>
      </c>
      <c r="E11" s="3">
        <v>4336</v>
      </c>
      <c r="F11" s="6">
        <v>8.0000000000000002E-3</v>
      </c>
      <c r="G11" s="3">
        <v>3983</v>
      </c>
      <c r="H11" s="6">
        <v>6.0000000000000001E-3</v>
      </c>
      <c r="I11" s="3">
        <v>832</v>
      </c>
      <c r="J11" s="6">
        <f t="shared" si="0"/>
        <v>1.3235340905475485E-3</v>
      </c>
      <c r="K11" s="3">
        <f t="shared" si="2"/>
        <v>12841</v>
      </c>
      <c r="L11" s="6">
        <f t="shared" si="1"/>
        <v>5.4092695190337539E-3</v>
      </c>
    </row>
    <row r="12" spans="2:12" x14ac:dyDescent="0.25">
      <c r="B12" s="2" t="s">
        <v>51</v>
      </c>
      <c r="C12" s="62">
        <v>4.2699999999999996</v>
      </c>
      <c r="D12" s="63"/>
      <c r="E12" s="62">
        <v>4.22</v>
      </c>
      <c r="F12" s="63"/>
      <c r="G12" s="62">
        <v>4.22</v>
      </c>
      <c r="H12" s="63"/>
      <c r="I12" s="62">
        <v>4.12</v>
      </c>
      <c r="J12" s="63"/>
      <c r="K12" s="62">
        <v>4.2</v>
      </c>
      <c r="L12" s="63"/>
    </row>
    <row r="13" spans="2:12" x14ac:dyDescent="0.25">
      <c r="G13" s="15"/>
      <c r="H13" s="15"/>
      <c r="I13" s="15"/>
    </row>
    <row r="14" spans="2:12" x14ac:dyDescent="0.25">
      <c r="B14" s="41" t="s">
        <v>121</v>
      </c>
      <c r="C14" s="41"/>
      <c r="D14" s="41"/>
      <c r="G14" s="15"/>
      <c r="H14" s="15"/>
      <c r="I14" s="15"/>
    </row>
    <row r="15" spans="2:12" x14ac:dyDescent="0.25">
      <c r="G15" s="15"/>
      <c r="H15" s="15"/>
      <c r="I15" s="15"/>
    </row>
    <row r="17" spans="3:5" x14ac:dyDescent="0.25">
      <c r="C17" s="15"/>
      <c r="D17" s="15"/>
      <c r="E17" s="15"/>
    </row>
    <row r="18" spans="3:5" x14ac:dyDescent="0.25">
      <c r="C18" s="15"/>
      <c r="D18" s="15"/>
      <c r="E18" s="15"/>
    </row>
    <row r="19" spans="3:5" x14ac:dyDescent="0.25">
      <c r="C19" s="15"/>
      <c r="D19" s="15"/>
      <c r="E19" s="15"/>
    </row>
    <row r="20" spans="3:5" x14ac:dyDescent="0.25">
      <c r="C20" s="15"/>
      <c r="D20" s="15"/>
      <c r="E20" s="15"/>
    </row>
    <row r="21" spans="3:5" x14ac:dyDescent="0.25">
      <c r="C21" s="15"/>
      <c r="D21" s="15"/>
      <c r="E21" s="15"/>
    </row>
    <row r="22" spans="3:5" x14ac:dyDescent="0.25">
      <c r="C22" s="15"/>
      <c r="D22" s="15"/>
      <c r="E22" s="15"/>
    </row>
    <row r="23" spans="3:5" x14ac:dyDescent="0.25">
      <c r="C23" s="15"/>
      <c r="D23" s="15"/>
      <c r="E23" s="15"/>
    </row>
    <row r="24" spans="3:5" x14ac:dyDescent="0.25">
      <c r="C24" s="15"/>
      <c r="D24" s="15"/>
      <c r="E24" s="15"/>
    </row>
    <row r="25" spans="3:5" x14ac:dyDescent="0.25">
      <c r="C25" s="15"/>
      <c r="D25" s="15"/>
      <c r="E25" s="15"/>
    </row>
    <row r="26" spans="3:5" x14ac:dyDescent="0.25">
      <c r="C26" s="15"/>
      <c r="D26" s="15"/>
      <c r="E26" s="15"/>
    </row>
    <row r="27" spans="3:5" x14ac:dyDescent="0.25">
      <c r="C27" s="15"/>
      <c r="D27" s="15"/>
      <c r="E27" s="15"/>
    </row>
    <row r="28" spans="3:5" x14ac:dyDescent="0.25">
      <c r="C28" s="15"/>
      <c r="D28" s="15"/>
      <c r="E28" s="15"/>
    </row>
  </sheetData>
  <mergeCells count="13">
    <mergeCell ref="G4:H4"/>
    <mergeCell ref="G12:H12"/>
    <mergeCell ref="C2:L3"/>
    <mergeCell ref="I12:J12"/>
    <mergeCell ref="K12:L12"/>
    <mergeCell ref="I4:J4"/>
    <mergeCell ref="K4:L4"/>
    <mergeCell ref="B14:D14"/>
    <mergeCell ref="E12:F12"/>
    <mergeCell ref="E4:F4"/>
    <mergeCell ref="B2:B5"/>
    <mergeCell ref="C12:D12"/>
    <mergeCell ref="C4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"/>
  <sheetViews>
    <sheetView workbookViewId="0"/>
  </sheetViews>
  <sheetFormatPr defaultRowHeight="15" x14ac:dyDescent="0.25"/>
  <cols>
    <col min="2" max="2" width="15.85546875" customWidth="1"/>
    <col min="3" max="3" width="14" customWidth="1"/>
    <col min="4" max="4" width="10.5703125" customWidth="1"/>
    <col min="5" max="5" width="12.28515625" customWidth="1"/>
    <col min="7" max="7" width="12.7109375" customWidth="1"/>
    <col min="9" max="9" width="12.85546875" customWidth="1"/>
    <col min="11" max="11" width="13.5703125" customWidth="1"/>
  </cols>
  <sheetData>
    <row r="2" spans="2:12" x14ac:dyDescent="0.25">
      <c r="B2" s="42" t="s">
        <v>136</v>
      </c>
      <c r="C2" s="45">
        <v>2019</v>
      </c>
      <c r="D2" s="46"/>
      <c r="E2" s="46"/>
      <c r="F2" s="46"/>
      <c r="G2" s="46"/>
      <c r="H2" s="46"/>
      <c r="I2" s="47"/>
      <c r="J2" s="47"/>
      <c r="K2" s="47"/>
      <c r="L2" s="47"/>
    </row>
    <row r="3" spans="2:12" x14ac:dyDescent="0.25">
      <c r="B3" s="43"/>
      <c r="C3" s="45"/>
      <c r="D3" s="46"/>
      <c r="E3" s="46"/>
      <c r="F3" s="46"/>
      <c r="G3" s="46"/>
      <c r="H3" s="46"/>
      <c r="I3" s="47"/>
      <c r="J3" s="47"/>
      <c r="K3" s="47"/>
      <c r="L3" s="47"/>
    </row>
    <row r="4" spans="2:12" x14ac:dyDescent="0.25">
      <c r="B4" s="43"/>
      <c r="C4" s="48" t="s">
        <v>0</v>
      </c>
      <c r="D4" s="48"/>
      <c r="E4" s="48" t="s">
        <v>128</v>
      </c>
      <c r="F4" s="48"/>
      <c r="G4" s="48" t="s">
        <v>129</v>
      </c>
      <c r="H4" s="48"/>
      <c r="I4" s="48" t="s">
        <v>130</v>
      </c>
      <c r="J4" s="48"/>
      <c r="K4" s="48" t="s">
        <v>131</v>
      </c>
      <c r="L4" s="48"/>
    </row>
    <row r="5" spans="2:12" x14ac:dyDescent="0.25">
      <c r="B5" s="44"/>
      <c r="C5" s="37" t="s">
        <v>2</v>
      </c>
      <c r="D5" s="37" t="s">
        <v>9</v>
      </c>
      <c r="E5" s="37" t="s">
        <v>2</v>
      </c>
      <c r="F5" s="37" t="s">
        <v>9</v>
      </c>
      <c r="G5" s="37" t="s">
        <v>2</v>
      </c>
      <c r="H5" s="37" t="s">
        <v>9</v>
      </c>
      <c r="I5" s="37" t="s">
        <v>2</v>
      </c>
      <c r="J5" s="37" t="s">
        <v>9</v>
      </c>
      <c r="K5" s="37" t="s">
        <v>2</v>
      </c>
      <c r="L5" s="37" t="s">
        <v>9</v>
      </c>
    </row>
    <row r="6" spans="2:12" ht="30" x14ac:dyDescent="0.25">
      <c r="B6" s="2" t="s">
        <v>135</v>
      </c>
      <c r="C6" s="3">
        <v>214962</v>
      </c>
      <c r="D6" s="5">
        <f>C6/SUM(C$7:C$8)</f>
        <v>0.796645344915763</v>
      </c>
      <c r="E6" s="3">
        <v>235419</v>
      </c>
      <c r="F6" s="5">
        <f>E6/SUM(E$7:E$8)</f>
        <v>0.72296471455332745</v>
      </c>
      <c r="G6" s="3">
        <v>281768</v>
      </c>
      <c r="H6" s="5">
        <f>G6/SUM(G$7:G$8)</f>
        <v>0.67464294692988236</v>
      </c>
      <c r="I6" s="3">
        <v>284532</v>
      </c>
      <c r="J6" s="5">
        <f>I6/SUM(I$7:I$8)</f>
        <v>0.82691637023087117</v>
      </c>
      <c r="K6" s="3">
        <f>C6+E6+G6+I6</f>
        <v>1016681</v>
      </c>
      <c r="L6" s="6">
        <f>K6/SUM(K$7:K$8)</f>
        <v>0.74909796368571635</v>
      </c>
    </row>
    <row r="7" spans="2:12" ht="30" x14ac:dyDescent="0.25">
      <c r="B7" s="2" t="s">
        <v>138</v>
      </c>
      <c r="C7" s="3">
        <v>269834</v>
      </c>
      <c r="D7" s="5">
        <f>C7/SUM(C$7:C$8)</f>
        <v>1</v>
      </c>
      <c r="E7" s="3">
        <v>325630</v>
      </c>
      <c r="F7" s="5">
        <f>E7/SUM(E$7:E$8)</f>
        <v>1</v>
      </c>
      <c r="G7" s="3">
        <v>417655</v>
      </c>
      <c r="H7" s="5">
        <f>G7/SUM(G$7:G$8)</f>
        <v>1</v>
      </c>
      <c r="I7" s="3">
        <v>344088</v>
      </c>
      <c r="J7" s="5">
        <f>I7/SUM(I$7:I$8)</f>
        <v>1</v>
      </c>
      <c r="K7" s="3">
        <f>C7+E7+G7+I7</f>
        <v>1357207</v>
      </c>
      <c r="L7" s="6">
        <f>K7/SUM(K$7:K$8)</f>
        <v>1</v>
      </c>
    </row>
    <row r="9" spans="2:12" x14ac:dyDescent="0.25">
      <c r="B9" s="41" t="s">
        <v>121</v>
      </c>
      <c r="C9" s="41"/>
      <c r="D9" s="41"/>
    </row>
  </sheetData>
  <mergeCells count="8">
    <mergeCell ref="B9:D9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21" sqref="E21"/>
    </sheetView>
  </sheetViews>
  <sheetFormatPr defaultRowHeight="15" x14ac:dyDescent="0.25"/>
  <cols>
    <col min="1" max="1" width="3.85546875" customWidth="1"/>
    <col min="2" max="2" width="9.140625" style="14"/>
    <col min="3" max="3" width="23.7109375" customWidth="1"/>
    <col min="4" max="4" width="12.5703125" bestFit="1" customWidth="1"/>
    <col min="6" max="6" width="12.7109375" bestFit="1" customWidth="1"/>
    <col min="8" max="8" width="12" customWidth="1"/>
    <col min="9" max="9" width="12.42578125" customWidth="1"/>
    <col min="10" max="10" width="13" customWidth="1"/>
    <col min="11" max="11" width="12.28515625" customWidth="1"/>
    <col min="12" max="12" width="13.7109375" customWidth="1"/>
    <col min="13" max="13" width="12" customWidth="1"/>
  </cols>
  <sheetData>
    <row r="2" spans="2:13" ht="18.75" customHeight="1" x14ac:dyDescent="0.25">
      <c r="B2" s="52" t="s">
        <v>117</v>
      </c>
      <c r="C2" s="52"/>
      <c r="D2" s="45">
        <v>2019</v>
      </c>
      <c r="E2" s="46"/>
      <c r="F2" s="46"/>
      <c r="G2" s="46"/>
      <c r="H2" s="46"/>
      <c r="I2" s="46"/>
      <c r="J2" s="47"/>
      <c r="K2" s="47"/>
      <c r="L2" s="47"/>
      <c r="M2" s="47"/>
    </row>
    <row r="3" spans="2:13" x14ac:dyDescent="0.25">
      <c r="B3" s="52"/>
      <c r="C3" s="52"/>
      <c r="D3" s="45"/>
      <c r="E3" s="46"/>
      <c r="F3" s="46"/>
      <c r="G3" s="46"/>
      <c r="H3" s="46"/>
      <c r="I3" s="46"/>
      <c r="J3" s="47"/>
      <c r="K3" s="47"/>
      <c r="L3" s="47"/>
      <c r="M3" s="47"/>
    </row>
    <row r="4" spans="2:13" x14ac:dyDescent="0.25">
      <c r="B4" s="52"/>
      <c r="C4" s="52"/>
      <c r="D4" s="48" t="s">
        <v>0</v>
      </c>
      <c r="E4" s="48"/>
      <c r="F4" s="48" t="s">
        <v>128</v>
      </c>
      <c r="G4" s="48"/>
      <c r="H4" s="48" t="s">
        <v>129</v>
      </c>
      <c r="I4" s="48"/>
      <c r="J4" s="48" t="s">
        <v>130</v>
      </c>
      <c r="K4" s="48"/>
      <c r="L4" s="48" t="s">
        <v>131</v>
      </c>
      <c r="M4" s="48"/>
    </row>
    <row r="5" spans="2:13" x14ac:dyDescent="0.25">
      <c r="B5" s="52"/>
      <c r="C5" s="52"/>
      <c r="D5" s="17" t="s">
        <v>2</v>
      </c>
      <c r="E5" s="17" t="s">
        <v>9</v>
      </c>
      <c r="F5" s="21" t="s">
        <v>2</v>
      </c>
      <c r="G5" s="21" t="s">
        <v>9</v>
      </c>
      <c r="H5" s="25" t="s">
        <v>2</v>
      </c>
      <c r="I5" s="25" t="s">
        <v>9</v>
      </c>
      <c r="J5" s="29" t="s">
        <v>2</v>
      </c>
      <c r="K5" s="29" t="s">
        <v>9</v>
      </c>
      <c r="L5" s="29" t="s">
        <v>2</v>
      </c>
      <c r="M5" s="29" t="s">
        <v>9</v>
      </c>
    </row>
    <row r="6" spans="2:13" x14ac:dyDescent="0.25">
      <c r="B6" s="50" t="s">
        <v>61</v>
      </c>
      <c r="C6" s="2" t="s">
        <v>62</v>
      </c>
      <c r="D6" s="3">
        <v>166207</v>
      </c>
      <c r="E6" s="6">
        <v>0.45300000000000001</v>
      </c>
      <c r="F6" s="3">
        <v>186160.99999999764</v>
      </c>
      <c r="G6" s="6">
        <v>0.44634683763429805</v>
      </c>
      <c r="H6" s="3">
        <v>247733.99999999729</v>
      </c>
      <c r="I6" s="6">
        <v>0.47</v>
      </c>
      <c r="J6" s="3">
        <v>263162.99999999715</v>
      </c>
      <c r="K6" s="6">
        <v>0.41899999999999998</v>
      </c>
      <c r="L6" s="3">
        <v>981168.99999998766</v>
      </c>
      <c r="M6" s="6">
        <v>0.41299999999999998</v>
      </c>
    </row>
    <row r="7" spans="2:13" x14ac:dyDescent="0.25">
      <c r="B7" s="51"/>
      <c r="C7" s="2" t="s">
        <v>63</v>
      </c>
      <c r="D7" s="3">
        <v>201044</v>
      </c>
      <c r="E7" s="6">
        <v>0.54700000000000004</v>
      </c>
      <c r="F7" s="3">
        <v>230915.9999999968</v>
      </c>
      <c r="G7" s="6">
        <v>0.55365316236570195</v>
      </c>
      <c r="H7" s="3">
        <v>278876.99999999697</v>
      </c>
      <c r="I7" s="6">
        <v>0.53</v>
      </c>
      <c r="J7" s="3">
        <v>365456.99999999086</v>
      </c>
      <c r="K7" s="6">
        <v>0.58099999999999996</v>
      </c>
      <c r="L7" s="3">
        <v>1392718.999999973</v>
      </c>
      <c r="M7" s="6">
        <v>0.58699999999999997</v>
      </c>
    </row>
    <row r="8" spans="2:13" x14ac:dyDescent="0.25">
      <c r="B8" s="49" t="s">
        <v>127</v>
      </c>
      <c r="C8" s="2" t="s">
        <v>123</v>
      </c>
      <c r="D8" s="3">
        <v>109021.99999999924</v>
      </c>
      <c r="E8" s="6">
        <v>0.29685964095400547</v>
      </c>
      <c r="F8" s="3">
        <v>123978.00000000032</v>
      </c>
      <c r="G8" s="6">
        <v>0.29725446380404746</v>
      </c>
      <c r="H8" s="3">
        <v>168954.9999999984</v>
      </c>
      <c r="I8" s="6">
        <v>0.32100000000000001</v>
      </c>
      <c r="J8" s="3">
        <v>167994.99999999863</v>
      </c>
      <c r="K8" s="6">
        <v>0.26724412204511611</v>
      </c>
      <c r="L8" s="3">
        <v>677963.99999999476</v>
      </c>
      <c r="M8" s="6">
        <v>0.28559224361048263</v>
      </c>
    </row>
    <row r="9" spans="2:13" s="15" customFormat="1" x14ac:dyDescent="0.25">
      <c r="B9" s="49"/>
      <c r="C9" s="2" t="s">
        <v>124</v>
      </c>
      <c r="D9" s="3">
        <v>162263.99999999924</v>
      </c>
      <c r="E9" s="6">
        <v>0.44183405899507305</v>
      </c>
      <c r="F9" s="3">
        <v>186948.99999999799</v>
      </c>
      <c r="G9" s="6">
        <v>0.44823617701287427</v>
      </c>
      <c r="H9" s="3">
        <v>230335.99999999817</v>
      </c>
      <c r="I9" s="6">
        <v>0.437</v>
      </c>
      <c r="J9" s="3">
        <v>288256.99999999453</v>
      </c>
      <c r="K9" s="6">
        <v>0.45855524800356079</v>
      </c>
      <c r="L9" s="3">
        <v>1077266.9999999846</v>
      </c>
      <c r="M9" s="6">
        <v>0.45379857853445282</v>
      </c>
    </row>
    <row r="10" spans="2:13" s="15" customFormat="1" x14ac:dyDescent="0.25">
      <c r="B10" s="49"/>
      <c r="C10" s="2" t="s">
        <v>125</v>
      </c>
      <c r="D10" s="3">
        <v>86952.000000000771</v>
      </c>
      <c r="E10" s="6">
        <v>0.23676450166235341</v>
      </c>
      <c r="F10" s="3">
        <v>96696.000000000378</v>
      </c>
      <c r="G10" s="6">
        <v>0.23184208191772904</v>
      </c>
      <c r="H10" s="3">
        <v>116454.00000000032</v>
      </c>
      <c r="I10" s="6">
        <v>0.221</v>
      </c>
      <c r="J10" s="3">
        <v>159430.99999999854</v>
      </c>
      <c r="K10" s="6">
        <v>0.25362062931500856</v>
      </c>
      <c r="L10" s="3">
        <v>570492.99999999732</v>
      </c>
      <c r="M10" s="6">
        <v>0.24032009934756943</v>
      </c>
    </row>
    <row r="11" spans="2:13" s="15" customFormat="1" x14ac:dyDescent="0.25">
      <c r="B11" s="49"/>
      <c r="C11" s="2" t="s">
        <v>126</v>
      </c>
      <c r="D11" s="3">
        <v>9012.9999999999782</v>
      </c>
      <c r="E11" s="6">
        <v>2.4541798388568025E-2</v>
      </c>
      <c r="F11" s="3">
        <v>9453.9999999999764</v>
      </c>
      <c r="G11" s="6">
        <v>2.2667277265349096E-2</v>
      </c>
      <c r="H11" s="3">
        <v>10865.999999999965</v>
      </c>
      <c r="I11" s="6">
        <v>2.1000000000000001E-2</v>
      </c>
      <c r="J11" s="3">
        <v>12936.999999999978</v>
      </c>
      <c r="K11" s="6">
        <v>2.0580000636314707E-2</v>
      </c>
      <c r="L11" s="3">
        <v>48163.999999999884</v>
      </c>
      <c r="M11" s="6">
        <v>2.0289078507495027E-2</v>
      </c>
    </row>
    <row r="12" spans="2:13" s="15" customFormat="1" x14ac:dyDescent="0.25"/>
    <row r="13" spans="2:13" x14ac:dyDescent="0.25">
      <c r="B13" s="41" t="s">
        <v>121</v>
      </c>
      <c r="C13" s="41"/>
      <c r="D13" s="41"/>
    </row>
    <row r="14" spans="2:13" x14ac:dyDescent="0.25">
      <c r="D14" s="15"/>
    </row>
    <row r="15" spans="2:13" x14ac:dyDescent="0.25">
      <c r="D15" s="15"/>
    </row>
    <row r="16" spans="2:13" x14ac:dyDescent="0.25">
      <c r="D16" s="15"/>
    </row>
    <row r="17" spans="4:4" x14ac:dyDescent="0.25">
      <c r="D17" s="15"/>
    </row>
    <row r="18" spans="4:4" x14ac:dyDescent="0.25">
      <c r="D18" s="15"/>
    </row>
    <row r="19" spans="4:4" x14ac:dyDescent="0.25">
      <c r="D19" s="15"/>
    </row>
    <row r="20" spans="4:4" x14ac:dyDescent="0.25">
      <c r="D20" s="15"/>
    </row>
    <row r="21" spans="4:4" x14ac:dyDescent="0.25">
      <c r="D21" s="15"/>
    </row>
  </sheetData>
  <mergeCells count="10">
    <mergeCell ref="D2:M3"/>
    <mergeCell ref="B13:D13"/>
    <mergeCell ref="B8:B11"/>
    <mergeCell ref="F4:G4"/>
    <mergeCell ref="H4:I4"/>
    <mergeCell ref="D4:E4"/>
    <mergeCell ref="B6:B7"/>
    <mergeCell ref="B2:C5"/>
    <mergeCell ref="J4:K4"/>
    <mergeCell ref="L4:M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7" sqref="O7"/>
    </sheetView>
  </sheetViews>
  <sheetFormatPr defaultRowHeight="15" x14ac:dyDescent="0.25"/>
  <cols>
    <col min="1" max="1" width="4.42578125" customWidth="1"/>
    <col min="2" max="2" width="27.85546875" customWidth="1"/>
    <col min="3" max="3" width="12.5703125" bestFit="1" customWidth="1"/>
    <col min="5" max="5" width="12.7109375" bestFit="1" customWidth="1"/>
    <col min="7" max="7" width="12.28515625" customWidth="1"/>
    <col min="9" max="9" width="12.85546875" customWidth="1"/>
    <col min="11" max="11" width="14.85546875" customWidth="1"/>
  </cols>
  <sheetData>
    <row r="2" spans="2:12" ht="18.75" customHeight="1" x14ac:dyDescent="0.25">
      <c r="B2" s="42" t="s">
        <v>52</v>
      </c>
      <c r="C2" s="45">
        <v>2019</v>
      </c>
      <c r="D2" s="46"/>
      <c r="E2" s="46"/>
      <c r="F2" s="46"/>
      <c r="G2" s="46"/>
      <c r="H2" s="46"/>
      <c r="I2" s="47"/>
      <c r="J2" s="47"/>
      <c r="K2" s="47"/>
      <c r="L2" s="47"/>
    </row>
    <row r="3" spans="2:12" x14ac:dyDescent="0.25">
      <c r="B3" s="43"/>
      <c r="C3" s="45"/>
      <c r="D3" s="46"/>
      <c r="E3" s="46"/>
      <c r="F3" s="46"/>
      <c r="G3" s="46"/>
      <c r="H3" s="46"/>
      <c r="I3" s="47"/>
      <c r="J3" s="47"/>
      <c r="K3" s="47"/>
      <c r="L3" s="47"/>
    </row>
    <row r="4" spans="2:12" x14ac:dyDescent="0.25">
      <c r="B4" s="43"/>
      <c r="C4" s="48" t="s">
        <v>0</v>
      </c>
      <c r="D4" s="48"/>
      <c r="E4" s="48" t="s">
        <v>128</v>
      </c>
      <c r="F4" s="48"/>
      <c r="G4" s="48" t="s">
        <v>129</v>
      </c>
      <c r="H4" s="48"/>
      <c r="I4" s="48" t="s">
        <v>130</v>
      </c>
      <c r="J4" s="48"/>
      <c r="K4" s="48" t="s">
        <v>131</v>
      </c>
      <c r="L4" s="48"/>
    </row>
    <row r="5" spans="2:12" x14ac:dyDescent="0.25">
      <c r="B5" s="44"/>
      <c r="C5" s="17" t="s">
        <v>2</v>
      </c>
      <c r="D5" s="17" t="s">
        <v>9</v>
      </c>
      <c r="E5" s="21" t="s">
        <v>2</v>
      </c>
      <c r="F5" s="21" t="s">
        <v>9</v>
      </c>
      <c r="G5" s="25" t="s">
        <v>2</v>
      </c>
      <c r="H5" s="25" t="s">
        <v>9</v>
      </c>
      <c r="I5" s="30" t="s">
        <v>2</v>
      </c>
      <c r="J5" s="30" t="s">
        <v>9</v>
      </c>
      <c r="K5" s="30" t="s">
        <v>2</v>
      </c>
      <c r="L5" s="30" t="s">
        <v>9</v>
      </c>
    </row>
    <row r="6" spans="2:12" x14ac:dyDescent="0.25">
      <c r="B6" s="2" t="s">
        <v>53</v>
      </c>
      <c r="C6" s="3">
        <v>211457</v>
      </c>
      <c r="D6" s="6">
        <v>0.436</v>
      </c>
      <c r="E6" s="3">
        <v>260861</v>
      </c>
      <c r="F6" s="6">
        <v>0.46500000000000002</v>
      </c>
      <c r="G6" s="3">
        <v>312934</v>
      </c>
      <c r="H6" s="6">
        <v>0.44741609178968439</v>
      </c>
      <c r="I6" s="3">
        <v>261249</v>
      </c>
      <c r="J6" s="6">
        <v>0.41599999999999998</v>
      </c>
      <c r="K6" s="3">
        <v>1046501</v>
      </c>
      <c r="L6" s="6">
        <v>0.441</v>
      </c>
    </row>
    <row r="7" spans="2:12" x14ac:dyDescent="0.25">
      <c r="B7" s="2" t="s">
        <v>60</v>
      </c>
      <c r="C7" s="3">
        <v>36140</v>
      </c>
      <c r="D7" s="6">
        <v>7.4999999999999997E-2</v>
      </c>
      <c r="E7" s="3">
        <v>34045</v>
      </c>
      <c r="F7" s="6">
        <v>6.0999999999999999E-2</v>
      </c>
      <c r="G7" s="3">
        <v>39565</v>
      </c>
      <c r="H7" s="6">
        <v>5.6567895056653682E-2</v>
      </c>
      <c r="I7" s="3">
        <v>39561</v>
      </c>
      <c r="J7" s="6">
        <v>6.3E-2</v>
      </c>
      <c r="K7" s="3">
        <v>149312</v>
      </c>
      <c r="L7" s="6">
        <v>6.3E-2</v>
      </c>
    </row>
    <row r="8" spans="2:12" x14ac:dyDescent="0.25">
      <c r="B8" s="2" t="s">
        <v>54</v>
      </c>
      <c r="C8" s="3">
        <v>67976</v>
      </c>
      <c r="D8" s="6">
        <v>0.14000000000000001</v>
      </c>
      <c r="E8" s="3">
        <v>70462</v>
      </c>
      <c r="F8" s="6">
        <v>0.126</v>
      </c>
      <c r="G8" s="3">
        <v>109462</v>
      </c>
      <c r="H8" s="6">
        <v>0.15650284161990205</v>
      </c>
      <c r="I8" s="3">
        <v>102161</v>
      </c>
      <c r="J8" s="6">
        <v>0.16300000000000001</v>
      </c>
      <c r="K8" s="3">
        <v>350060</v>
      </c>
      <c r="L8" s="6">
        <v>0.14699999999999999</v>
      </c>
    </row>
    <row r="9" spans="2:12" x14ac:dyDescent="0.25">
      <c r="B9" s="2" t="s">
        <v>55</v>
      </c>
      <c r="C9" s="3">
        <v>33230</v>
      </c>
      <c r="D9" s="6">
        <v>6.9000000000000006E-2</v>
      </c>
      <c r="E9" s="3">
        <v>30512</v>
      </c>
      <c r="F9" s="6">
        <v>5.3999999999999999E-2</v>
      </c>
      <c r="G9" s="3">
        <v>46600</v>
      </c>
      <c r="H9" s="6">
        <v>6.6626157200557604E-2</v>
      </c>
      <c r="I9" s="3">
        <v>48885</v>
      </c>
      <c r="J9" s="6">
        <v>7.8E-2</v>
      </c>
      <c r="K9" s="3">
        <v>159227</v>
      </c>
      <c r="L9" s="6">
        <v>6.7000000000000004E-2</v>
      </c>
    </row>
    <row r="10" spans="2:12" x14ac:dyDescent="0.25">
      <c r="B10" s="2" t="s">
        <v>56</v>
      </c>
      <c r="C10" s="3">
        <v>61603</v>
      </c>
      <c r="D10" s="6">
        <v>0.127</v>
      </c>
      <c r="E10" s="3">
        <v>70222</v>
      </c>
      <c r="F10" s="6">
        <v>0.125</v>
      </c>
      <c r="G10" s="3">
        <v>74006</v>
      </c>
      <c r="H10" s="6">
        <v>0.10580977231297137</v>
      </c>
      <c r="I10" s="3">
        <v>58343</v>
      </c>
      <c r="J10" s="6">
        <v>9.2999999999999999E-2</v>
      </c>
      <c r="K10" s="3">
        <v>264173</v>
      </c>
      <c r="L10" s="6">
        <v>0.111</v>
      </c>
    </row>
    <row r="11" spans="2:12" x14ac:dyDescent="0.25">
      <c r="B11" s="2" t="s">
        <v>57</v>
      </c>
      <c r="C11" s="3">
        <v>37020</v>
      </c>
      <c r="D11" s="6">
        <v>7.5999999999999998E-2</v>
      </c>
      <c r="E11" s="3">
        <v>42230</v>
      </c>
      <c r="F11" s="6">
        <v>7.4999999999999997E-2</v>
      </c>
      <c r="G11" s="3">
        <v>56341</v>
      </c>
      <c r="H11" s="6">
        <v>8.0553311648854417E-2</v>
      </c>
      <c r="I11" s="3">
        <v>67673</v>
      </c>
      <c r="J11" s="6">
        <v>0.108</v>
      </c>
      <c r="K11" s="3">
        <v>203263</v>
      </c>
      <c r="L11" s="6">
        <v>8.5999999999999993E-2</v>
      </c>
    </row>
    <row r="12" spans="2:12" x14ac:dyDescent="0.25">
      <c r="B12" s="2" t="s">
        <v>58</v>
      </c>
      <c r="C12" s="3">
        <v>34833</v>
      </c>
      <c r="D12" s="6">
        <v>7.1999999999999995E-2</v>
      </c>
      <c r="E12" s="3">
        <v>51944</v>
      </c>
      <c r="F12" s="6">
        <v>9.2999999999999999E-2</v>
      </c>
      <c r="G12" s="3">
        <v>57430</v>
      </c>
      <c r="H12" s="6">
        <v>8.2110304893305217E-2</v>
      </c>
      <c r="I12" s="3">
        <v>42808</v>
      </c>
      <c r="J12" s="6">
        <v>6.8000000000000005E-2</v>
      </c>
      <c r="K12" s="3">
        <v>187014</v>
      </c>
      <c r="L12" s="6">
        <v>7.9000000000000001E-2</v>
      </c>
    </row>
    <row r="13" spans="2:12" x14ac:dyDescent="0.25">
      <c r="B13" s="2" t="s">
        <v>1</v>
      </c>
      <c r="C13" s="3">
        <v>0</v>
      </c>
      <c r="D13" s="6">
        <v>0</v>
      </c>
      <c r="E13" s="3">
        <v>0</v>
      </c>
      <c r="F13" s="6">
        <v>0</v>
      </c>
      <c r="G13" s="3">
        <v>0</v>
      </c>
      <c r="H13" s="6">
        <v>0</v>
      </c>
      <c r="I13" s="3">
        <v>0</v>
      </c>
      <c r="J13" s="6">
        <v>0</v>
      </c>
      <c r="K13" s="3">
        <v>0</v>
      </c>
      <c r="L13" s="6">
        <v>0</v>
      </c>
    </row>
    <row r="14" spans="2:12" x14ac:dyDescent="0.25">
      <c r="B14" s="2" t="s">
        <v>59</v>
      </c>
      <c r="C14" s="3">
        <v>2538</v>
      </c>
      <c r="D14" s="6">
        <v>5.0000000000000001E-3</v>
      </c>
      <c r="E14" s="3">
        <v>773</v>
      </c>
      <c r="F14" s="6">
        <v>1E-3</v>
      </c>
      <c r="G14" s="3">
        <v>3087</v>
      </c>
      <c r="H14" s="6">
        <v>4.4136254780712727E-3</v>
      </c>
      <c r="I14" s="3">
        <v>7939</v>
      </c>
      <c r="J14" s="6">
        <v>1.2999999999999999E-2</v>
      </c>
      <c r="K14" s="3">
        <v>14337</v>
      </c>
      <c r="L14" s="6">
        <v>6.0000000000000001E-3</v>
      </c>
    </row>
    <row r="16" spans="2:12" x14ac:dyDescent="0.25">
      <c r="B16" s="41" t="s">
        <v>121</v>
      </c>
      <c r="C16" s="41"/>
      <c r="D16" s="41"/>
      <c r="G16" s="27"/>
    </row>
    <row r="28" spans="3:5" x14ac:dyDescent="0.25">
      <c r="C28" s="15"/>
      <c r="D28" s="15"/>
      <c r="E28" s="15"/>
    </row>
    <row r="29" spans="3:5" x14ac:dyDescent="0.25">
      <c r="C29" s="15"/>
      <c r="D29" s="15"/>
      <c r="E29" s="15"/>
    </row>
  </sheetData>
  <mergeCells count="8">
    <mergeCell ref="G4:H4"/>
    <mergeCell ref="C4:D4"/>
    <mergeCell ref="B2:B5"/>
    <mergeCell ref="B16:D16"/>
    <mergeCell ref="E4:F4"/>
    <mergeCell ref="C2:L3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6" sqref="F16"/>
    </sheetView>
  </sheetViews>
  <sheetFormatPr defaultRowHeight="15" x14ac:dyDescent="0.25"/>
  <cols>
    <col min="1" max="1" width="4.85546875" customWidth="1"/>
    <col min="2" max="2" width="27.140625" customWidth="1"/>
    <col min="3" max="3" width="12.5703125" bestFit="1" customWidth="1"/>
    <col min="5" max="5" width="12.7109375" bestFit="1" customWidth="1"/>
    <col min="7" max="7" width="13.28515625" customWidth="1"/>
    <col min="8" max="8" width="10.85546875" customWidth="1"/>
    <col min="9" max="9" width="14.140625" customWidth="1"/>
    <col min="11" max="11" width="14" customWidth="1"/>
  </cols>
  <sheetData>
    <row r="2" spans="2:12" ht="18.75" customHeight="1" x14ac:dyDescent="0.25">
      <c r="B2" s="42" t="s">
        <v>109</v>
      </c>
      <c r="C2" s="45">
        <v>2019</v>
      </c>
      <c r="D2" s="46"/>
      <c r="E2" s="46"/>
      <c r="F2" s="46"/>
      <c r="G2" s="46"/>
      <c r="H2" s="46"/>
      <c r="I2" s="47"/>
      <c r="J2" s="47"/>
      <c r="K2" s="47"/>
      <c r="L2" s="47"/>
    </row>
    <row r="3" spans="2:12" x14ac:dyDescent="0.25">
      <c r="B3" s="43"/>
      <c r="C3" s="45"/>
      <c r="D3" s="46"/>
      <c r="E3" s="46"/>
      <c r="F3" s="46"/>
      <c r="G3" s="46"/>
      <c r="H3" s="46"/>
      <c r="I3" s="47"/>
      <c r="J3" s="47"/>
      <c r="K3" s="47"/>
      <c r="L3" s="47"/>
    </row>
    <row r="4" spans="2:12" x14ac:dyDescent="0.25">
      <c r="B4" s="43"/>
      <c r="C4" s="48" t="s">
        <v>0</v>
      </c>
      <c r="D4" s="48"/>
      <c r="E4" s="48" t="s">
        <v>128</v>
      </c>
      <c r="F4" s="48"/>
      <c r="G4" s="48" t="s">
        <v>129</v>
      </c>
      <c r="H4" s="48"/>
      <c r="I4" s="53" t="s">
        <v>130</v>
      </c>
      <c r="J4" s="54"/>
      <c r="K4" s="53" t="s">
        <v>131</v>
      </c>
      <c r="L4" s="54"/>
    </row>
    <row r="5" spans="2:12" x14ac:dyDescent="0.25">
      <c r="B5" s="44"/>
      <c r="C5" s="17" t="s">
        <v>2</v>
      </c>
      <c r="D5" s="17" t="s">
        <v>9</v>
      </c>
      <c r="E5" s="21" t="s">
        <v>2</v>
      </c>
      <c r="F5" s="21" t="s">
        <v>9</v>
      </c>
      <c r="G5" s="25" t="s">
        <v>2</v>
      </c>
      <c r="H5" s="25" t="s">
        <v>9</v>
      </c>
      <c r="I5" s="30" t="s">
        <v>2</v>
      </c>
      <c r="J5" s="30" t="s">
        <v>9</v>
      </c>
      <c r="K5" s="30" t="s">
        <v>2</v>
      </c>
      <c r="L5" s="30" t="s">
        <v>9</v>
      </c>
    </row>
    <row r="6" spans="2:12" x14ac:dyDescent="0.25">
      <c r="B6" s="2" t="s">
        <v>29</v>
      </c>
      <c r="C6" s="3">
        <v>40667</v>
      </c>
      <c r="D6" s="5">
        <v>8.4000000000000005E-2</v>
      </c>
      <c r="E6" s="3">
        <v>28494</v>
      </c>
      <c r="F6" s="5">
        <v>5.0999999999999997E-2</v>
      </c>
      <c r="G6" s="3">
        <v>35274</v>
      </c>
      <c r="H6" s="5">
        <v>5.0432999772669761E-2</v>
      </c>
      <c r="I6" s="3">
        <v>28379</v>
      </c>
      <c r="J6" s="5">
        <v>4.4999999999999998E-2</v>
      </c>
      <c r="K6" s="3">
        <v>132814</v>
      </c>
      <c r="L6" s="5">
        <v>5.6000000000000001E-2</v>
      </c>
    </row>
    <row r="7" spans="2:12" x14ac:dyDescent="0.25">
      <c r="B7" s="2" t="s">
        <v>30</v>
      </c>
      <c r="C7" s="3">
        <v>444129</v>
      </c>
      <c r="D7" s="5">
        <v>0.91600000000000004</v>
      </c>
      <c r="E7" s="3">
        <v>532555</v>
      </c>
      <c r="F7" s="5">
        <v>0.94899999999999995</v>
      </c>
      <c r="G7" s="3">
        <v>664149</v>
      </c>
      <c r="H7" s="5">
        <v>0.9495670002273302</v>
      </c>
      <c r="I7" s="3">
        <v>600241</v>
      </c>
      <c r="J7" s="5">
        <v>0.95499999999999996</v>
      </c>
      <c r="K7" s="3">
        <v>2241074</v>
      </c>
      <c r="L7" s="5">
        <v>0.94399999999999995</v>
      </c>
    </row>
    <row r="8" spans="2:12" x14ac:dyDescent="0.25">
      <c r="G8" s="15"/>
      <c r="H8" s="15"/>
      <c r="I8" s="15"/>
    </row>
    <row r="9" spans="2:12" x14ac:dyDescent="0.25">
      <c r="B9" s="41" t="s">
        <v>121</v>
      </c>
      <c r="C9" s="41"/>
      <c r="D9" s="41"/>
      <c r="G9" s="27"/>
      <c r="H9" s="15"/>
      <c r="I9" s="15"/>
    </row>
    <row r="10" spans="2:12" x14ac:dyDescent="0.25">
      <c r="G10" s="15"/>
      <c r="H10" s="15"/>
      <c r="I10" s="15"/>
    </row>
    <row r="11" spans="2:12" x14ac:dyDescent="0.25">
      <c r="G11" s="15"/>
      <c r="H11" s="15"/>
      <c r="I11" s="15"/>
    </row>
    <row r="12" spans="2:12" x14ac:dyDescent="0.25">
      <c r="G12" s="15"/>
      <c r="H12" s="15"/>
      <c r="I12" s="15"/>
    </row>
    <row r="13" spans="2:12" x14ac:dyDescent="0.25">
      <c r="G13" s="15"/>
      <c r="H13" s="15"/>
      <c r="I13" s="15"/>
    </row>
    <row r="14" spans="2:12" x14ac:dyDescent="0.25">
      <c r="G14" s="15"/>
      <c r="H14" s="15"/>
      <c r="I14" s="15"/>
    </row>
  </sheetData>
  <mergeCells count="8">
    <mergeCell ref="G4:H4"/>
    <mergeCell ref="C4:D4"/>
    <mergeCell ref="B2:B5"/>
    <mergeCell ref="B9:D9"/>
    <mergeCell ref="E4:F4"/>
    <mergeCell ref="C2:L3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2" sqref="B12:D12"/>
    </sheetView>
  </sheetViews>
  <sheetFormatPr defaultRowHeight="15" x14ac:dyDescent="0.25"/>
  <cols>
    <col min="1" max="1" width="4.140625" customWidth="1"/>
    <col min="2" max="2" width="26.7109375" customWidth="1"/>
    <col min="3" max="3" width="12.5703125" bestFit="1" customWidth="1"/>
    <col min="5" max="5" width="12.7109375" bestFit="1" customWidth="1"/>
    <col min="7" max="7" width="13.85546875" customWidth="1"/>
    <col min="9" max="9" width="12.28515625" customWidth="1"/>
    <col min="11" max="11" width="13.42578125" customWidth="1"/>
  </cols>
  <sheetData>
    <row r="2" spans="2:12" ht="18.75" customHeight="1" x14ac:dyDescent="0.25">
      <c r="B2" s="42" t="s">
        <v>110</v>
      </c>
      <c r="C2" s="45">
        <v>2019</v>
      </c>
      <c r="D2" s="46"/>
      <c r="E2" s="46"/>
      <c r="F2" s="46"/>
      <c r="G2" s="46"/>
      <c r="H2" s="46"/>
      <c r="I2" s="47"/>
      <c r="J2" s="47"/>
      <c r="K2" s="47"/>
      <c r="L2" s="47"/>
    </row>
    <row r="3" spans="2:12" x14ac:dyDescent="0.25">
      <c r="B3" s="43"/>
      <c r="C3" s="45"/>
      <c r="D3" s="46"/>
      <c r="E3" s="46"/>
      <c r="F3" s="46"/>
      <c r="G3" s="46"/>
      <c r="H3" s="46"/>
      <c r="I3" s="47"/>
      <c r="J3" s="47"/>
      <c r="K3" s="47"/>
      <c r="L3" s="47"/>
    </row>
    <row r="4" spans="2:12" x14ac:dyDescent="0.25">
      <c r="B4" s="43"/>
      <c r="C4" s="48" t="s">
        <v>0</v>
      </c>
      <c r="D4" s="48"/>
      <c r="E4" s="48" t="s">
        <v>128</v>
      </c>
      <c r="F4" s="48"/>
      <c r="G4" s="48" t="s">
        <v>129</v>
      </c>
      <c r="H4" s="48"/>
      <c r="I4" s="48" t="s">
        <v>130</v>
      </c>
      <c r="J4" s="48"/>
      <c r="K4" s="48" t="s">
        <v>131</v>
      </c>
      <c r="L4" s="48"/>
    </row>
    <row r="5" spans="2:12" x14ac:dyDescent="0.25">
      <c r="B5" s="44"/>
      <c r="C5" s="17" t="s">
        <v>2</v>
      </c>
      <c r="D5" s="17" t="s">
        <v>9</v>
      </c>
      <c r="E5" s="21" t="s">
        <v>2</v>
      </c>
      <c r="F5" s="21" t="s">
        <v>9</v>
      </c>
      <c r="G5" s="25" t="s">
        <v>2</v>
      </c>
      <c r="H5" s="25" t="s">
        <v>9</v>
      </c>
      <c r="I5" s="30" t="s">
        <v>2</v>
      </c>
      <c r="J5" s="30" t="s">
        <v>9</v>
      </c>
      <c r="K5" s="30" t="s">
        <v>2</v>
      </c>
      <c r="L5" s="30" t="s">
        <v>9</v>
      </c>
    </row>
    <row r="6" spans="2:12" x14ac:dyDescent="0.25">
      <c r="B6" s="2" t="s">
        <v>25</v>
      </c>
      <c r="C6" s="3">
        <v>234266</v>
      </c>
      <c r="D6" s="5">
        <v>0.48299999999999998</v>
      </c>
      <c r="E6" s="3">
        <v>252335</v>
      </c>
      <c r="F6" s="5">
        <v>0.45</v>
      </c>
      <c r="G6" s="3">
        <v>312044</v>
      </c>
      <c r="H6" s="5">
        <v>0.44600000000000001</v>
      </c>
      <c r="I6" s="3">
        <v>264932</v>
      </c>
      <c r="J6" s="5">
        <v>0.42099999999999999</v>
      </c>
      <c r="K6" s="3">
        <f>C6+E6+G6+I6</f>
        <v>1063577</v>
      </c>
      <c r="L6" s="6">
        <f>K6/SUM(K$6:$K10)</f>
        <v>0.44590702914096475</v>
      </c>
    </row>
    <row r="7" spans="2:12" x14ac:dyDescent="0.25">
      <c r="B7" s="2" t="s">
        <v>26</v>
      </c>
      <c r="C7" s="3">
        <v>163771</v>
      </c>
      <c r="D7" s="5">
        <v>0.33800000000000002</v>
      </c>
      <c r="E7" s="3">
        <v>193265</v>
      </c>
      <c r="F7" s="5">
        <v>0.34399999999999997</v>
      </c>
      <c r="G7" s="3">
        <v>245267</v>
      </c>
      <c r="H7" s="5">
        <v>0.35099999999999998</v>
      </c>
      <c r="I7" s="3">
        <v>236657</v>
      </c>
      <c r="J7" s="5">
        <v>0.376</v>
      </c>
      <c r="K7" s="3">
        <f t="shared" ref="K7:K10" si="0">C7+E7+G7+I7</f>
        <v>838960</v>
      </c>
      <c r="L7" s="6">
        <f>K7/SUM(K$6:$K11)</f>
        <v>0.3517358509709253</v>
      </c>
    </row>
    <row r="8" spans="2:12" x14ac:dyDescent="0.25">
      <c r="B8" s="2" t="s">
        <v>27</v>
      </c>
      <c r="C8" s="3">
        <v>76613</v>
      </c>
      <c r="D8" s="5">
        <v>0.158</v>
      </c>
      <c r="E8" s="3">
        <v>103409</v>
      </c>
      <c r="F8" s="5">
        <v>0.184</v>
      </c>
      <c r="G8" s="3">
        <v>118980</v>
      </c>
      <c r="H8" s="5">
        <v>0.17</v>
      </c>
      <c r="I8" s="3">
        <v>110954</v>
      </c>
      <c r="J8" s="5">
        <v>0.17699999999999999</v>
      </c>
      <c r="K8" s="3">
        <f t="shared" si="0"/>
        <v>409956</v>
      </c>
      <c r="L8" s="6">
        <f>K8/SUM(K$6:$K12)</f>
        <v>0.17187496724591952</v>
      </c>
    </row>
    <row r="9" spans="2:12" x14ac:dyDescent="0.25">
      <c r="B9" s="2" t="s">
        <v>28</v>
      </c>
      <c r="C9" s="3">
        <v>13318</v>
      </c>
      <c r="D9" s="5">
        <v>2.7E-2</v>
      </c>
      <c r="E9" s="3">
        <v>15499</v>
      </c>
      <c r="F9" s="5">
        <v>2.8000000000000001E-2</v>
      </c>
      <c r="G9" s="3">
        <v>23849</v>
      </c>
      <c r="H9" s="5">
        <v>3.4000000000000002E-2</v>
      </c>
      <c r="I9" s="3">
        <v>19720</v>
      </c>
      <c r="J9" s="5">
        <v>3.1E-2</v>
      </c>
      <c r="K9" s="3">
        <f t="shared" si="0"/>
        <v>72386</v>
      </c>
      <c r="L9" s="6">
        <f>K9/SUM(K$6:$K13)</f>
        <v>3.0347991928556067E-2</v>
      </c>
    </row>
    <row r="10" spans="2:12" x14ac:dyDescent="0.25">
      <c r="B10" s="2" t="s">
        <v>1</v>
      </c>
      <c r="C10" s="3">
        <v>0</v>
      </c>
      <c r="D10" s="5">
        <v>0</v>
      </c>
      <c r="E10" s="3">
        <v>320</v>
      </c>
      <c r="F10" s="5">
        <v>1E-3</v>
      </c>
      <c r="G10" s="3">
        <v>0</v>
      </c>
      <c r="H10" s="5">
        <v>0</v>
      </c>
      <c r="I10" s="3">
        <v>0</v>
      </c>
      <c r="J10" s="6">
        <v>0</v>
      </c>
      <c r="K10" s="3">
        <f t="shared" si="0"/>
        <v>320</v>
      </c>
      <c r="L10" s="6">
        <f>K10/SUM(K$6:$K14)</f>
        <v>1.3416071363437599E-4</v>
      </c>
    </row>
    <row r="11" spans="2:12" x14ac:dyDescent="0.25">
      <c r="F11" s="15"/>
      <c r="G11" s="15"/>
      <c r="H11" s="15"/>
      <c r="I11" s="15"/>
    </row>
    <row r="12" spans="2:12" x14ac:dyDescent="0.25">
      <c r="B12" s="41" t="s">
        <v>121</v>
      </c>
      <c r="C12" s="41"/>
      <c r="D12" s="41"/>
      <c r="F12" s="15"/>
      <c r="G12" s="15"/>
      <c r="H12" s="15"/>
      <c r="I12" s="15"/>
    </row>
    <row r="13" spans="2:12" x14ac:dyDescent="0.25">
      <c r="F13" s="15"/>
      <c r="G13" s="15"/>
      <c r="H13" s="15"/>
      <c r="I13" s="15"/>
    </row>
    <row r="14" spans="2:12" x14ac:dyDescent="0.25">
      <c r="F14" s="15"/>
      <c r="G14" s="15"/>
      <c r="H14" s="15"/>
      <c r="I14" s="15"/>
    </row>
    <row r="15" spans="2:12" x14ac:dyDescent="0.25">
      <c r="F15" s="15"/>
      <c r="G15" s="15"/>
      <c r="H15" s="15"/>
      <c r="I15" s="15"/>
    </row>
    <row r="16" spans="2:12" x14ac:dyDescent="0.25">
      <c r="F16" s="15"/>
      <c r="G16" s="15"/>
      <c r="H16" s="15"/>
      <c r="I16" s="15"/>
    </row>
    <row r="17" spans="6:9" x14ac:dyDescent="0.25">
      <c r="F17" s="15"/>
      <c r="G17" s="15"/>
      <c r="H17" s="15"/>
      <c r="I17" s="15"/>
    </row>
  </sheetData>
  <mergeCells count="8">
    <mergeCell ref="G4:H4"/>
    <mergeCell ref="C4:D4"/>
    <mergeCell ref="B2:B5"/>
    <mergeCell ref="B12:D12"/>
    <mergeCell ref="E4:F4"/>
    <mergeCell ref="C2:L3"/>
    <mergeCell ref="I4:J4"/>
    <mergeCell ref="K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8" sqref="I18"/>
    </sheetView>
  </sheetViews>
  <sheetFormatPr defaultRowHeight="15" x14ac:dyDescent="0.25"/>
  <cols>
    <col min="1" max="1" width="4.28515625" customWidth="1"/>
    <col min="2" max="2" width="45.140625" bestFit="1" customWidth="1"/>
    <col min="3" max="3" width="12.5703125" bestFit="1" customWidth="1"/>
    <col min="5" max="5" width="12.7109375" bestFit="1" customWidth="1"/>
    <col min="7" max="7" width="14.7109375" customWidth="1"/>
    <col min="8" max="8" width="14" customWidth="1"/>
    <col min="9" max="9" width="14.28515625" customWidth="1"/>
    <col min="11" max="11" width="13.140625" customWidth="1"/>
  </cols>
  <sheetData>
    <row r="2" spans="2:12" ht="18.75" customHeight="1" x14ac:dyDescent="0.25">
      <c r="B2" s="42" t="s">
        <v>111</v>
      </c>
      <c r="C2" s="45">
        <v>2019</v>
      </c>
      <c r="D2" s="46"/>
      <c r="E2" s="46"/>
      <c r="F2" s="46"/>
      <c r="G2" s="46"/>
      <c r="H2" s="46"/>
      <c r="I2" s="47"/>
      <c r="J2" s="47"/>
      <c r="K2" s="47"/>
      <c r="L2" s="47"/>
    </row>
    <row r="3" spans="2:12" x14ac:dyDescent="0.25">
      <c r="B3" s="43"/>
      <c r="C3" s="45"/>
      <c r="D3" s="46"/>
      <c r="E3" s="46"/>
      <c r="F3" s="46"/>
      <c r="G3" s="46"/>
      <c r="H3" s="46"/>
      <c r="I3" s="47"/>
      <c r="J3" s="47"/>
      <c r="K3" s="47"/>
      <c r="L3" s="47"/>
    </row>
    <row r="4" spans="2:12" x14ac:dyDescent="0.25">
      <c r="B4" s="43"/>
      <c r="C4" s="48" t="s">
        <v>0</v>
      </c>
      <c r="D4" s="48"/>
      <c r="E4" s="48" t="s">
        <v>128</v>
      </c>
      <c r="F4" s="48"/>
      <c r="G4" s="48" t="s">
        <v>129</v>
      </c>
      <c r="H4" s="48"/>
      <c r="I4" s="48" t="s">
        <v>130</v>
      </c>
      <c r="J4" s="48"/>
      <c r="K4" s="48" t="s">
        <v>131</v>
      </c>
      <c r="L4" s="48"/>
    </row>
    <row r="5" spans="2:12" x14ac:dyDescent="0.25">
      <c r="B5" s="44"/>
      <c r="C5" s="17" t="s">
        <v>2</v>
      </c>
      <c r="D5" s="17" t="s">
        <v>9</v>
      </c>
      <c r="E5" s="21" t="s">
        <v>2</v>
      </c>
      <c r="F5" s="21" t="s">
        <v>9</v>
      </c>
      <c r="G5" s="25" t="s">
        <v>2</v>
      </c>
      <c r="H5" s="25" t="s">
        <v>9</v>
      </c>
      <c r="I5" s="30" t="s">
        <v>2</v>
      </c>
      <c r="J5" s="30" t="s">
        <v>9</v>
      </c>
      <c r="K5" s="30" t="s">
        <v>2</v>
      </c>
      <c r="L5" s="30" t="s">
        <v>9</v>
      </c>
    </row>
    <row r="6" spans="2:12" x14ac:dyDescent="0.25">
      <c r="B6" s="4" t="s">
        <v>4</v>
      </c>
      <c r="C6" s="3">
        <v>72914</v>
      </c>
      <c r="D6" s="5">
        <v>0.15</v>
      </c>
      <c r="E6" s="3">
        <v>71895</v>
      </c>
      <c r="F6" s="5">
        <v>0.128</v>
      </c>
      <c r="G6" s="3">
        <v>89848</v>
      </c>
      <c r="H6" s="5">
        <v>0.128</v>
      </c>
      <c r="I6" s="3">
        <v>68080</v>
      </c>
      <c r="J6" s="6">
        <f>I6/SUM(I$6:I$13)</f>
        <v>0.10853415127186465</v>
      </c>
      <c r="K6" s="3">
        <f>SUM(C6+E6+G6+I6)</f>
        <v>302737</v>
      </c>
      <c r="L6" s="6">
        <f>K6/SUM(K$6:K$13)</f>
        <v>0.12760053900107776</v>
      </c>
    </row>
    <row r="7" spans="2:12" x14ac:dyDescent="0.25">
      <c r="B7" s="4" t="s">
        <v>92</v>
      </c>
      <c r="C7" s="3">
        <v>180996</v>
      </c>
      <c r="D7" s="5">
        <v>0.373</v>
      </c>
      <c r="E7" s="3">
        <v>209457</v>
      </c>
      <c r="F7" s="5">
        <v>0.373</v>
      </c>
      <c r="G7" s="3">
        <v>243831</v>
      </c>
      <c r="H7" s="5">
        <v>0.34899999999999998</v>
      </c>
      <c r="I7" s="3">
        <v>223564</v>
      </c>
      <c r="J7" s="6">
        <f t="shared" ref="J7:J13" si="0">I7/SUM(I$6:I$13)</f>
        <v>0.35640906279293699</v>
      </c>
      <c r="K7" s="3">
        <f t="shared" ref="K7:K13" si="1">SUM(C7+E7+G7+I7)</f>
        <v>857848</v>
      </c>
      <c r="L7" s="6">
        <f t="shared" ref="L7:L13" si="2">K7/SUM(K$6:K$13)</f>
        <v>0.3615741292970352</v>
      </c>
    </row>
    <row r="8" spans="2:12" x14ac:dyDescent="0.25">
      <c r="B8" s="4" t="s">
        <v>5</v>
      </c>
      <c r="C8" s="3">
        <v>4361</v>
      </c>
      <c r="D8" s="5">
        <v>8.9999999999999993E-3</v>
      </c>
      <c r="E8" s="3">
        <v>5869</v>
      </c>
      <c r="F8" s="5">
        <v>0.01</v>
      </c>
      <c r="G8" s="3">
        <v>7490</v>
      </c>
      <c r="H8" s="5">
        <v>1.0999999999999999E-2</v>
      </c>
      <c r="I8" s="3">
        <v>7500</v>
      </c>
      <c r="J8" s="6">
        <f t="shared" si="0"/>
        <v>1.195661184692986E-2</v>
      </c>
      <c r="K8" s="3">
        <f t="shared" si="1"/>
        <v>25220</v>
      </c>
      <c r="L8" s="6">
        <f t="shared" si="2"/>
        <v>1.0629971208035955E-2</v>
      </c>
    </row>
    <row r="9" spans="2:12" x14ac:dyDescent="0.25">
      <c r="B9" s="4" t="s">
        <v>6</v>
      </c>
      <c r="C9" s="3">
        <v>20129</v>
      </c>
      <c r="D9" s="5">
        <v>4.2000000000000003E-2</v>
      </c>
      <c r="E9" s="3">
        <v>19327</v>
      </c>
      <c r="F9" s="5">
        <v>3.4000000000000002E-2</v>
      </c>
      <c r="G9" s="3">
        <v>19547</v>
      </c>
      <c r="H9" s="5">
        <v>2.8000000000000001E-2</v>
      </c>
      <c r="I9" s="3">
        <v>13925</v>
      </c>
      <c r="J9" s="6">
        <f t="shared" si="0"/>
        <v>2.2199442662466443E-2</v>
      </c>
      <c r="K9" s="3">
        <f t="shared" si="1"/>
        <v>72928</v>
      </c>
      <c r="L9" s="6">
        <f t="shared" si="2"/>
        <v>3.073840365819374E-2</v>
      </c>
    </row>
    <row r="10" spans="2:12" x14ac:dyDescent="0.25">
      <c r="B10" s="4" t="s">
        <v>93</v>
      </c>
      <c r="C10" s="3">
        <v>481</v>
      </c>
      <c r="D10" s="5">
        <v>1E-3</v>
      </c>
      <c r="E10" s="3">
        <v>1109</v>
      </c>
      <c r="F10" s="5">
        <v>2E-3</v>
      </c>
      <c r="G10" s="3">
        <v>274</v>
      </c>
      <c r="H10" s="5">
        <v>0</v>
      </c>
      <c r="I10" s="3">
        <v>2507</v>
      </c>
      <c r="J10" s="6">
        <f t="shared" si="0"/>
        <v>3.9966967867004219E-3</v>
      </c>
      <c r="K10" s="3">
        <f t="shared" si="1"/>
        <v>4371</v>
      </c>
      <c r="L10" s="6">
        <f t="shared" si="2"/>
        <v>1.8423316475148755E-3</v>
      </c>
    </row>
    <row r="11" spans="2:12" x14ac:dyDescent="0.25">
      <c r="B11" s="4" t="s">
        <v>7</v>
      </c>
      <c r="C11" s="3">
        <v>127132</v>
      </c>
      <c r="D11" s="5">
        <v>0.26200000000000001</v>
      </c>
      <c r="E11" s="3">
        <v>147560</v>
      </c>
      <c r="F11" s="5">
        <v>0.26300000000000001</v>
      </c>
      <c r="G11" s="3">
        <v>207175</v>
      </c>
      <c r="H11" s="5">
        <v>0.29599999999999999</v>
      </c>
      <c r="I11" s="3">
        <v>199787</v>
      </c>
      <c r="J11" s="6">
        <f t="shared" si="0"/>
        <v>0.31850341480834349</v>
      </c>
      <c r="K11" s="3">
        <f t="shared" si="1"/>
        <v>681654</v>
      </c>
      <c r="L11" s="6">
        <f t="shared" si="2"/>
        <v>0.28731016629034656</v>
      </c>
    </row>
    <row r="12" spans="2:12" x14ac:dyDescent="0.25">
      <c r="B12" s="4" t="s">
        <v>94</v>
      </c>
      <c r="C12" s="3">
        <v>75633</v>
      </c>
      <c r="D12" s="5">
        <v>0.156</v>
      </c>
      <c r="E12" s="3">
        <v>102082</v>
      </c>
      <c r="F12" s="5">
        <v>0.182</v>
      </c>
      <c r="G12" s="3">
        <v>126242</v>
      </c>
      <c r="H12" s="5">
        <v>0.18</v>
      </c>
      <c r="I12" s="3">
        <v>111905</v>
      </c>
      <c r="J12" s="6">
        <f t="shared" si="0"/>
        <v>0.17840061983075814</v>
      </c>
      <c r="K12" s="3">
        <f t="shared" si="1"/>
        <v>415862</v>
      </c>
      <c r="L12" s="6">
        <f t="shared" si="2"/>
        <v>0.17528156568264266</v>
      </c>
    </row>
    <row r="13" spans="2:12" x14ac:dyDescent="0.25">
      <c r="B13" s="4" t="s">
        <v>8</v>
      </c>
      <c r="C13" s="3">
        <v>3150</v>
      </c>
      <c r="D13" s="5">
        <v>6.0000000000000001E-3</v>
      </c>
      <c r="E13" s="3">
        <v>3751</v>
      </c>
      <c r="F13" s="5">
        <v>7.0000000000000001E-3</v>
      </c>
      <c r="G13" s="3">
        <v>5016</v>
      </c>
      <c r="H13" s="5">
        <v>7.0000000000000001E-3</v>
      </c>
      <c r="I13" s="3">
        <v>0</v>
      </c>
      <c r="J13" s="6">
        <f t="shared" si="0"/>
        <v>0</v>
      </c>
      <c r="K13" s="3">
        <f t="shared" si="1"/>
        <v>11917</v>
      </c>
      <c r="L13" s="6">
        <f t="shared" si="2"/>
        <v>5.0228932151532308E-3</v>
      </c>
    </row>
    <row r="14" spans="2:12" x14ac:dyDescent="0.25">
      <c r="F14" s="15"/>
      <c r="G14" s="15"/>
      <c r="H14" s="15"/>
    </row>
    <row r="15" spans="2:12" x14ac:dyDescent="0.25">
      <c r="B15" s="41" t="s">
        <v>121</v>
      </c>
      <c r="C15" s="41"/>
      <c r="D15" s="41"/>
      <c r="F15" s="15"/>
      <c r="G15" s="15"/>
      <c r="H15" s="15"/>
    </row>
    <row r="16" spans="2:12" x14ac:dyDescent="0.25">
      <c r="F16" s="15"/>
      <c r="G16" s="15"/>
      <c r="H16" s="15"/>
    </row>
  </sheetData>
  <mergeCells count="8">
    <mergeCell ref="C4:D4"/>
    <mergeCell ref="B2:B5"/>
    <mergeCell ref="B15:D15"/>
    <mergeCell ref="E4:F4"/>
    <mergeCell ref="G4:H4"/>
    <mergeCell ref="C2:L3"/>
    <mergeCell ref="I4:J4"/>
    <mergeCell ref="K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14" sqref="N14"/>
    </sheetView>
  </sheetViews>
  <sheetFormatPr defaultRowHeight="15" x14ac:dyDescent="0.25"/>
  <cols>
    <col min="1" max="1" width="4" customWidth="1"/>
    <col min="2" max="2" width="38.85546875" customWidth="1"/>
    <col min="3" max="3" width="14.140625" customWidth="1"/>
    <col min="5" max="5" width="14.5703125" customWidth="1"/>
    <col min="7" max="7" width="14.42578125" customWidth="1"/>
    <col min="8" max="8" width="12.28515625" customWidth="1"/>
    <col min="9" max="9" width="13" customWidth="1"/>
    <col min="11" max="11" width="12.5703125" customWidth="1"/>
  </cols>
  <sheetData>
    <row r="2" spans="1:13" ht="21.75" customHeight="1" x14ac:dyDescent="0.25">
      <c r="B2" s="52" t="s">
        <v>112</v>
      </c>
      <c r="C2" s="45">
        <v>2019</v>
      </c>
      <c r="D2" s="46"/>
      <c r="E2" s="46"/>
      <c r="F2" s="46"/>
      <c r="G2" s="46"/>
      <c r="H2" s="46"/>
      <c r="I2" s="47"/>
      <c r="J2" s="47"/>
      <c r="K2" s="47"/>
      <c r="L2" s="47"/>
    </row>
    <row r="3" spans="1:13" x14ac:dyDescent="0.25">
      <c r="B3" s="52"/>
      <c r="C3" s="45"/>
      <c r="D3" s="46"/>
      <c r="E3" s="46"/>
      <c r="F3" s="46"/>
      <c r="G3" s="46"/>
      <c r="H3" s="46"/>
      <c r="I3" s="47"/>
      <c r="J3" s="47"/>
      <c r="K3" s="47"/>
      <c r="L3" s="47"/>
    </row>
    <row r="4" spans="1:13" x14ac:dyDescent="0.25">
      <c r="B4" s="52"/>
      <c r="C4" s="48" t="s">
        <v>0</v>
      </c>
      <c r="D4" s="48"/>
      <c r="E4" s="48" t="s">
        <v>128</v>
      </c>
      <c r="F4" s="48"/>
      <c r="G4" s="48" t="s">
        <v>129</v>
      </c>
      <c r="H4" s="48"/>
      <c r="I4" s="48" t="s">
        <v>130</v>
      </c>
      <c r="J4" s="48"/>
      <c r="K4" s="48" t="s">
        <v>131</v>
      </c>
      <c r="L4" s="48"/>
    </row>
    <row r="5" spans="1:13" x14ac:dyDescent="0.25">
      <c r="B5" s="52"/>
      <c r="C5" s="17" t="s">
        <v>2</v>
      </c>
      <c r="D5" s="17" t="s">
        <v>3</v>
      </c>
      <c r="E5" s="21" t="s">
        <v>2</v>
      </c>
      <c r="F5" s="21" t="s">
        <v>3</v>
      </c>
      <c r="G5" s="25" t="s">
        <v>2</v>
      </c>
      <c r="H5" s="25" t="s">
        <v>3</v>
      </c>
      <c r="I5" s="30" t="s">
        <v>2</v>
      </c>
      <c r="J5" s="30" t="s">
        <v>9</v>
      </c>
      <c r="K5" s="30" t="s">
        <v>2</v>
      </c>
      <c r="L5" s="30" t="s">
        <v>9</v>
      </c>
    </row>
    <row r="6" spans="1:13" x14ac:dyDescent="0.25">
      <c r="A6" s="15"/>
      <c r="B6" s="2" t="s">
        <v>78</v>
      </c>
      <c r="C6" s="3">
        <v>191858</v>
      </c>
      <c r="D6" s="5">
        <v>0.39600000000000002</v>
      </c>
      <c r="E6" s="3">
        <v>255279</v>
      </c>
      <c r="F6" s="5">
        <v>0.45500000000000002</v>
      </c>
      <c r="G6" s="3">
        <v>350537</v>
      </c>
      <c r="H6" s="5">
        <v>0.501</v>
      </c>
      <c r="I6" s="3">
        <v>263237</v>
      </c>
      <c r="J6" s="5">
        <v>0.41899999999999998</v>
      </c>
      <c r="K6" s="3">
        <v>1060911</v>
      </c>
      <c r="L6" s="5">
        <v>0.44700000000000001</v>
      </c>
      <c r="M6" s="15"/>
    </row>
    <row r="7" spans="1:13" x14ac:dyDescent="0.25">
      <c r="A7" s="15"/>
      <c r="B7" s="35" t="s">
        <v>80</v>
      </c>
      <c r="C7" s="22">
        <v>112052</v>
      </c>
      <c r="D7" s="23">
        <v>0.23100000000000001</v>
      </c>
      <c r="E7" s="22">
        <v>117863</v>
      </c>
      <c r="F7" s="23">
        <v>0.21</v>
      </c>
      <c r="G7" s="3">
        <v>122210</v>
      </c>
      <c r="H7" s="5">
        <v>0.17499999999999999</v>
      </c>
      <c r="I7" s="3">
        <v>111706</v>
      </c>
      <c r="J7" s="5">
        <v>0.17799999999999999</v>
      </c>
      <c r="K7" s="3">
        <v>463831</v>
      </c>
      <c r="L7" s="5">
        <v>0.19500000000000001</v>
      </c>
      <c r="M7" s="36"/>
    </row>
    <row r="8" spans="1:13" x14ac:dyDescent="0.25">
      <c r="A8" s="15"/>
      <c r="B8" s="2" t="s">
        <v>79</v>
      </c>
      <c r="C8" s="3">
        <v>58141</v>
      </c>
      <c r="D8" s="5">
        <v>0.12</v>
      </c>
      <c r="E8" s="3">
        <v>62763</v>
      </c>
      <c r="F8" s="5">
        <v>0.112</v>
      </c>
      <c r="G8" s="3">
        <v>76991</v>
      </c>
      <c r="H8" s="5">
        <v>0.11</v>
      </c>
      <c r="I8" s="3">
        <v>80039</v>
      </c>
      <c r="J8" s="5">
        <v>0.127</v>
      </c>
      <c r="K8" s="3">
        <v>277934</v>
      </c>
      <c r="L8" s="5">
        <v>0.11700000000000001</v>
      </c>
      <c r="M8" s="15"/>
    </row>
    <row r="9" spans="1:13" x14ac:dyDescent="0.25">
      <c r="A9" s="15"/>
      <c r="B9" s="2" t="s">
        <v>77</v>
      </c>
      <c r="C9" s="3">
        <v>32047</v>
      </c>
      <c r="D9" s="5">
        <v>6.6000000000000003E-2</v>
      </c>
      <c r="E9" s="3">
        <v>43224</v>
      </c>
      <c r="F9" s="5">
        <v>7.6999999999999999E-2</v>
      </c>
      <c r="G9" s="3">
        <v>32701</v>
      </c>
      <c r="H9" s="5">
        <v>4.7E-2</v>
      </c>
      <c r="I9" s="3">
        <v>58259</v>
      </c>
      <c r="J9" s="5">
        <v>9.2999999999999999E-2</v>
      </c>
      <c r="K9" s="3">
        <v>166231</v>
      </c>
      <c r="L9" s="5">
        <v>7.0000000000000007E-2</v>
      </c>
      <c r="M9" s="15"/>
    </row>
    <row r="10" spans="1:13" x14ac:dyDescent="0.25">
      <c r="A10" s="15"/>
      <c r="B10" s="2" t="s">
        <v>84</v>
      </c>
      <c r="C10" s="3">
        <v>12668</v>
      </c>
      <c r="D10" s="5">
        <v>2.5999999999999999E-2</v>
      </c>
      <c r="E10" s="3">
        <v>8197</v>
      </c>
      <c r="F10" s="5">
        <v>1.4999999999999999E-2</v>
      </c>
      <c r="G10" s="3">
        <v>14708</v>
      </c>
      <c r="H10" s="5">
        <v>2.1000000000000001E-2</v>
      </c>
      <c r="I10" s="3">
        <v>15027</v>
      </c>
      <c r="J10" s="5">
        <v>2.4E-2</v>
      </c>
      <c r="K10" s="3">
        <v>50600</v>
      </c>
      <c r="L10" s="5">
        <v>2.1000000000000001E-2</v>
      </c>
      <c r="M10" s="15"/>
    </row>
    <row r="11" spans="1:13" x14ac:dyDescent="0.25">
      <c r="A11" s="15"/>
      <c r="B11" s="2" t="s">
        <v>82</v>
      </c>
      <c r="C11" s="3">
        <v>10132</v>
      </c>
      <c r="D11" s="5">
        <v>2.1000000000000001E-2</v>
      </c>
      <c r="E11" s="3">
        <v>9452</v>
      </c>
      <c r="F11" s="5">
        <v>1.7000000000000001E-2</v>
      </c>
      <c r="G11" s="3">
        <v>13358</v>
      </c>
      <c r="H11" s="5">
        <v>1.9E-2</v>
      </c>
      <c r="I11" s="3">
        <v>7455</v>
      </c>
      <c r="J11" s="5">
        <v>1.2E-2</v>
      </c>
      <c r="K11" s="3">
        <v>40397</v>
      </c>
      <c r="L11" s="5">
        <v>1.7000000000000001E-2</v>
      </c>
      <c r="M11" s="15"/>
    </row>
    <row r="12" spans="1:13" x14ac:dyDescent="0.25">
      <c r="A12" s="15"/>
      <c r="B12" s="2" t="s">
        <v>87</v>
      </c>
      <c r="C12" s="3">
        <v>7268</v>
      </c>
      <c r="D12" s="5">
        <v>1.4999999999999999E-2</v>
      </c>
      <c r="E12" s="3">
        <v>8864</v>
      </c>
      <c r="F12" s="5">
        <v>1.6E-2</v>
      </c>
      <c r="G12" s="3">
        <v>11289</v>
      </c>
      <c r="H12" s="5">
        <v>1.6E-2</v>
      </c>
      <c r="I12" s="3">
        <v>11286</v>
      </c>
      <c r="J12" s="5">
        <v>1.7999999999999999E-2</v>
      </c>
      <c r="K12" s="3">
        <v>38707</v>
      </c>
      <c r="L12" s="5">
        <v>1.6E-2</v>
      </c>
      <c r="M12" s="15"/>
    </row>
    <row r="13" spans="1:13" x14ac:dyDescent="0.25">
      <c r="A13" s="15"/>
      <c r="B13" s="2" t="s">
        <v>90</v>
      </c>
      <c r="C13" s="3">
        <v>4576</v>
      </c>
      <c r="D13" s="5">
        <v>8.9999999999999993E-3</v>
      </c>
      <c r="E13" s="3">
        <v>6224</v>
      </c>
      <c r="F13" s="5">
        <v>1.0999999999999999E-2</v>
      </c>
      <c r="G13" s="3">
        <v>5815</v>
      </c>
      <c r="H13" s="5">
        <v>8.0000000000000002E-3</v>
      </c>
      <c r="I13" s="3">
        <v>10655</v>
      </c>
      <c r="J13" s="5">
        <v>1.7000000000000001E-2</v>
      </c>
      <c r="K13" s="3">
        <v>27270</v>
      </c>
      <c r="L13" s="5">
        <v>1.0999999999999999E-2</v>
      </c>
      <c r="M13" s="15"/>
    </row>
    <row r="14" spans="1:13" x14ac:dyDescent="0.25">
      <c r="A14" s="15"/>
      <c r="B14" s="2" t="s">
        <v>89</v>
      </c>
      <c r="C14" s="3">
        <v>5133</v>
      </c>
      <c r="D14" s="5">
        <v>1.0999999999999999E-2</v>
      </c>
      <c r="E14" s="3">
        <v>6975</v>
      </c>
      <c r="F14" s="5">
        <v>1.2E-2</v>
      </c>
      <c r="G14" s="3">
        <v>4454</v>
      </c>
      <c r="H14" s="5">
        <v>6.0000000000000001E-3</v>
      </c>
      <c r="I14" s="3">
        <v>9293</v>
      </c>
      <c r="J14" s="5">
        <v>1.4999999999999999E-2</v>
      </c>
      <c r="K14" s="3">
        <v>25855</v>
      </c>
      <c r="L14" s="5">
        <v>1.0999999999999999E-2</v>
      </c>
      <c r="M14" s="15"/>
    </row>
    <row r="15" spans="1:13" x14ac:dyDescent="0.25">
      <c r="A15" s="15"/>
      <c r="B15" s="2" t="s">
        <v>83</v>
      </c>
      <c r="C15" s="3">
        <v>5444</v>
      </c>
      <c r="D15" s="5">
        <v>1.0999999999999999E-2</v>
      </c>
      <c r="E15" s="3">
        <v>6270</v>
      </c>
      <c r="F15" s="5">
        <v>1.0999999999999999E-2</v>
      </c>
      <c r="G15" s="3">
        <v>8146</v>
      </c>
      <c r="H15" s="5">
        <v>1.2E-2</v>
      </c>
      <c r="I15" s="3">
        <v>4104</v>
      </c>
      <c r="J15" s="5">
        <v>7.0000000000000001E-3</v>
      </c>
      <c r="K15" s="3">
        <v>23964</v>
      </c>
      <c r="L15" s="5">
        <v>0.01</v>
      </c>
      <c r="M15" s="15"/>
    </row>
    <row r="16" spans="1:13" x14ac:dyDescent="0.25">
      <c r="A16" s="15"/>
      <c r="B16" s="2" t="s">
        <v>88</v>
      </c>
      <c r="C16" s="3">
        <v>3218</v>
      </c>
      <c r="D16" s="5">
        <v>7.0000000000000001E-3</v>
      </c>
      <c r="E16" s="3">
        <v>6857</v>
      </c>
      <c r="F16" s="5">
        <v>1.2E-2</v>
      </c>
      <c r="G16" s="3">
        <v>6369</v>
      </c>
      <c r="H16" s="5">
        <v>8.9999999999999993E-3</v>
      </c>
      <c r="I16" s="3">
        <v>5839</v>
      </c>
      <c r="J16" s="5">
        <v>8.9999999999999993E-3</v>
      </c>
      <c r="K16" s="3">
        <v>22283</v>
      </c>
      <c r="L16" s="5">
        <v>8.9999999999999993E-3</v>
      </c>
      <c r="M16" s="15"/>
    </row>
    <row r="17" spans="1:14" x14ac:dyDescent="0.25">
      <c r="A17" s="15"/>
      <c r="B17" s="2" t="s">
        <v>133</v>
      </c>
      <c r="C17" s="3">
        <v>4621</v>
      </c>
      <c r="D17" s="5">
        <v>0.01</v>
      </c>
      <c r="E17" s="3">
        <v>3526</v>
      </c>
      <c r="F17" s="5">
        <v>6.0000000000000001E-3</v>
      </c>
      <c r="G17" s="3">
        <v>9053</v>
      </c>
      <c r="H17" s="5">
        <v>1.2999999999999999E-2</v>
      </c>
      <c r="I17" s="3">
        <v>3848</v>
      </c>
      <c r="J17" s="5">
        <v>6.0000000000000001E-3</v>
      </c>
      <c r="K17" s="3">
        <v>21048</v>
      </c>
      <c r="L17" s="5">
        <v>8.9999999999999993E-3</v>
      </c>
      <c r="M17" s="15"/>
    </row>
    <row r="18" spans="1:14" x14ac:dyDescent="0.25">
      <c r="A18" s="15"/>
      <c r="B18" s="2" t="s">
        <v>132</v>
      </c>
      <c r="C18" s="3">
        <v>5599</v>
      </c>
      <c r="D18" s="5">
        <v>1.2E-2</v>
      </c>
      <c r="E18" s="3">
        <v>2991</v>
      </c>
      <c r="F18" s="5">
        <v>5.0000000000000001E-3</v>
      </c>
      <c r="G18" s="3">
        <v>4114</v>
      </c>
      <c r="H18" s="5">
        <v>6.0000000000000001E-3</v>
      </c>
      <c r="I18" s="3">
        <v>5136</v>
      </c>
      <c r="J18" s="5">
        <v>8.0000000000000002E-3</v>
      </c>
      <c r="K18" s="3">
        <v>17840</v>
      </c>
      <c r="L18" s="5">
        <v>8.0000000000000002E-3</v>
      </c>
      <c r="M18" s="15"/>
    </row>
    <row r="19" spans="1:14" x14ac:dyDescent="0.25">
      <c r="A19" s="15"/>
      <c r="B19" s="2" t="s">
        <v>91</v>
      </c>
      <c r="C19" s="3">
        <v>4627</v>
      </c>
      <c r="D19" s="5">
        <v>0.01</v>
      </c>
      <c r="E19" s="3">
        <v>2948</v>
      </c>
      <c r="F19" s="5">
        <v>5.0000000000000001E-3</v>
      </c>
      <c r="G19" s="3">
        <v>4422</v>
      </c>
      <c r="H19" s="5">
        <v>6.0000000000000001E-3</v>
      </c>
      <c r="I19" s="3">
        <v>5200</v>
      </c>
      <c r="J19" s="5">
        <v>8.0000000000000002E-3</v>
      </c>
      <c r="K19" s="3">
        <v>17197</v>
      </c>
      <c r="L19" s="5">
        <v>7.0000000000000001E-3</v>
      </c>
      <c r="M19" s="15"/>
    </row>
    <row r="20" spans="1:14" x14ac:dyDescent="0.25">
      <c r="A20" s="15"/>
      <c r="B20" s="2" t="s">
        <v>106</v>
      </c>
      <c r="C20" s="3">
        <v>3985</v>
      </c>
      <c r="D20" s="5">
        <v>8.0000000000000002E-3</v>
      </c>
      <c r="E20" s="3">
        <v>3210</v>
      </c>
      <c r="F20" s="5">
        <v>6.0000000000000001E-3</v>
      </c>
      <c r="G20" s="3">
        <v>4775</v>
      </c>
      <c r="H20" s="5">
        <v>7.0000000000000001E-3</v>
      </c>
      <c r="I20" s="3">
        <v>2896</v>
      </c>
      <c r="J20" s="5">
        <v>5.0000000000000001E-3</v>
      </c>
      <c r="K20" s="3">
        <v>14866</v>
      </c>
      <c r="L20" s="5">
        <v>6.0000000000000001E-3</v>
      </c>
      <c r="M20" s="15"/>
    </row>
    <row r="21" spans="1:14" x14ac:dyDescent="0.25">
      <c r="A21" s="15"/>
      <c r="B21" s="2" t="s">
        <v>81</v>
      </c>
      <c r="C21" s="3">
        <v>2205</v>
      </c>
      <c r="D21" s="5">
        <v>5.0000000000000001E-3</v>
      </c>
      <c r="E21" s="3">
        <v>4008</v>
      </c>
      <c r="F21" s="5">
        <v>7.0000000000000001E-3</v>
      </c>
      <c r="G21" s="3">
        <v>5333</v>
      </c>
      <c r="H21" s="5">
        <v>8.0000000000000002E-3</v>
      </c>
      <c r="I21" s="3">
        <v>2627</v>
      </c>
      <c r="J21" s="5">
        <v>4.0000000000000001E-3</v>
      </c>
      <c r="K21" s="3">
        <v>14173</v>
      </c>
      <c r="L21" s="5">
        <v>6.0000000000000001E-3</v>
      </c>
      <c r="M21" s="15"/>
    </row>
    <row r="22" spans="1:14" x14ac:dyDescent="0.25">
      <c r="A22" s="15"/>
      <c r="B22" s="2" t="s">
        <v>104</v>
      </c>
      <c r="C22" s="3">
        <v>573</v>
      </c>
      <c r="D22" s="5">
        <v>1E-3</v>
      </c>
      <c r="E22" s="3">
        <v>1227</v>
      </c>
      <c r="F22" s="5">
        <v>2E-3</v>
      </c>
      <c r="G22" s="3">
        <v>4114</v>
      </c>
      <c r="H22" s="5">
        <v>6.0000000000000001E-3</v>
      </c>
      <c r="I22" s="3">
        <v>8239</v>
      </c>
      <c r="J22" s="5">
        <v>1.2999999999999999E-2</v>
      </c>
      <c r="K22" s="3">
        <v>14153</v>
      </c>
      <c r="L22" s="5">
        <v>6.0000000000000001E-3</v>
      </c>
      <c r="M22" s="15"/>
    </row>
    <row r="23" spans="1:14" x14ac:dyDescent="0.25">
      <c r="A23" s="15"/>
      <c r="B23" s="2" t="s">
        <v>85</v>
      </c>
      <c r="C23" s="3">
        <v>3941</v>
      </c>
      <c r="D23" s="5">
        <v>8.0000000000000002E-3</v>
      </c>
      <c r="E23" s="3">
        <v>2025</v>
      </c>
      <c r="F23" s="5">
        <v>4.0000000000000001E-3</v>
      </c>
      <c r="G23" s="3">
        <v>3925</v>
      </c>
      <c r="H23" s="5">
        <v>6.0000000000000001E-3</v>
      </c>
      <c r="I23" s="3">
        <v>2710</v>
      </c>
      <c r="J23" s="5">
        <v>4.0000000000000001E-3</v>
      </c>
      <c r="K23" s="3">
        <v>12601</v>
      </c>
      <c r="L23" s="5">
        <v>5.0000000000000001E-3</v>
      </c>
      <c r="M23" s="15"/>
    </row>
    <row r="24" spans="1:14" x14ac:dyDescent="0.25">
      <c r="A24" s="15"/>
      <c r="B24" s="2" t="s">
        <v>86</v>
      </c>
      <c r="C24" s="3">
        <v>2373</v>
      </c>
      <c r="D24" s="5">
        <v>5.0000000000000001E-3</v>
      </c>
      <c r="E24" s="3">
        <v>2690</v>
      </c>
      <c r="F24" s="5">
        <v>5.0000000000000001E-3</v>
      </c>
      <c r="G24" s="3">
        <v>2978</v>
      </c>
      <c r="H24" s="5">
        <v>4.0000000000000001E-3</v>
      </c>
      <c r="I24" s="3">
        <v>3965</v>
      </c>
      <c r="J24" s="5">
        <v>6.0000000000000001E-3</v>
      </c>
      <c r="K24" s="3">
        <v>12006</v>
      </c>
      <c r="L24" s="5">
        <v>5.0000000000000001E-3</v>
      </c>
      <c r="M24" s="15"/>
    </row>
    <row r="25" spans="1:14" x14ac:dyDescent="0.25">
      <c r="A25" s="15"/>
      <c r="B25" s="2" t="s">
        <v>107</v>
      </c>
      <c r="C25" s="3">
        <v>1225</v>
      </c>
      <c r="D25" s="5">
        <v>3.0000000000000001E-3</v>
      </c>
      <c r="E25" s="3">
        <v>2951</v>
      </c>
      <c r="F25" s="5">
        <v>5.0000000000000001E-3</v>
      </c>
      <c r="G25" s="3">
        <v>2647</v>
      </c>
      <c r="H25" s="5">
        <v>4.0000000000000001E-3</v>
      </c>
      <c r="I25" s="3">
        <v>4742</v>
      </c>
      <c r="J25" s="5">
        <v>8.0000000000000002E-3</v>
      </c>
      <c r="K25" s="3">
        <v>11565</v>
      </c>
      <c r="L25" s="5">
        <v>5.0000000000000001E-3</v>
      </c>
      <c r="M25" s="15"/>
    </row>
    <row r="26" spans="1:14" x14ac:dyDescent="0.25">
      <c r="A26" s="15"/>
      <c r="B26" s="2" t="s">
        <v>105</v>
      </c>
      <c r="C26" s="3">
        <v>2676</v>
      </c>
      <c r="D26" s="5">
        <v>6.0000000000000001E-3</v>
      </c>
      <c r="E26" s="3">
        <v>1763</v>
      </c>
      <c r="F26" s="5">
        <v>3.0000000000000001E-3</v>
      </c>
      <c r="G26" s="3">
        <v>2200</v>
      </c>
      <c r="H26" s="5">
        <v>3.0000000000000001E-3</v>
      </c>
      <c r="I26" s="3">
        <v>4500</v>
      </c>
      <c r="J26" s="5">
        <v>7.0000000000000001E-3</v>
      </c>
      <c r="K26" s="3">
        <v>11139</v>
      </c>
      <c r="L26" s="5">
        <v>5.0000000000000001E-3</v>
      </c>
      <c r="M26" s="15"/>
    </row>
    <row r="27" spans="1:14" s="15" customFormat="1" x14ac:dyDescent="0.25">
      <c r="B27" s="2" t="s">
        <v>137</v>
      </c>
      <c r="C27" s="3">
        <v>21278</v>
      </c>
      <c r="D27" s="5">
        <v>4.1000000000000016E-2</v>
      </c>
      <c r="E27" s="3">
        <v>17581</v>
      </c>
      <c r="F27" s="5">
        <v>2.8000000000000011E-2</v>
      </c>
      <c r="G27" s="3">
        <v>35521</v>
      </c>
      <c r="H27" s="5">
        <v>4.8000000000000015E-2</v>
      </c>
      <c r="I27" s="3">
        <v>48031</v>
      </c>
      <c r="J27" s="5">
        <v>7.600000000000004E-2</v>
      </c>
      <c r="K27" s="3">
        <v>122410</v>
      </c>
      <c r="L27" s="5">
        <v>5.2000000000000018E-2</v>
      </c>
      <c r="N27" s="16"/>
    </row>
    <row r="28" spans="1:14" s="15" customFormat="1" x14ac:dyDescent="0.25">
      <c r="B28" s="39"/>
      <c r="C28" s="39"/>
      <c r="D28" s="39"/>
      <c r="E28" s="39"/>
      <c r="F28" s="40"/>
      <c r="G28" s="39"/>
      <c r="H28" s="40"/>
      <c r="I28" s="39"/>
      <c r="J28" s="40"/>
      <c r="K28" s="39"/>
      <c r="L28" s="40"/>
      <c r="N28" s="16"/>
    </row>
    <row r="29" spans="1:14" x14ac:dyDescent="0.25">
      <c r="A29" s="15"/>
      <c r="B29" s="41" t="s">
        <v>121</v>
      </c>
      <c r="C29" s="41"/>
      <c r="D29" s="41"/>
      <c r="E29" s="15"/>
      <c r="F29" s="15"/>
      <c r="G29" s="15"/>
      <c r="H29" s="15"/>
      <c r="I29" s="15"/>
      <c r="J29" s="16"/>
      <c r="K29" s="15"/>
      <c r="L29" s="16"/>
      <c r="M29" s="15"/>
    </row>
    <row r="30" spans="1:14" x14ac:dyDescent="0.25">
      <c r="A30" s="15"/>
      <c r="B30" s="1"/>
      <c r="C30" s="15"/>
      <c r="D30" s="15"/>
      <c r="E30" s="15"/>
      <c r="F30" s="15"/>
      <c r="G30" s="15"/>
      <c r="H30" s="15"/>
      <c r="I30" s="15"/>
      <c r="J30" s="16"/>
      <c r="K30" s="15"/>
      <c r="L30" s="15"/>
      <c r="M30" s="15"/>
    </row>
    <row r="31" spans="1:14" x14ac:dyDescent="0.25">
      <c r="A31" s="15"/>
    </row>
    <row r="32" spans="1:14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</sheetData>
  <mergeCells count="8">
    <mergeCell ref="B29:D29"/>
    <mergeCell ref="C4:D4"/>
    <mergeCell ref="B2:B5"/>
    <mergeCell ref="E4:F4"/>
    <mergeCell ref="G4:H4"/>
    <mergeCell ref="C2:L3"/>
    <mergeCell ref="I4:J4"/>
    <mergeCell ref="K4:L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F16" sqref="F16"/>
    </sheetView>
  </sheetViews>
  <sheetFormatPr defaultRowHeight="15" x14ac:dyDescent="0.25"/>
  <cols>
    <col min="1" max="1" width="4.140625" customWidth="1"/>
    <col min="2" max="2" width="34.7109375" customWidth="1"/>
    <col min="3" max="3" width="16.42578125" customWidth="1"/>
    <col min="4" max="4" width="16.140625" customWidth="1"/>
    <col min="5" max="5" width="14.85546875" customWidth="1"/>
    <col min="6" max="6" width="14.42578125" customWidth="1"/>
    <col min="7" max="7" width="12.5703125" customWidth="1"/>
  </cols>
  <sheetData>
    <row r="2" spans="2:9" ht="18.75" customHeight="1" x14ac:dyDescent="0.25">
      <c r="B2" s="42" t="s">
        <v>32</v>
      </c>
      <c r="C2" s="45">
        <v>2019</v>
      </c>
      <c r="D2" s="47"/>
      <c r="E2" s="47"/>
      <c r="F2" s="47"/>
      <c r="G2" s="47"/>
      <c r="H2" s="31"/>
      <c r="I2" s="31"/>
    </row>
    <row r="3" spans="2:9" x14ac:dyDescent="0.25">
      <c r="B3" s="43"/>
      <c r="C3" s="55"/>
      <c r="D3" s="56"/>
      <c r="E3" s="56"/>
      <c r="F3" s="56"/>
      <c r="G3" s="56"/>
      <c r="H3" s="31"/>
      <c r="I3" s="31"/>
    </row>
    <row r="4" spans="2:9" x14ac:dyDescent="0.25">
      <c r="B4" s="43"/>
      <c r="C4" s="17" t="s">
        <v>0</v>
      </c>
      <c r="D4" s="21" t="s">
        <v>128</v>
      </c>
      <c r="E4" s="25" t="s">
        <v>129</v>
      </c>
      <c r="F4" s="30" t="s">
        <v>130</v>
      </c>
      <c r="G4" s="30" t="s">
        <v>131</v>
      </c>
    </row>
    <row r="5" spans="2:9" x14ac:dyDescent="0.25">
      <c r="B5" s="2" t="s">
        <v>31</v>
      </c>
      <c r="C5" s="3">
        <v>1648374</v>
      </c>
      <c r="D5" s="3">
        <v>2140856</v>
      </c>
      <c r="E5" s="3">
        <v>3127590</v>
      </c>
      <c r="F5" s="3">
        <v>2396870</v>
      </c>
      <c r="G5" s="3">
        <f>C5+D5+E5+F5</f>
        <v>9313690</v>
      </c>
    </row>
    <row r="6" spans="2:9" ht="30.75" customHeight="1" x14ac:dyDescent="0.25">
      <c r="B6" s="2" t="s">
        <v>33</v>
      </c>
      <c r="C6" s="18">
        <v>3.4</v>
      </c>
      <c r="D6" s="18">
        <v>3.82</v>
      </c>
      <c r="E6" s="18">
        <v>4.5</v>
      </c>
      <c r="F6" s="3">
        <v>4</v>
      </c>
      <c r="G6" s="3">
        <v>4</v>
      </c>
    </row>
    <row r="7" spans="2:9" x14ac:dyDescent="0.25">
      <c r="D7" s="19"/>
    </row>
    <row r="8" spans="2:9" x14ac:dyDescent="0.25">
      <c r="B8" s="41" t="s">
        <v>121</v>
      </c>
      <c r="C8" s="41"/>
      <c r="D8" s="41"/>
    </row>
  </sheetData>
  <mergeCells count="3">
    <mergeCell ref="B2:B4"/>
    <mergeCell ref="B8:D8"/>
    <mergeCell ref="C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შინაარსი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2018-11-20T06:07:12Z</dcterms:created>
  <dcterms:modified xsi:type="dcterms:W3CDTF">2020-03-06T05:22:09Z</dcterms:modified>
</cp:coreProperties>
</file>