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765"/>
  </bookViews>
  <sheets>
    <sheet name="მუზეუმ-ნაკრძალები" sheetId="3" r:id="rId1"/>
    <sheet name="საქართველოს ეროვნული მუზეუმი" sheetId="4" r:id="rId2"/>
  </sheets>
  <calcPr calcId="152511"/>
</workbook>
</file>

<file path=xl/calcChain.xml><?xml version="1.0" encoding="utf-8"?>
<calcChain xmlns="http://schemas.openxmlformats.org/spreadsheetml/2006/main">
  <c r="G14" i="4" l="1"/>
  <c r="F14" i="4"/>
  <c r="E14" i="4"/>
  <c r="E31" i="4"/>
  <c r="F31" i="4"/>
  <c r="F25" i="4" l="1"/>
  <c r="D21" i="4"/>
  <c r="G31" i="4" s="1"/>
  <c r="C21" i="4"/>
  <c r="E21" i="4" l="1"/>
  <c r="E8" i="3"/>
  <c r="F11" i="3" l="1"/>
  <c r="F13" i="3"/>
  <c r="F6" i="3"/>
  <c r="F7" i="3"/>
  <c r="F12" i="3"/>
  <c r="F9" i="3"/>
  <c r="F10" i="3"/>
  <c r="F5" i="3"/>
  <c r="F23" i="3" l="1"/>
  <c r="F21" i="3"/>
  <c r="E23" i="3" l="1"/>
  <c r="E11" i="3" l="1"/>
  <c r="F33" i="4" l="1"/>
  <c r="E33" i="4"/>
  <c r="D4" i="4"/>
  <c r="G16" i="4" s="1"/>
  <c r="C4" i="4"/>
  <c r="F10" i="4"/>
  <c r="F16" i="4"/>
  <c r="E16" i="4"/>
  <c r="G33" i="4" l="1"/>
  <c r="F27" i="4" l="1"/>
  <c r="F29" i="4" l="1"/>
  <c r="F30" i="4"/>
  <c r="F32" i="4"/>
  <c r="C4" i="3" l="1"/>
  <c r="F24" i="4" l="1"/>
  <c r="F26" i="4"/>
  <c r="F28" i="4"/>
  <c r="F22" i="4"/>
  <c r="E24" i="4"/>
  <c r="E26" i="4"/>
  <c r="E23" i="4"/>
  <c r="E25" i="4"/>
  <c r="E28" i="4"/>
  <c r="E29" i="4"/>
  <c r="E27" i="4"/>
  <c r="E30" i="4"/>
  <c r="E32" i="4"/>
  <c r="E22" i="4"/>
  <c r="F6" i="4"/>
  <c r="F7" i="4"/>
  <c r="F8" i="4"/>
  <c r="F12" i="4"/>
  <c r="F11" i="4"/>
  <c r="F13" i="4"/>
  <c r="F15" i="4"/>
  <c r="F5" i="4"/>
  <c r="E6" i="4"/>
  <c r="E7" i="4"/>
  <c r="E9" i="4"/>
  <c r="E8" i="4"/>
  <c r="E12" i="4"/>
  <c r="E10" i="4"/>
  <c r="E11" i="4"/>
  <c r="E13" i="4"/>
  <c r="E15" i="4"/>
  <c r="E5" i="4"/>
  <c r="G6" i="4"/>
  <c r="G24" i="4" l="1"/>
  <c r="G22" i="4"/>
  <c r="G5" i="4"/>
  <c r="G9" i="4"/>
  <c r="G11" i="4"/>
  <c r="E4" i="4"/>
  <c r="F4" i="4"/>
  <c r="G4" i="4"/>
  <c r="G13" i="4"/>
  <c r="G8" i="4"/>
  <c r="F21" i="4"/>
  <c r="G25" i="4"/>
  <c r="G27" i="4"/>
  <c r="G23" i="4"/>
  <c r="G15" i="4"/>
  <c r="G10" i="4"/>
  <c r="G7" i="4"/>
  <c r="G21" i="4"/>
  <c r="G32" i="4"/>
  <c r="G29" i="4"/>
  <c r="G26" i="4"/>
  <c r="G12" i="4"/>
  <c r="G30" i="4"/>
  <c r="G28" i="4"/>
  <c r="F20" i="3"/>
  <c r="F26" i="3"/>
  <c r="F24" i="3"/>
  <c r="F25" i="3"/>
  <c r="F19" i="3"/>
  <c r="E20" i="3"/>
  <c r="E22" i="3"/>
  <c r="E26" i="3"/>
  <c r="E21" i="3"/>
  <c r="E24" i="3"/>
  <c r="E25" i="3"/>
  <c r="E19" i="3"/>
  <c r="D18" i="3"/>
  <c r="C18" i="3"/>
  <c r="E6" i="3"/>
  <c r="E7" i="3"/>
  <c r="E12" i="3"/>
  <c r="E9" i="3"/>
  <c r="E10" i="3"/>
  <c r="E13" i="3"/>
  <c r="E5" i="3"/>
  <c r="D4" i="3"/>
  <c r="G5" i="3" s="1"/>
  <c r="G20" i="3" l="1"/>
  <c r="G23" i="3"/>
  <c r="G6" i="3"/>
  <c r="G11" i="3"/>
  <c r="G13" i="3"/>
  <c r="G12" i="3"/>
  <c r="E4" i="3"/>
  <c r="G8" i="3"/>
  <c r="F4" i="3"/>
  <c r="G9" i="3"/>
  <c r="G7" i="3"/>
  <c r="G4" i="3"/>
  <c r="G10" i="3"/>
  <c r="G19" i="3"/>
  <c r="F18" i="3"/>
  <c r="G24" i="3"/>
  <c r="E18" i="3"/>
  <c r="G18" i="3"/>
  <c r="G21" i="3"/>
  <c r="G26" i="3"/>
  <c r="G25" i="3"/>
  <c r="G22" i="3"/>
</calcChain>
</file>

<file path=xl/sharedStrings.xml><?xml version="1.0" encoding="utf-8"?>
<sst xmlns="http://schemas.openxmlformats.org/spreadsheetml/2006/main" count="75" uniqueCount="35">
  <si>
    <t>ცვლილება</t>
  </si>
  <si>
    <t>წილი %</t>
  </si>
  <si>
    <t>ცვლილება %</t>
  </si>
  <si>
    <t>სულ</t>
  </si>
  <si>
    <t>მცხეთის არქეოლოგიური სახელმწიფო მუზეუმ-ნაკრძალი</t>
  </si>
  <si>
    <t>ვარძიის ისტორიულ-არქიტექტურული მუზეუმ-ნაკრძალი</t>
  </si>
  <si>
    <t>უფლისციხის ისტორიულ-არქიტექტურული მუზეუმ-ნაკრძალი</t>
  </si>
  <si>
    <t>ბორჯომის მხარეთმცოდნეობის მუზეუმი</t>
  </si>
  <si>
    <t>გრემის მუზეუმი</t>
  </si>
  <si>
    <t>ნიკო ფიროსმანაშვილის სახელმწიფო მუზეუმი</t>
  </si>
  <si>
    <t>პარმენ ზაქარაიას სახელობის ნოქალაქევის არქიტექტურულ-არქეოლოგიური მუზეუმ-ნაკრძალი</t>
  </si>
  <si>
    <t>უჯარმის მუზეუმ-ნაკრძალი</t>
  </si>
  <si>
    <t>მუზეუმები/მუზეუმ-ნაკრძალები</t>
  </si>
  <si>
    <t xml:space="preserve">მუზეუმის დასახელება </t>
  </si>
  <si>
    <t>სიმონ ჯანაშიას სახელობის საქართველოს ისტორიის მუზეუმი</t>
  </si>
  <si>
    <t>დიმიტრი შევარდნაძის სახელობის ეროვნული გალერეა</t>
  </si>
  <si>
    <t>შალვა ამირანაშვილის სახელობის ხელოვნების მუზეუმი</t>
  </si>
  <si>
    <t>იოსებ გრიშაშვილის სახელობის თბილისის ისტორიის მუზეუმი (ქარვასლა)</t>
  </si>
  <si>
    <t>ელენე ახვლედიანის სახელობის ხელოვნების სახლ-მუზეუმი</t>
  </si>
  <si>
    <t>სიღნაღის ისტორიულ-ეთნოგრაფიული მუზეუმი</t>
  </si>
  <si>
    <t>სვანეთის ისტორიულ-ეთნოგრაფიული მუზეუმი  (სვანური სახლი, უშგული)</t>
  </si>
  <si>
    <t>ძალისის მუზეუმ-ნაკრძალი/ ნაქალაქარი</t>
  </si>
  <si>
    <t xml:space="preserve"> საქართველოს ეროვნული მუზეუმის შემადგენლობაში შემავალი მუზეუმების ვიზიტორების რაოდენობა</t>
  </si>
  <si>
    <t>წყარო: საქართველოს კულტურული მემკვიდრეობის დაცვის ეროვნული სააგენტო</t>
  </si>
  <si>
    <t>წყარო: საქართველოს ეროვნული მუზეუმი</t>
  </si>
  <si>
    <t>სვანეთის ისტორიულ-ეთნოგრაფიული მუზეუმი  (მესტიის მუზეუმი)</t>
  </si>
  <si>
    <t>დმანისის მუზეუმ-ნაკრძალი</t>
  </si>
  <si>
    <t>ახალციხის ისტორიის მუზეუმი</t>
  </si>
  <si>
    <t>ვიზიტორების რაოდენობა მუზეუმებში/მუზეუმ-ნაკრძალებში</t>
  </si>
  <si>
    <t xml:space="preserve">გიორგი ჩიატაიას სახელობის ხალხური ხუროთმოძღვრებისა და ყოფის მუზეუმი (ღია ცის ქვეშ ეთნოგრაფიული მუზეუმი) </t>
  </si>
  <si>
    <t>ხერთვისის ციხე</t>
  </si>
  <si>
    <t>2018: აპრილი</t>
  </si>
  <si>
    <t>2019: აპრილი</t>
  </si>
  <si>
    <t>2018: იანვარი - აპრილი</t>
  </si>
  <si>
    <t>2019: იანვარი - აპრილი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</si>
</sst>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</cellStyleXfs>
  <cellXfs count="29">
    <xf numFmtId="0" fontId="0" fillId="0" borderId="0" xfId="0"/>
    <xf numFmtId="3" fontId="0" fillId="0" borderId="2" xfId="0" applyNumberFormat="1" applyBorder="1" applyAlignment="1">
      <alignment horizontal="center" vertical="center"/>
    </xf>
    <xf numFmtId="0" fontId="3" fillId="7" borderId="2" xfId="2" applyNumberFormat="1" applyFon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164" fontId="0" fillId="0" borderId="2" xfId="1" applyNumberFormat="1" applyFont="1" applyFill="1" applyBorder="1" applyAlignment="1">
      <alignment horizontal="center" vertical="center"/>
    </xf>
    <xf numFmtId="0" fontId="0" fillId="0" borderId="0" xfId="0" applyFill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3" fillId="7" borderId="2" xfId="2" applyNumberFormat="1" applyFont="1" applyFill="1" applyBorder="1" applyAlignment="1">
      <alignment horizontal="center" vertical="center" wrapText="1"/>
    </xf>
    <xf numFmtId="0" fontId="5" fillId="6" borderId="2" xfId="3" applyNumberFormat="1" applyFont="1" applyFill="1" applyBorder="1" applyAlignment="1">
      <alignment horizontal="center" vertical="center"/>
    </xf>
    <xf numFmtId="3" fontId="5" fillId="6" borderId="2" xfId="3" applyNumberFormat="1" applyFont="1" applyFill="1" applyBorder="1" applyAlignment="1">
      <alignment horizontal="center" vertical="center"/>
    </xf>
    <xf numFmtId="164" fontId="5" fillId="6" borderId="2" xfId="1" applyNumberFormat="1" applyFont="1" applyFill="1" applyBorder="1" applyAlignment="1">
      <alignment horizontal="center" vertical="center"/>
    </xf>
    <xf numFmtId="9" fontId="5" fillId="6" borderId="2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5" borderId="5" xfId="4" applyNumberFormat="1" applyFont="1" applyFill="1" applyBorder="1" applyAlignment="1">
      <alignment horizontal="center" vertical="center" wrapText="1"/>
    </xf>
    <xf numFmtId="0" fontId="5" fillId="5" borderId="7" xfId="4" applyNumberFormat="1" applyFont="1" applyFill="1" applyBorder="1" applyAlignment="1">
      <alignment horizontal="center" vertical="center" wrapText="1"/>
    </xf>
    <xf numFmtId="0" fontId="5" fillId="5" borderId="6" xfId="4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</cellXfs>
  <cellStyles count="5">
    <cellStyle name="Accent3" xfId="3" builtinId="37"/>
    <cellStyle name="Accent6" xfId="4" builtinId="49"/>
    <cellStyle name="Calculation" xfId="2" builtinId="22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9"/>
  <sheetViews>
    <sheetView tabSelected="1" workbookViewId="0">
      <selection activeCell="B2" sqref="B2:G2"/>
    </sheetView>
  </sheetViews>
  <sheetFormatPr defaultRowHeight="15" x14ac:dyDescent="0.25"/>
  <cols>
    <col min="2" max="2" width="61.5703125" customWidth="1"/>
    <col min="3" max="3" width="21.28515625" customWidth="1"/>
    <col min="4" max="4" width="20.140625" customWidth="1"/>
    <col min="5" max="5" width="15.140625" customWidth="1"/>
    <col min="6" max="6" width="16.5703125" customWidth="1"/>
    <col min="7" max="7" width="13.42578125" customWidth="1"/>
  </cols>
  <sheetData>
    <row r="2" spans="2:7" ht="34.5" customHeight="1" x14ac:dyDescent="0.25">
      <c r="B2" s="22" t="s">
        <v>28</v>
      </c>
      <c r="C2" s="23"/>
      <c r="D2" s="23"/>
      <c r="E2" s="23"/>
      <c r="F2" s="23"/>
      <c r="G2" s="24"/>
    </row>
    <row r="3" spans="2:7" ht="32.25" customHeight="1" x14ac:dyDescent="0.25">
      <c r="B3" s="2" t="s">
        <v>12</v>
      </c>
      <c r="C3" s="8" t="s">
        <v>33</v>
      </c>
      <c r="D3" s="8" t="s">
        <v>34</v>
      </c>
      <c r="E3" s="2" t="s">
        <v>0</v>
      </c>
      <c r="F3" s="8" t="s">
        <v>2</v>
      </c>
      <c r="G3" s="2" t="s">
        <v>1</v>
      </c>
    </row>
    <row r="4" spans="2:7" ht="21.75" customHeight="1" x14ac:dyDescent="0.25">
      <c r="B4" s="9" t="s">
        <v>3</v>
      </c>
      <c r="C4" s="10">
        <f>SUM(C5:C13)</f>
        <v>76317</v>
      </c>
      <c r="D4" s="10">
        <f>SUM(D5:D13)</f>
        <v>91254</v>
      </c>
      <c r="E4" s="10">
        <f t="shared" ref="E4:E5" si="0">D4-C4</f>
        <v>14937</v>
      </c>
      <c r="F4" s="11">
        <f t="shared" ref="F4" si="1">D4/C4-1</f>
        <v>0.19572310232320445</v>
      </c>
      <c r="G4" s="11">
        <f>D4/D4</f>
        <v>1</v>
      </c>
    </row>
    <row r="5" spans="2:7" x14ac:dyDescent="0.25">
      <c r="B5" s="13" t="s">
        <v>6</v>
      </c>
      <c r="C5" s="1">
        <v>54957</v>
      </c>
      <c r="D5" s="1">
        <v>61720</v>
      </c>
      <c r="E5" s="3">
        <f t="shared" si="0"/>
        <v>6763</v>
      </c>
      <c r="F5" s="4">
        <f>D5/C5-1</f>
        <v>0.12305984678930804</v>
      </c>
      <c r="G5" s="4">
        <f t="shared" ref="G5" si="2">D5/$D$4</f>
        <v>0.67635391325311767</v>
      </c>
    </row>
    <row r="6" spans="2:7" s="5" customFormat="1" x14ac:dyDescent="0.25">
      <c r="B6" s="14" t="s">
        <v>5</v>
      </c>
      <c r="C6" s="1">
        <v>15238</v>
      </c>
      <c r="D6" s="1">
        <v>19395</v>
      </c>
      <c r="E6" s="3">
        <f>D6-C6</f>
        <v>4157</v>
      </c>
      <c r="F6" s="4">
        <f>D6/C6-1</f>
        <v>0.27280483003018774</v>
      </c>
      <c r="G6" s="4">
        <f>D6/$D$4</f>
        <v>0.21253862844368465</v>
      </c>
    </row>
    <row r="7" spans="2:7" s="5" customFormat="1" x14ac:dyDescent="0.25">
      <c r="B7" s="14" t="s">
        <v>8</v>
      </c>
      <c r="C7" s="1">
        <v>2273</v>
      </c>
      <c r="D7" s="1">
        <v>3185</v>
      </c>
      <c r="E7" s="3">
        <f>D7-C7</f>
        <v>912</v>
      </c>
      <c r="F7" s="4">
        <f>D7/C7-1</f>
        <v>0.40123185217773871</v>
      </c>
      <c r="G7" s="4">
        <f>D7/$D$4</f>
        <v>3.4902579612948473E-2</v>
      </c>
    </row>
    <row r="8" spans="2:7" x14ac:dyDescent="0.25">
      <c r="B8" s="6" t="s">
        <v>30</v>
      </c>
      <c r="C8" s="1">
        <v>0</v>
      </c>
      <c r="D8" s="1">
        <v>2261</v>
      </c>
      <c r="E8" s="3">
        <f>D8-C8</f>
        <v>2261</v>
      </c>
      <c r="F8" s="4"/>
      <c r="G8" s="4">
        <f>D8/$D$4</f>
        <v>2.47769960768843E-2</v>
      </c>
    </row>
    <row r="9" spans="2:7" x14ac:dyDescent="0.25">
      <c r="B9" s="6" t="s">
        <v>11</v>
      </c>
      <c r="C9" s="1">
        <v>1146</v>
      </c>
      <c r="D9" s="1">
        <v>2248</v>
      </c>
      <c r="E9" s="3">
        <f>D9-C9</f>
        <v>1102</v>
      </c>
      <c r="F9" s="4">
        <f>D9/C9-1</f>
        <v>0.96160558464223378</v>
      </c>
      <c r="G9" s="4">
        <f>D9/$D$4</f>
        <v>2.4634536568260021E-2</v>
      </c>
    </row>
    <row r="10" spans="2:7" x14ac:dyDescent="0.25">
      <c r="B10" s="6" t="s">
        <v>9</v>
      </c>
      <c r="C10" s="1">
        <v>1613</v>
      </c>
      <c r="D10" s="1">
        <v>1471</v>
      </c>
      <c r="E10" s="3">
        <f>D10-C10</f>
        <v>-142</v>
      </c>
      <c r="F10" s="4">
        <f>D10/C10-1</f>
        <v>-8.8034717916924965E-2</v>
      </c>
      <c r="G10" s="4">
        <f>D10/$D$4</f>
        <v>1.611984132202424E-2</v>
      </c>
    </row>
    <row r="11" spans="2:7" x14ac:dyDescent="0.25">
      <c r="B11" s="6" t="s">
        <v>7</v>
      </c>
      <c r="C11" s="1">
        <v>536</v>
      </c>
      <c r="D11" s="1">
        <v>504</v>
      </c>
      <c r="E11" s="3">
        <f>D11-C11</f>
        <v>-32</v>
      </c>
      <c r="F11" s="4">
        <f>D11/C11-1</f>
        <v>-5.9701492537313383E-2</v>
      </c>
      <c r="G11" s="4">
        <f>D11/$D$4</f>
        <v>5.5230455651259121E-3</v>
      </c>
    </row>
    <row r="12" spans="2:7" ht="25.5" x14ac:dyDescent="0.25">
      <c r="B12" s="7" t="s">
        <v>10</v>
      </c>
      <c r="C12" s="1">
        <v>548</v>
      </c>
      <c r="D12" s="1">
        <v>470</v>
      </c>
      <c r="E12" s="3">
        <f>D12-C12</f>
        <v>-78</v>
      </c>
      <c r="F12" s="4">
        <f>D12/C12-1</f>
        <v>-0.14233576642335766</v>
      </c>
      <c r="G12" s="4">
        <f>D12/$D$4</f>
        <v>5.1504591579547201E-3</v>
      </c>
    </row>
    <row r="13" spans="2:7" x14ac:dyDescent="0.25">
      <c r="B13" s="6" t="s">
        <v>4</v>
      </c>
      <c r="C13" s="1">
        <v>6</v>
      </c>
      <c r="D13" s="1">
        <v>0</v>
      </c>
      <c r="E13" s="3">
        <f>D13-C13</f>
        <v>-6</v>
      </c>
      <c r="F13" s="4">
        <f>D13/C13-1</f>
        <v>-1</v>
      </c>
      <c r="G13" s="4">
        <f>D13/$D$4</f>
        <v>0</v>
      </c>
    </row>
    <row r="16" spans="2:7" ht="31.5" customHeight="1" x14ac:dyDescent="0.25">
      <c r="B16" s="22" t="s">
        <v>28</v>
      </c>
      <c r="C16" s="23"/>
      <c r="D16" s="23"/>
      <c r="E16" s="23"/>
      <c r="F16" s="23"/>
      <c r="G16" s="24"/>
    </row>
    <row r="17" spans="2:7" ht="36" customHeight="1" x14ac:dyDescent="0.25">
      <c r="B17" s="2" t="s">
        <v>12</v>
      </c>
      <c r="C17" s="8" t="s">
        <v>31</v>
      </c>
      <c r="D17" s="8" t="s">
        <v>32</v>
      </c>
      <c r="E17" s="2" t="s">
        <v>0</v>
      </c>
      <c r="F17" s="8" t="s">
        <v>2</v>
      </c>
      <c r="G17" s="2" t="s">
        <v>1</v>
      </c>
    </row>
    <row r="18" spans="2:7" ht="20.25" customHeight="1" x14ac:dyDescent="0.25">
      <c r="B18" s="9" t="s">
        <v>3</v>
      </c>
      <c r="C18" s="10">
        <f>SUM(C19:C26)</f>
        <v>34914</v>
      </c>
      <c r="D18" s="10">
        <f>SUM(D19:D26)</f>
        <v>45807</v>
      </c>
      <c r="E18" s="10">
        <f t="shared" ref="E18" si="3">D18-C18</f>
        <v>10893</v>
      </c>
      <c r="F18" s="11">
        <f t="shared" ref="F18" si="4">D18/C18-1</f>
        <v>0.31199518817666272</v>
      </c>
      <c r="G18" s="11">
        <f>D18/D18</f>
        <v>1</v>
      </c>
    </row>
    <row r="19" spans="2:7" x14ac:dyDescent="0.25">
      <c r="B19" s="13" t="s">
        <v>6</v>
      </c>
      <c r="C19" s="1">
        <v>22725</v>
      </c>
      <c r="D19" s="1">
        <v>28449</v>
      </c>
      <c r="E19" s="3">
        <f t="shared" ref="E19" si="5">D19-C19</f>
        <v>5724</v>
      </c>
      <c r="F19" s="4">
        <f>D19/C19-1</f>
        <v>0.25188118811881188</v>
      </c>
      <c r="G19" s="4">
        <f t="shared" ref="G19" si="6">D19/$D$18</f>
        <v>0.6210622830571747</v>
      </c>
    </row>
    <row r="20" spans="2:7" s="5" customFormat="1" x14ac:dyDescent="0.25">
      <c r="B20" s="14" t="s">
        <v>5</v>
      </c>
      <c r="C20" s="1">
        <v>9056</v>
      </c>
      <c r="D20" s="1">
        <v>12211</v>
      </c>
      <c r="E20" s="3">
        <f>D20-C20</f>
        <v>3155</v>
      </c>
      <c r="F20" s="4">
        <f>D20/C20-1</f>
        <v>0.34838780918727918</v>
      </c>
      <c r="G20" s="4">
        <f>D20/$D$18</f>
        <v>0.26657497762350735</v>
      </c>
    </row>
    <row r="21" spans="2:7" x14ac:dyDescent="0.25">
      <c r="B21" s="6" t="s">
        <v>8</v>
      </c>
      <c r="C21" s="1">
        <v>1339</v>
      </c>
      <c r="D21" s="1">
        <v>1765</v>
      </c>
      <c r="E21" s="3">
        <f>D21-C21</f>
        <v>426</v>
      </c>
      <c r="F21" s="4">
        <f>D21/C21-1</f>
        <v>0.31814787154592983</v>
      </c>
      <c r="G21" s="4">
        <f>D21/$D$18</f>
        <v>3.8531228851485584E-2</v>
      </c>
    </row>
    <row r="22" spans="2:7" x14ac:dyDescent="0.25">
      <c r="B22" s="7" t="s">
        <v>30</v>
      </c>
      <c r="C22" s="1">
        <v>0</v>
      </c>
      <c r="D22" s="1">
        <v>1580</v>
      </c>
      <c r="E22" s="3">
        <f>D22-C22</f>
        <v>1580</v>
      </c>
      <c r="F22" s="4"/>
      <c r="G22" s="4">
        <f>D22/$D$18</f>
        <v>3.4492544807562163E-2</v>
      </c>
    </row>
    <row r="23" spans="2:7" x14ac:dyDescent="0.25">
      <c r="B23" s="6" t="s">
        <v>11</v>
      </c>
      <c r="C23" s="1">
        <v>608</v>
      </c>
      <c r="D23" s="1">
        <v>1083</v>
      </c>
      <c r="E23" s="3">
        <f>D23-C23</f>
        <v>475</v>
      </c>
      <c r="F23" s="4">
        <f>D23/C23-1</f>
        <v>0.78125</v>
      </c>
      <c r="G23" s="4">
        <f>D23/$D$18</f>
        <v>2.3642674700373307E-2</v>
      </c>
    </row>
    <row r="24" spans="2:7" x14ac:dyDescent="0.25">
      <c r="B24" s="6" t="s">
        <v>9</v>
      </c>
      <c r="C24" s="1">
        <v>685</v>
      </c>
      <c r="D24" s="1">
        <v>341</v>
      </c>
      <c r="E24" s="3">
        <f>D24-C24</f>
        <v>-344</v>
      </c>
      <c r="F24" s="4">
        <f>D24/C24-1</f>
        <v>-0.50218978102189782</v>
      </c>
      <c r="G24" s="4">
        <f>D24/$D$18</f>
        <v>7.4442770755561377E-3</v>
      </c>
    </row>
    <row r="25" spans="2:7" ht="25.5" x14ac:dyDescent="0.25">
      <c r="B25" s="7" t="s">
        <v>10</v>
      </c>
      <c r="C25" s="1">
        <v>318</v>
      </c>
      <c r="D25" s="1">
        <v>228</v>
      </c>
      <c r="E25" s="3">
        <f>D25-C25</f>
        <v>-90</v>
      </c>
      <c r="F25" s="4">
        <f>D25/C25-1</f>
        <v>-0.28301886792452835</v>
      </c>
      <c r="G25" s="4">
        <f>D25/$D$18</f>
        <v>4.9774052000785907E-3</v>
      </c>
    </row>
    <row r="26" spans="2:7" x14ac:dyDescent="0.25">
      <c r="B26" s="6" t="s">
        <v>7</v>
      </c>
      <c r="C26" s="1">
        <v>183</v>
      </c>
      <c r="D26" s="1">
        <v>150</v>
      </c>
      <c r="E26" s="3">
        <f>D26-C26</f>
        <v>-33</v>
      </c>
      <c r="F26" s="4">
        <f>D26/C26-1</f>
        <v>-0.18032786885245899</v>
      </c>
      <c r="G26" s="4">
        <f>D26/$D$18</f>
        <v>3.2746086842622307E-3</v>
      </c>
    </row>
    <row r="29" spans="2:7" x14ac:dyDescent="0.25">
      <c r="B29" s="25" t="s">
        <v>23</v>
      </c>
      <c r="C29" s="25"/>
      <c r="D29" s="25"/>
      <c r="E29" s="25"/>
      <c r="F29" s="25"/>
    </row>
  </sheetData>
  <sortState ref="B21:G27">
    <sortCondition descending="1" ref="D20"/>
  </sortState>
  <mergeCells count="3">
    <mergeCell ref="B16:G16"/>
    <mergeCell ref="B2:G2"/>
    <mergeCell ref="B29:F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6"/>
  <sheetViews>
    <sheetView workbookViewId="0">
      <selection activeCell="B2" sqref="B2:G2"/>
    </sheetView>
  </sheetViews>
  <sheetFormatPr defaultRowHeight="15" x14ac:dyDescent="0.25"/>
  <cols>
    <col min="2" max="2" width="68.7109375" style="15" customWidth="1"/>
    <col min="3" max="3" width="19.85546875" style="15" customWidth="1"/>
    <col min="4" max="4" width="20.85546875" style="15" customWidth="1"/>
    <col min="5" max="5" width="14.5703125" style="15" customWidth="1"/>
    <col min="6" max="6" width="14" style="15" customWidth="1"/>
    <col min="7" max="7" width="15.5703125" style="15" customWidth="1"/>
  </cols>
  <sheetData>
    <row r="2" spans="2:7" ht="28.5" customHeight="1" x14ac:dyDescent="0.25">
      <c r="B2" s="27" t="s">
        <v>22</v>
      </c>
      <c r="C2" s="28"/>
      <c r="D2" s="28"/>
      <c r="E2" s="28"/>
      <c r="F2" s="28"/>
      <c r="G2" s="28"/>
    </row>
    <row r="3" spans="2:7" ht="33" customHeight="1" x14ac:dyDescent="0.25">
      <c r="B3" s="2" t="s">
        <v>13</v>
      </c>
      <c r="C3" s="8" t="s">
        <v>33</v>
      </c>
      <c r="D3" s="8" t="s">
        <v>34</v>
      </c>
      <c r="E3" s="2" t="s">
        <v>0</v>
      </c>
      <c r="F3" s="8" t="s">
        <v>2</v>
      </c>
      <c r="G3" s="2" t="s">
        <v>1</v>
      </c>
    </row>
    <row r="4" spans="2:7" ht="24.75" customHeight="1" x14ac:dyDescent="0.25">
      <c r="B4" s="9" t="s">
        <v>3</v>
      </c>
      <c r="C4" s="10">
        <f>SUM(C5:C16)</f>
        <v>77332</v>
      </c>
      <c r="D4" s="10">
        <f>SUM(D5:D16)</f>
        <v>75337</v>
      </c>
      <c r="E4" s="10">
        <f>D4-C4</f>
        <v>-1995</v>
      </c>
      <c r="F4" s="11">
        <f>D4/C4-1</f>
        <v>-2.5797858583768707E-2</v>
      </c>
      <c r="G4" s="12">
        <f>D4/D4</f>
        <v>1</v>
      </c>
    </row>
    <row r="5" spans="2:7" ht="21.75" customHeight="1" x14ac:dyDescent="0.25">
      <c r="B5" s="14" t="s">
        <v>14</v>
      </c>
      <c r="C5" s="3">
        <v>20607</v>
      </c>
      <c r="D5" s="3">
        <v>30475</v>
      </c>
      <c r="E5" s="1">
        <f>D5-C5</f>
        <v>9868</v>
      </c>
      <c r="F5" s="19">
        <f>D5/C5-1</f>
        <v>0.47886640461978947</v>
      </c>
      <c r="G5" s="19">
        <f>D5/$D$4</f>
        <v>0.40451570941237375</v>
      </c>
    </row>
    <row r="6" spans="2:7" x14ac:dyDescent="0.25">
      <c r="B6" s="6" t="s">
        <v>15</v>
      </c>
      <c r="C6" s="3">
        <v>25560</v>
      </c>
      <c r="D6" s="3">
        <v>15897</v>
      </c>
      <c r="E6" s="1">
        <f t="shared" ref="E6" si="0">D6-C6</f>
        <v>-9663</v>
      </c>
      <c r="F6" s="19">
        <f t="shared" ref="F6" si="1">D6/C6-1</f>
        <v>-0.3780516431924883</v>
      </c>
      <c r="G6" s="19">
        <f t="shared" ref="G6" si="2">D6/$D$4</f>
        <v>0.21101185340536521</v>
      </c>
    </row>
    <row r="7" spans="2:7" s="5" customFormat="1" ht="22.5" customHeight="1" x14ac:dyDescent="0.25">
      <c r="B7" s="13" t="s">
        <v>16</v>
      </c>
      <c r="C7" s="3">
        <v>3780</v>
      </c>
      <c r="D7" s="3">
        <v>1772</v>
      </c>
      <c r="E7" s="1">
        <f t="shared" ref="E7:E16" si="3">D7-C7</f>
        <v>-2008</v>
      </c>
      <c r="F7" s="19">
        <f>D7/C7-1</f>
        <v>-0.53121693121693125</v>
      </c>
      <c r="G7" s="19">
        <f t="shared" ref="G7:G16" si="4">D7/$D$4</f>
        <v>2.3520979067390525E-2</v>
      </c>
    </row>
    <row r="8" spans="2:7" ht="28.5" customHeight="1" x14ac:dyDescent="0.25">
      <c r="B8" s="7" t="s">
        <v>29</v>
      </c>
      <c r="C8" s="3">
        <v>11666</v>
      </c>
      <c r="D8" s="1">
        <v>10882</v>
      </c>
      <c r="E8" s="1">
        <f t="shared" si="3"/>
        <v>-784</v>
      </c>
      <c r="F8" s="19">
        <f>D8/C8-1</f>
        <v>-6.7203840219441147E-2</v>
      </c>
      <c r="G8" s="19">
        <f t="shared" si="4"/>
        <v>0.14444429695899758</v>
      </c>
    </row>
    <row r="9" spans="2:7" x14ac:dyDescent="0.25">
      <c r="B9" s="6" t="s">
        <v>17</v>
      </c>
      <c r="C9" s="3">
        <v>2737</v>
      </c>
      <c r="D9" s="1">
        <v>2663</v>
      </c>
      <c r="E9" s="1">
        <f t="shared" si="3"/>
        <v>-74</v>
      </c>
      <c r="F9" s="19">
        <v>0</v>
      </c>
      <c r="G9" s="19">
        <f t="shared" si="4"/>
        <v>3.5347837052178879E-2</v>
      </c>
    </row>
    <row r="10" spans="2:7" x14ac:dyDescent="0.25">
      <c r="B10" s="6" t="s">
        <v>18</v>
      </c>
      <c r="C10" s="3">
        <v>604</v>
      </c>
      <c r="D10" s="1">
        <v>255</v>
      </c>
      <c r="E10" s="1">
        <f t="shared" si="3"/>
        <v>-349</v>
      </c>
      <c r="F10" s="19">
        <f t="shared" ref="F10:F16" si="5">D10/C10-1</f>
        <v>-0.57781456953642385</v>
      </c>
      <c r="G10" s="19">
        <f t="shared" si="4"/>
        <v>3.3847910057475078E-3</v>
      </c>
    </row>
    <row r="11" spans="2:7" x14ac:dyDescent="0.25">
      <c r="B11" s="6" t="s">
        <v>19</v>
      </c>
      <c r="C11" s="3">
        <v>5739</v>
      </c>
      <c r="D11" s="1">
        <v>6568</v>
      </c>
      <c r="E11" s="1">
        <f t="shared" si="3"/>
        <v>829</v>
      </c>
      <c r="F11" s="19">
        <f t="shared" si="5"/>
        <v>0.14445025265725731</v>
      </c>
      <c r="G11" s="19">
        <f t="shared" si="4"/>
        <v>8.7181597355880908E-2</v>
      </c>
    </row>
    <row r="12" spans="2:7" x14ac:dyDescent="0.25">
      <c r="B12" s="6" t="s">
        <v>25</v>
      </c>
      <c r="C12" s="3">
        <v>2655</v>
      </c>
      <c r="D12" s="1">
        <v>3451</v>
      </c>
      <c r="E12" s="1">
        <f t="shared" si="3"/>
        <v>796</v>
      </c>
      <c r="F12" s="19">
        <f t="shared" si="5"/>
        <v>0.29981167608286263</v>
      </c>
      <c r="G12" s="19">
        <f t="shared" si="4"/>
        <v>4.5807504944449608E-2</v>
      </c>
    </row>
    <row r="13" spans="2:7" x14ac:dyDescent="0.25">
      <c r="B13" s="6" t="s">
        <v>20</v>
      </c>
      <c r="C13" s="3">
        <v>350</v>
      </c>
      <c r="D13" s="1">
        <v>287</v>
      </c>
      <c r="E13" s="1">
        <f t="shared" si="3"/>
        <v>-63</v>
      </c>
      <c r="F13" s="19">
        <f t="shared" si="5"/>
        <v>-0.18000000000000005</v>
      </c>
      <c r="G13" s="19">
        <f t="shared" si="4"/>
        <v>3.8095490927432737E-3</v>
      </c>
    </row>
    <row r="14" spans="2:7" x14ac:dyDescent="0.25">
      <c r="B14" s="6" t="s">
        <v>26</v>
      </c>
      <c r="C14" s="3">
        <v>30</v>
      </c>
      <c r="D14" s="1">
        <v>0</v>
      </c>
      <c r="E14" s="1">
        <f t="shared" si="3"/>
        <v>-30</v>
      </c>
      <c r="F14" s="19">
        <f t="shared" si="5"/>
        <v>-1</v>
      </c>
      <c r="G14" s="19">
        <f t="shared" si="4"/>
        <v>0</v>
      </c>
    </row>
    <row r="15" spans="2:7" x14ac:dyDescent="0.25">
      <c r="B15" s="6" t="s">
        <v>21</v>
      </c>
      <c r="C15" s="3">
        <v>156</v>
      </c>
      <c r="D15" s="3">
        <v>187</v>
      </c>
      <c r="E15" s="1">
        <f t="shared" si="3"/>
        <v>31</v>
      </c>
      <c r="F15" s="19">
        <f t="shared" si="5"/>
        <v>0.19871794871794868</v>
      </c>
      <c r="G15" s="19">
        <f t="shared" si="4"/>
        <v>2.4821800708815056E-3</v>
      </c>
    </row>
    <row r="16" spans="2:7" x14ac:dyDescent="0.25">
      <c r="B16" s="6" t="s">
        <v>27</v>
      </c>
      <c r="C16" s="3">
        <v>3448</v>
      </c>
      <c r="D16" s="3">
        <v>2900</v>
      </c>
      <c r="E16" s="1">
        <f t="shared" si="3"/>
        <v>-548</v>
      </c>
      <c r="F16" s="19">
        <f t="shared" si="5"/>
        <v>-0.1589327146171694</v>
      </c>
      <c r="G16" s="19">
        <f t="shared" si="4"/>
        <v>3.8493701633991267E-2</v>
      </c>
    </row>
    <row r="17" spans="2:7" x14ac:dyDescent="0.25">
      <c r="E17" s="16"/>
      <c r="F17" s="17"/>
      <c r="G17" s="17"/>
    </row>
    <row r="19" spans="2:7" ht="33" customHeight="1" x14ac:dyDescent="0.25">
      <c r="B19" s="27" t="s">
        <v>22</v>
      </c>
      <c r="C19" s="28"/>
      <c r="D19" s="28"/>
      <c r="E19" s="28"/>
      <c r="F19" s="28"/>
      <c r="G19" s="28"/>
    </row>
    <row r="20" spans="2:7" ht="34.5" customHeight="1" x14ac:dyDescent="0.25">
      <c r="B20" s="2" t="s">
        <v>13</v>
      </c>
      <c r="C20" s="8" t="s">
        <v>31</v>
      </c>
      <c r="D20" s="8" t="s">
        <v>32</v>
      </c>
      <c r="E20" s="2" t="s">
        <v>0</v>
      </c>
      <c r="F20" s="8" t="s">
        <v>2</v>
      </c>
      <c r="G20" s="2" t="s">
        <v>1</v>
      </c>
    </row>
    <row r="21" spans="2:7" ht="24" customHeight="1" x14ac:dyDescent="0.25">
      <c r="B21" s="9" t="s">
        <v>3</v>
      </c>
      <c r="C21" s="10">
        <f>SUM(C22:C33)</f>
        <v>24393</v>
      </c>
      <c r="D21" s="10">
        <f>SUM(D22:D33)</f>
        <v>25648</v>
      </c>
      <c r="E21" s="10">
        <f>D21-C21</f>
        <v>1255</v>
      </c>
      <c r="F21" s="11">
        <f t="shared" ref="F21" si="6">D21/C21-1</f>
        <v>5.1449186241954603E-2</v>
      </c>
      <c r="G21" s="12">
        <f>D21/D21</f>
        <v>1</v>
      </c>
    </row>
    <row r="22" spans="2:7" x14ac:dyDescent="0.25">
      <c r="B22" s="14" t="s">
        <v>14</v>
      </c>
      <c r="C22" s="3">
        <v>7010</v>
      </c>
      <c r="D22" s="3">
        <v>9387</v>
      </c>
      <c r="E22" s="1">
        <f t="shared" ref="E22:E33" si="7">D22-C22</f>
        <v>2377</v>
      </c>
      <c r="F22" s="19">
        <f>D22/C22-1</f>
        <v>0.33908701854493573</v>
      </c>
      <c r="G22" s="19">
        <f t="shared" ref="G22:G31" si="8">D22/$D$21</f>
        <v>0.36599344978165937</v>
      </c>
    </row>
    <row r="23" spans="2:7" x14ac:dyDescent="0.25">
      <c r="B23" s="7" t="s">
        <v>15</v>
      </c>
      <c r="C23" s="3">
        <v>4199</v>
      </c>
      <c r="D23" s="3">
        <v>5098</v>
      </c>
      <c r="E23" s="1">
        <f t="shared" si="7"/>
        <v>899</v>
      </c>
      <c r="F23" s="19">
        <v>0</v>
      </c>
      <c r="G23" s="19">
        <f t="shared" si="8"/>
        <v>0.19876793512164692</v>
      </c>
    </row>
    <row r="24" spans="2:7" s="5" customFormat="1" x14ac:dyDescent="0.25">
      <c r="B24" s="13" t="s">
        <v>16</v>
      </c>
      <c r="C24" s="3">
        <v>1120</v>
      </c>
      <c r="D24" s="3">
        <v>507</v>
      </c>
      <c r="E24" s="3">
        <f t="shared" si="7"/>
        <v>-613</v>
      </c>
      <c r="F24" s="4">
        <f t="shared" ref="F24:F33" si="9">D24/C24-1</f>
        <v>-0.54732142857142851</v>
      </c>
      <c r="G24" s="4">
        <f t="shared" si="8"/>
        <v>1.9767623206487835E-2</v>
      </c>
    </row>
    <row r="25" spans="2:7" s="5" customFormat="1" ht="28.5" customHeight="1" x14ac:dyDescent="0.25">
      <c r="B25" s="7" t="s">
        <v>29</v>
      </c>
      <c r="C25" s="3">
        <v>5567</v>
      </c>
      <c r="D25" s="1">
        <v>4349</v>
      </c>
      <c r="E25" s="1">
        <f t="shared" si="7"/>
        <v>-1218</v>
      </c>
      <c r="F25" s="19">
        <f>D25/C25-1</f>
        <v>-0.2187892940542483</v>
      </c>
      <c r="G25" s="19">
        <f t="shared" si="8"/>
        <v>0.16956487835308795</v>
      </c>
    </row>
    <row r="26" spans="2:7" s="5" customFormat="1" x14ac:dyDescent="0.25">
      <c r="B26" s="6" t="s">
        <v>17</v>
      </c>
      <c r="C26" s="3">
        <v>1380</v>
      </c>
      <c r="D26" s="1">
        <v>1112</v>
      </c>
      <c r="E26" s="1">
        <f t="shared" si="7"/>
        <v>-268</v>
      </c>
      <c r="F26" s="19">
        <f t="shared" si="9"/>
        <v>-0.19420289855072459</v>
      </c>
      <c r="G26" s="19">
        <f t="shared" si="8"/>
        <v>4.3356207111665629E-2</v>
      </c>
    </row>
    <row r="27" spans="2:7" x14ac:dyDescent="0.25">
      <c r="B27" s="6" t="s">
        <v>18</v>
      </c>
      <c r="C27" s="3">
        <v>212</v>
      </c>
      <c r="D27" s="1">
        <v>100</v>
      </c>
      <c r="E27" s="1">
        <f t="shared" si="7"/>
        <v>-112</v>
      </c>
      <c r="F27" s="19">
        <f t="shared" si="9"/>
        <v>-0.52830188679245282</v>
      </c>
      <c r="G27" s="19">
        <f t="shared" si="8"/>
        <v>3.8989394884591392E-3</v>
      </c>
    </row>
    <row r="28" spans="2:7" x14ac:dyDescent="0.25">
      <c r="B28" s="6" t="s">
        <v>19</v>
      </c>
      <c r="C28" s="3">
        <v>2511</v>
      </c>
      <c r="D28" s="1">
        <v>2837</v>
      </c>
      <c r="E28" s="1">
        <f t="shared" si="7"/>
        <v>326</v>
      </c>
      <c r="F28" s="19">
        <f t="shared" si="9"/>
        <v>0.12982875348466738</v>
      </c>
      <c r="G28" s="19">
        <f t="shared" si="8"/>
        <v>0.11061291328758578</v>
      </c>
    </row>
    <row r="29" spans="2:7" x14ac:dyDescent="0.25">
      <c r="B29" s="6" t="s">
        <v>25</v>
      </c>
      <c r="C29" s="3">
        <v>738</v>
      </c>
      <c r="D29" s="1">
        <v>862</v>
      </c>
      <c r="E29" s="1">
        <f t="shared" si="7"/>
        <v>124</v>
      </c>
      <c r="F29" s="19">
        <f t="shared" si="9"/>
        <v>0.16802168021680219</v>
      </c>
      <c r="G29" s="19">
        <f t="shared" si="8"/>
        <v>3.3608858390517776E-2</v>
      </c>
    </row>
    <row r="30" spans="2:7" x14ac:dyDescent="0.25">
      <c r="B30" s="6" t="s">
        <v>20</v>
      </c>
      <c r="C30" s="3">
        <v>133</v>
      </c>
      <c r="D30" s="1">
        <v>174</v>
      </c>
      <c r="E30" s="1">
        <f t="shared" si="7"/>
        <v>41</v>
      </c>
      <c r="F30" s="19">
        <f t="shared" si="9"/>
        <v>0.30827067669172936</v>
      </c>
      <c r="G30" s="19">
        <f t="shared" si="8"/>
        <v>6.784154709918902E-3</v>
      </c>
    </row>
    <row r="31" spans="2:7" x14ac:dyDescent="0.25">
      <c r="B31" s="6" t="s">
        <v>26</v>
      </c>
      <c r="C31" s="3">
        <v>30</v>
      </c>
      <c r="D31" s="1">
        <v>0</v>
      </c>
      <c r="E31" s="1">
        <f t="shared" si="7"/>
        <v>-30</v>
      </c>
      <c r="F31" s="19">
        <f t="shared" si="9"/>
        <v>-1</v>
      </c>
      <c r="G31" s="19">
        <f t="shared" si="8"/>
        <v>0</v>
      </c>
    </row>
    <row r="32" spans="2:7" x14ac:dyDescent="0.25">
      <c r="B32" s="6" t="s">
        <v>21</v>
      </c>
      <c r="C32" s="20">
        <v>69</v>
      </c>
      <c r="D32" s="21">
        <v>75</v>
      </c>
      <c r="E32" s="1">
        <f t="shared" si="7"/>
        <v>6</v>
      </c>
      <c r="F32" s="19">
        <f t="shared" si="9"/>
        <v>8.6956521739130377E-2</v>
      </c>
      <c r="G32" s="19">
        <f>D32/$D$21</f>
        <v>2.9242046163443542E-3</v>
      </c>
    </row>
    <row r="33" spans="2:7" x14ac:dyDescent="0.25">
      <c r="B33" s="6" t="s">
        <v>27</v>
      </c>
      <c r="C33" s="21">
        <v>1424</v>
      </c>
      <c r="D33" s="21">
        <v>1147</v>
      </c>
      <c r="E33" s="1">
        <f t="shared" si="7"/>
        <v>-277</v>
      </c>
      <c r="F33" s="19">
        <f t="shared" si="9"/>
        <v>-0.1945224719101124</v>
      </c>
      <c r="G33" s="19">
        <f>D33/$D$21</f>
        <v>4.4720835932626324E-2</v>
      </c>
    </row>
    <row r="34" spans="2:7" x14ac:dyDescent="0.25">
      <c r="B34" s="18"/>
      <c r="C34" s="18"/>
      <c r="D34" s="18"/>
      <c r="E34" s="16"/>
      <c r="F34" s="17"/>
      <c r="G34" s="17"/>
    </row>
    <row r="36" spans="2:7" x14ac:dyDescent="0.25">
      <c r="B36" s="26" t="s">
        <v>24</v>
      </c>
      <c r="C36" s="26"/>
      <c r="D36" s="26"/>
      <c r="E36" s="26"/>
      <c r="F36" s="26"/>
    </row>
  </sheetData>
  <sortState ref="B22:G34">
    <sortCondition descending="1" ref="D22"/>
  </sortState>
  <mergeCells count="3">
    <mergeCell ref="B36:F36"/>
    <mergeCell ref="B19:G19"/>
    <mergeCell ref="B2:G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მუზეუმ-ნაკრძალები</vt:lpstr>
      <vt:lpstr>საქართველოს ეროვნული მუზეუმი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2019-05-28T06:58:35Z</dcterms:modified>
</cp:coreProperties>
</file>