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Museum - Reserves" sheetId="3" r:id="rId1"/>
    <sheet name="Georgian National Museums" sheetId="4" r:id="rId2"/>
  </sheets>
  <calcPr calcId="152511"/>
</workbook>
</file>

<file path=xl/calcChain.xml><?xml version="1.0" encoding="utf-8"?>
<calcChain xmlns="http://schemas.openxmlformats.org/spreadsheetml/2006/main">
  <c r="E31" i="4" l="1"/>
  <c r="F31" i="4"/>
  <c r="G31" i="4"/>
  <c r="G14" i="4"/>
  <c r="F14" i="4"/>
  <c r="E14" i="4"/>
  <c r="E5" i="3" l="1"/>
  <c r="F5" i="3"/>
  <c r="E24" i="3"/>
  <c r="E21" i="3"/>
  <c r="E20" i="3"/>
  <c r="F23" i="3" l="1"/>
  <c r="F11" i="3"/>
  <c r="E11" i="3" l="1"/>
  <c r="E23" i="3"/>
  <c r="C4" i="3" l="1"/>
  <c r="D21" i="4" l="1"/>
  <c r="C21" i="4"/>
  <c r="D4" i="4"/>
  <c r="F33" i="4" l="1"/>
  <c r="F26" i="4"/>
  <c r="C4" i="4" l="1"/>
  <c r="F16" i="4"/>
  <c r="F10" i="4"/>
  <c r="F30" i="4" l="1"/>
  <c r="E33" i="4"/>
  <c r="F11" i="4"/>
  <c r="E16" i="4"/>
  <c r="F26" i="3" l="1"/>
  <c r="E26" i="3"/>
  <c r="F25" i="3"/>
  <c r="E25" i="3"/>
  <c r="F21" i="3"/>
  <c r="E22" i="3"/>
  <c r="F24" i="3"/>
  <c r="F20" i="3"/>
  <c r="F19" i="3"/>
  <c r="E19" i="3"/>
  <c r="D18" i="3"/>
  <c r="G18" i="3" s="1"/>
  <c r="C18" i="3"/>
  <c r="F13" i="3"/>
  <c r="E13" i="3"/>
  <c r="E8" i="3"/>
  <c r="F10" i="3"/>
  <c r="E10" i="3"/>
  <c r="F9" i="3"/>
  <c r="E9" i="3"/>
  <c r="F12" i="3"/>
  <c r="E12" i="3"/>
  <c r="F7" i="3"/>
  <c r="E7" i="3"/>
  <c r="F6" i="3"/>
  <c r="E6" i="3"/>
  <c r="D4" i="3"/>
  <c r="G5" i="3" s="1"/>
  <c r="G13" i="3" l="1"/>
  <c r="G11" i="3"/>
  <c r="G23" i="3"/>
  <c r="G24" i="3"/>
  <c r="G4" i="3"/>
  <c r="G20" i="3"/>
  <c r="G25" i="3"/>
  <c r="G12" i="3"/>
  <c r="G19" i="3"/>
  <c r="G21" i="3"/>
  <c r="G22" i="3"/>
  <c r="G26" i="3"/>
  <c r="E18" i="3"/>
  <c r="F18" i="3"/>
  <c r="G7" i="3"/>
  <c r="G8" i="3"/>
  <c r="E4" i="3"/>
  <c r="G6" i="3"/>
  <c r="G10" i="3"/>
  <c r="F4" i="3"/>
  <c r="G9" i="3"/>
  <c r="E21" i="4" l="1"/>
  <c r="F32" i="4"/>
  <c r="E32" i="4"/>
  <c r="E30" i="4"/>
  <c r="F28" i="4"/>
  <c r="E28" i="4"/>
  <c r="E29" i="4"/>
  <c r="F27" i="4"/>
  <c r="E27" i="4"/>
  <c r="E26" i="4"/>
  <c r="F25" i="4"/>
  <c r="E25" i="4"/>
  <c r="F24" i="4"/>
  <c r="E24" i="4"/>
  <c r="F22" i="4"/>
  <c r="E22" i="4"/>
  <c r="F23" i="4"/>
  <c r="E23" i="4"/>
  <c r="F5" i="4"/>
  <c r="F7" i="4"/>
  <c r="F8" i="4"/>
  <c r="F12" i="4"/>
  <c r="F13" i="4"/>
  <c r="F15" i="4"/>
  <c r="F6" i="4"/>
  <c r="E5" i="4"/>
  <c r="E7" i="4"/>
  <c r="E9" i="4"/>
  <c r="E8" i="4"/>
  <c r="E10" i="4"/>
  <c r="E11" i="4"/>
  <c r="E12" i="4"/>
  <c r="E13" i="4"/>
  <c r="E15" i="4"/>
  <c r="E6" i="4"/>
  <c r="G33" i="4"/>
  <c r="G5" i="4" l="1"/>
  <c r="G16" i="4"/>
  <c r="G22" i="4"/>
  <c r="G27" i="4"/>
  <c r="G30" i="4"/>
  <c r="F21" i="4"/>
  <c r="G23" i="4"/>
  <c r="G26" i="4"/>
  <c r="G28" i="4"/>
  <c r="G21" i="4"/>
  <c r="G25" i="4"/>
  <c r="G29" i="4"/>
  <c r="G32" i="4"/>
  <c r="G24" i="4"/>
  <c r="G13" i="4"/>
  <c r="G9" i="4"/>
  <c r="G6" i="4"/>
  <c r="G12" i="4"/>
  <c r="G8" i="4"/>
  <c r="G15" i="4"/>
  <c r="G11" i="4"/>
  <c r="G7" i="4"/>
  <c r="G10" i="4"/>
  <c r="E4" i="4"/>
  <c r="F4" i="4"/>
  <c r="G4" i="4"/>
</calcChain>
</file>

<file path=xl/sharedStrings.xml><?xml version="1.0" encoding="utf-8"?>
<sst xmlns="http://schemas.openxmlformats.org/spreadsheetml/2006/main" count="75" uniqueCount="39">
  <si>
    <t>Total</t>
  </si>
  <si>
    <t>Change</t>
  </si>
  <si>
    <t>Change %</t>
  </si>
  <si>
    <t>Share %</t>
  </si>
  <si>
    <t>E. Akhvlediani House-Museum</t>
  </si>
  <si>
    <t>Museum Of Fine Arts</t>
  </si>
  <si>
    <t>Samtskhe-Javakheti Museum</t>
  </si>
  <si>
    <t>Tbilisi History Museum</t>
  </si>
  <si>
    <t>Svaneti Museum of History and Ethnography</t>
  </si>
  <si>
    <t>Museum</t>
  </si>
  <si>
    <t>Svaneti Museum of History and Ethnography  (Svanetian House, Ushguli)</t>
  </si>
  <si>
    <t>Museum/Museum-Reserve</t>
  </si>
  <si>
    <t>Visitors of Museums/Museum-Reserves</t>
  </si>
  <si>
    <t>Vardzia Historical-Architectural Museum-Reserve</t>
  </si>
  <si>
    <t xml:space="preserve">Mtskheta Archaeological State Museum-Reserve </t>
  </si>
  <si>
    <t>Uplistsikhe Historical-Architectural Museum-Reserve</t>
  </si>
  <si>
    <t>Borjomi Museum of Local Lore</t>
  </si>
  <si>
    <t>Gremi Museum</t>
  </si>
  <si>
    <t>Niko Pirosmanashvili State Museum</t>
  </si>
  <si>
    <t>Parmen Zakaraia Nokalakevi Architectural-Archaeological Museum-Reserve</t>
  </si>
  <si>
    <t>Ujarma Museum-Reserve</t>
  </si>
  <si>
    <t>Source: National Agency for Cultural Heritage Preservation of Georgia</t>
  </si>
  <si>
    <t>Visitors of Georgian National Museums</t>
  </si>
  <si>
    <t>Georgian National Museum. Simon Janashia Museum of Georgia</t>
  </si>
  <si>
    <t>Giorgi Chitaia Ethnographical Museum - The Open Air Museum</t>
  </si>
  <si>
    <t>D. Shevardnadze National Gallery</t>
  </si>
  <si>
    <t>Signagi Museum of History and Ethnography</t>
  </si>
  <si>
    <t>Source: Georgian National Museum</t>
  </si>
  <si>
    <t>Dzalisa Museum</t>
  </si>
  <si>
    <t>Dmanisi Museum-Reserve</t>
  </si>
  <si>
    <t>Khertvisi Fortress</t>
  </si>
  <si>
    <t>2018 January - April</t>
  </si>
  <si>
    <t>2019 January - April</t>
  </si>
  <si>
    <t>2018: April</t>
  </si>
  <si>
    <t>2019: April</t>
  </si>
  <si>
    <t>2018 January - Aprili</t>
  </si>
  <si>
    <t>2019 January - Aprili</t>
  </si>
  <si>
    <t>2018: Aprili</t>
  </si>
  <si>
    <t>2019: Aprili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</si>
</sst>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1">
    <xf numFmtId="0" fontId="0" fillId="0" borderId="0" xfId="0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5" fillId="6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B2" sqref="B2:G2"/>
    </sheetView>
  </sheetViews>
  <sheetFormatPr defaultRowHeight="15" x14ac:dyDescent="0.25"/>
  <cols>
    <col min="2" max="2" width="73" bestFit="1" customWidth="1"/>
    <col min="3" max="4" width="17.85546875" customWidth="1"/>
    <col min="5" max="5" width="13.5703125" customWidth="1"/>
    <col min="6" max="6" width="14.42578125" customWidth="1"/>
    <col min="7" max="7" width="13.42578125" customWidth="1"/>
  </cols>
  <sheetData>
    <row r="2" spans="2:7" ht="26.25" customHeight="1" x14ac:dyDescent="0.25">
      <c r="B2" s="24" t="s">
        <v>12</v>
      </c>
      <c r="C2" s="25"/>
      <c r="D2" s="25"/>
      <c r="E2" s="25"/>
      <c r="F2" s="25"/>
      <c r="G2" s="26"/>
    </row>
    <row r="3" spans="2:7" ht="32.25" customHeight="1" x14ac:dyDescent="0.25">
      <c r="B3" s="3" t="s">
        <v>11</v>
      </c>
      <c r="C3" s="6" t="s">
        <v>35</v>
      </c>
      <c r="D3" s="6" t="s">
        <v>36</v>
      </c>
      <c r="E3" s="3" t="s">
        <v>1</v>
      </c>
      <c r="F3" s="3" t="s">
        <v>2</v>
      </c>
      <c r="G3" s="3" t="s">
        <v>3</v>
      </c>
    </row>
    <row r="4" spans="2:7" ht="21.75" customHeight="1" x14ac:dyDescent="0.25">
      <c r="B4" s="7" t="s">
        <v>0</v>
      </c>
      <c r="C4" s="8">
        <f>SUM(C5:C13)</f>
        <v>76317</v>
      </c>
      <c r="D4" s="8">
        <f>SUM(D5:D13)</f>
        <v>91254</v>
      </c>
      <c r="E4" s="8">
        <f t="shared" ref="E4" si="0">D4-C4</f>
        <v>14937</v>
      </c>
      <c r="F4" s="20">
        <f t="shared" ref="F4" si="1">D4/C4-1</f>
        <v>0.19572310232320445</v>
      </c>
      <c r="G4" s="9">
        <f>D4/D4</f>
        <v>1</v>
      </c>
    </row>
    <row r="5" spans="2:7" ht="22.5" customHeight="1" x14ac:dyDescent="0.25">
      <c r="B5" s="10" t="s">
        <v>15</v>
      </c>
      <c r="C5" s="2">
        <v>54957</v>
      </c>
      <c r="D5" s="2">
        <v>61720</v>
      </c>
      <c r="E5" s="2">
        <f>D5-C5</f>
        <v>6763</v>
      </c>
      <c r="F5" s="21">
        <f>D5/C5-1</f>
        <v>0.12305984678930804</v>
      </c>
      <c r="G5" s="18">
        <f>D5/$D$4</f>
        <v>0.67635391325311767</v>
      </c>
    </row>
    <row r="6" spans="2:7" ht="15.75" x14ac:dyDescent="0.25">
      <c r="B6" s="10" t="s">
        <v>13</v>
      </c>
      <c r="C6" s="2">
        <v>15238</v>
      </c>
      <c r="D6" s="2">
        <v>19395</v>
      </c>
      <c r="E6" s="2">
        <f>D6-C6</f>
        <v>4157</v>
      </c>
      <c r="F6" s="21">
        <f>D6/C6-1</f>
        <v>0.27280483003018774</v>
      </c>
      <c r="G6" s="18">
        <f>D6/$D$4</f>
        <v>0.21253862844368465</v>
      </c>
    </row>
    <row r="7" spans="2:7" ht="15.75" x14ac:dyDescent="0.25">
      <c r="B7" s="10" t="s">
        <v>17</v>
      </c>
      <c r="C7" s="2">
        <v>2273</v>
      </c>
      <c r="D7" s="2">
        <v>3185</v>
      </c>
      <c r="E7" s="4">
        <f>D7-C7</f>
        <v>912</v>
      </c>
      <c r="F7" s="22">
        <f>D7/C7-1</f>
        <v>0.40123185217773871</v>
      </c>
      <c r="G7" s="19">
        <f>D7/$D$4</f>
        <v>3.4902579612948473E-2</v>
      </c>
    </row>
    <row r="8" spans="2:7" ht="15.75" x14ac:dyDescent="0.25">
      <c r="B8" s="10" t="s">
        <v>30</v>
      </c>
      <c r="C8" s="2">
        <v>0</v>
      </c>
      <c r="D8" s="2">
        <v>2261</v>
      </c>
      <c r="E8" s="2">
        <f>D8-C8</f>
        <v>2261</v>
      </c>
      <c r="F8" s="21"/>
      <c r="G8" s="18">
        <f>D8/$D$4</f>
        <v>2.47769960768843E-2</v>
      </c>
    </row>
    <row r="9" spans="2:7" ht="15.75" x14ac:dyDescent="0.25">
      <c r="B9" s="10" t="s">
        <v>20</v>
      </c>
      <c r="C9" s="2">
        <v>1146</v>
      </c>
      <c r="D9" s="2">
        <v>2248</v>
      </c>
      <c r="E9" s="2">
        <f>D9-C9</f>
        <v>1102</v>
      </c>
      <c r="F9" s="21">
        <f>D9/C9-1</f>
        <v>0.96160558464223378</v>
      </c>
      <c r="G9" s="18">
        <f>D9/$D$4</f>
        <v>2.4634536568260021E-2</v>
      </c>
    </row>
    <row r="10" spans="2:7" ht="15.75" x14ac:dyDescent="0.25">
      <c r="B10" s="10" t="s">
        <v>18</v>
      </c>
      <c r="C10" s="2">
        <v>1613</v>
      </c>
      <c r="D10" s="2">
        <v>1471</v>
      </c>
      <c r="E10" s="2">
        <f>D10-C10</f>
        <v>-142</v>
      </c>
      <c r="F10" s="21">
        <f>D10/C10-1</f>
        <v>-8.8034717916924965E-2</v>
      </c>
      <c r="G10" s="18">
        <f>D10/$D$4</f>
        <v>1.611984132202424E-2</v>
      </c>
    </row>
    <row r="11" spans="2:7" ht="15.75" x14ac:dyDescent="0.25">
      <c r="B11" s="10" t="s">
        <v>16</v>
      </c>
      <c r="C11" s="2">
        <v>536</v>
      </c>
      <c r="D11" s="2">
        <v>504</v>
      </c>
      <c r="E11" s="2">
        <f>D11-C11</f>
        <v>-32</v>
      </c>
      <c r="F11" s="21">
        <f>D11/C11-1</f>
        <v>-5.9701492537313383E-2</v>
      </c>
      <c r="G11" s="18">
        <f>D11/$D$4</f>
        <v>5.5230455651259121E-3</v>
      </c>
    </row>
    <row r="12" spans="2:7" ht="15.75" x14ac:dyDescent="0.25">
      <c r="B12" s="10" t="s">
        <v>19</v>
      </c>
      <c r="C12" s="2">
        <v>548</v>
      </c>
      <c r="D12" s="2">
        <v>470</v>
      </c>
      <c r="E12" s="2">
        <f>D12-C12</f>
        <v>-78</v>
      </c>
      <c r="F12" s="21">
        <f>D12/C12-1</f>
        <v>-0.14233576642335766</v>
      </c>
      <c r="G12" s="18">
        <f>D12/$D$4</f>
        <v>5.1504591579547201E-3</v>
      </c>
    </row>
    <row r="13" spans="2:7" ht="15.75" x14ac:dyDescent="0.25">
      <c r="B13" s="10" t="s">
        <v>14</v>
      </c>
      <c r="C13" s="2">
        <v>6</v>
      </c>
      <c r="D13" s="2">
        <v>0</v>
      </c>
      <c r="E13" s="2">
        <f>D13-C13</f>
        <v>-6</v>
      </c>
      <c r="F13" s="21">
        <f>D13/C13-1</f>
        <v>-1</v>
      </c>
      <c r="G13" s="18">
        <f>D13/$D$4</f>
        <v>0</v>
      </c>
    </row>
    <row r="14" spans="2:7" x14ac:dyDescent="0.25">
      <c r="F14" s="23"/>
    </row>
    <row r="16" spans="2:7" ht="28.5" customHeight="1" x14ac:dyDescent="0.25">
      <c r="B16" s="24" t="s">
        <v>12</v>
      </c>
      <c r="C16" s="25"/>
      <c r="D16" s="25"/>
      <c r="E16" s="25"/>
      <c r="F16" s="25"/>
      <c r="G16" s="26"/>
    </row>
    <row r="17" spans="2:7" ht="25.5" customHeight="1" x14ac:dyDescent="0.25">
      <c r="B17" s="3" t="s">
        <v>11</v>
      </c>
      <c r="C17" s="6" t="s">
        <v>37</v>
      </c>
      <c r="D17" s="6" t="s">
        <v>38</v>
      </c>
      <c r="E17" s="3" t="s">
        <v>1</v>
      </c>
      <c r="F17" s="3" t="s">
        <v>2</v>
      </c>
      <c r="G17" s="3" t="s">
        <v>3</v>
      </c>
    </row>
    <row r="18" spans="2:7" ht="19.5" customHeight="1" x14ac:dyDescent="0.25">
      <c r="B18" s="7" t="s">
        <v>0</v>
      </c>
      <c r="C18" s="8">
        <f>SUM(C19:C26)</f>
        <v>34914</v>
      </c>
      <c r="D18" s="8">
        <f>SUM(D19:D26)</f>
        <v>45807</v>
      </c>
      <c r="E18" s="8">
        <f t="shared" ref="E18" si="2">D18-C18</f>
        <v>10893</v>
      </c>
      <c r="F18" s="20">
        <f t="shared" ref="F18" si="3">D18/C18-1</f>
        <v>0.31199518817666272</v>
      </c>
      <c r="G18" s="9">
        <f>D18/D18</f>
        <v>1</v>
      </c>
    </row>
    <row r="19" spans="2:7" ht="15.75" x14ac:dyDescent="0.25">
      <c r="B19" s="10" t="s">
        <v>15</v>
      </c>
      <c r="C19" s="2">
        <v>22725</v>
      </c>
      <c r="D19" s="2">
        <v>28449</v>
      </c>
      <c r="E19" s="2">
        <f>D19-C19</f>
        <v>5724</v>
      </c>
      <c r="F19" s="21">
        <f>D19/C19-1</f>
        <v>0.25188118811881188</v>
      </c>
      <c r="G19" s="18">
        <f>D19/$D$4</f>
        <v>0.31175619698862517</v>
      </c>
    </row>
    <row r="20" spans="2:7" ht="15.75" x14ac:dyDescent="0.25">
      <c r="B20" s="10" t="s">
        <v>13</v>
      </c>
      <c r="C20" s="2">
        <v>9056</v>
      </c>
      <c r="D20" s="2">
        <v>12211</v>
      </c>
      <c r="E20" s="2">
        <f>D20-C20</f>
        <v>3155</v>
      </c>
      <c r="F20" s="21">
        <f>D20/C20-1</f>
        <v>0.34838780918727918</v>
      </c>
      <c r="G20" s="18">
        <f>D20/$D$4</f>
        <v>0.13381331229315976</v>
      </c>
    </row>
    <row r="21" spans="2:7" ht="15.75" x14ac:dyDescent="0.25">
      <c r="B21" s="10" t="s">
        <v>17</v>
      </c>
      <c r="C21" s="2">
        <v>1339</v>
      </c>
      <c r="D21" s="2">
        <v>1765</v>
      </c>
      <c r="E21" s="2">
        <f>D21-C21</f>
        <v>426</v>
      </c>
      <c r="F21" s="21">
        <f>D21/C21-1</f>
        <v>0.31814787154592983</v>
      </c>
      <c r="G21" s="18">
        <f>D21/$D$4</f>
        <v>1.9341617901681023E-2</v>
      </c>
    </row>
    <row r="22" spans="2:7" ht="15.75" x14ac:dyDescent="0.25">
      <c r="B22" s="10" t="s">
        <v>30</v>
      </c>
      <c r="C22" s="2">
        <v>0</v>
      </c>
      <c r="D22" s="2">
        <v>1580</v>
      </c>
      <c r="E22" s="2">
        <f>D22-C22</f>
        <v>1580</v>
      </c>
      <c r="F22" s="21"/>
      <c r="G22" s="18">
        <f>D22/$D$4</f>
        <v>1.731430950972012E-2</v>
      </c>
    </row>
    <row r="23" spans="2:7" ht="15.75" x14ac:dyDescent="0.25">
      <c r="B23" s="10" t="s">
        <v>20</v>
      </c>
      <c r="C23" s="2">
        <v>608</v>
      </c>
      <c r="D23" s="2">
        <v>1083</v>
      </c>
      <c r="E23" s="2">
        <f>D23-C23</f>
        <v>475</v>
      </c>
      <c r="F23" s="22">
        <f>D23/C23-1</f>
        <v>0.78125</v>
      </c>
      <c r="G23" s="18">
        <f>D23/$D$4</f>
        <v>1.1867972910776514E-2</v>
      </c>
    </row>
    <row r="24" spans="2:7" ht="15.75" x14ac:dyDescent="0.25">
      <c r="B24" s="10" t="s">
        <v>18</v>
      </c>
      <c r="C24" s="2">
        <v>685</v>
      </c>
      <c r="D24" s="2">
        <v>341</v>
      </c>
      <c r="E24" s="2">
        <f>D24-C24</f>
        <v>-344</v>
      </c>
      <c r="F24" s="22">
        <f>D24/C24-1</f>
        <v>-0.50218978102189782</v>
      </c>
      <c r="G24" s="19">
        <f>D24/$D$4</f>
        <v>3.7368224954522542E-3</v>
      </c>
    </row>
    <row r="25" spans="2:7" ht="15.75" x14ac:dyDescent="0.25">
      <c r="B25" s="10" t="s">
        <v>19</v>
      </c>
      <c r="C25" s="2">
        <v>318</v>
      </c>
      <c r="D25" s="2">
        <v>228</v>
      </c>
      <c r="E25" s="2">
        <f>D25-C25</f>
        <v>-90</v>
      </c>
      <c r="F25" s="21">
        <f>D25/C25-1</f>
        <v>-0.28301886792452835</v>
      </c>
      <c r="G25" s="18">
        <f>D25/$D$4</f>
        <v>2.4985206127950558E-3</v>
      </c>
    </row>
    <row r="26" spans="2:7" ht="15.75" x14ac:dyDescent="0.25">
      <c r="B26" s="10" t="s">
        <v>16</v>
      </c>
      <c r="C26" s="2">
        <v>183</v>
      </c>
      <c r="D26" s="2">
        <v>150</v>
      </c>
      <c r="E26" s="2">
        <f>D26-C26</f>
        <v>-33</v>
      </c>
      <c r="F26" s="21">
        <f>D26/C26-1</f>
        <v>-0.18032786885245899</v>
      </c>
      <c r="G26" s="18">
        <f>D26/$D$4</f>
        <v>1.6437635610493787E-3</v>
      </c>
    </row>
    <row r="29" spans="2:7" x14ac:dyDescent="0.25">
      <c r="B29" s="27" t="s">
        <v>21</v>
      </c>
      <c r="C29" s="27"/>
      <c r="D29" s="27"/>
      <c r="E29" s="27"/>
      <c r="F29" s="27"/>
    </row>
  </sheetData>
  <sortState ref="B6:G14">
    <sortCondition descending="1" ref="D6"/>
  </sortState>
  <mergeCells count="3">
    <mergeCell ref="B2:G2"/>
    <mergeCell ref="B29:F29"/>
    <mergeCell ref="B16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B2" sqref="B2:G2"/>
    </sheetView>
  </sheetViews>
  <sheetFormatPr defaultRowHeight="15" x14ac:dyDescent="0.25"/>
  <cols>
    <col min="2" max="2" width="67.42578125" customWidth="1"/>
    <col min="3" max="4" width="16.42578125" customWidth="1"/>
    <col min="5" max="5" width="15.28515625" customWidth="1"/>
    <col min="6" max="6" width="15.140625" customWidth="1"/>
    <col min="7" max="7" width="14.28515625" customWidth="1"/>
  </cols>
  <sheetData>
    <row r="2" spans="2:7" ht="30.75" customHeight="1" x14ac:dyDescent="0.25">
      <c r="B2" s="29" t="s">
        <v>22</v>
      </c>
      <c r="C2" s="30"/>
      <c r="D2" s="30"/>
      <c r="E2" s="30"/>
      <c r="F2" s="30"/>
      <c r="G2" s="30"/>
    </row>
    <row r="3" spans="2:7" ht="33.75" customHeight="1" x14ac:dyDescent="0.25">
      <c r="B3" s="3" t="s">
        <v>9</v>
      </c>
      <c r="C3" s="6" t="s">
        <v>31</v>
      </c>
      <c r="D3" s="6" t="s">
        <v>32</v>
      </c>
      <c r="E3" s="3" t="s">
        <v>1</v>
      </c>
      <c r="F3" s="3" t="s">
        <v>2</v>
      </c>
      <c r="G3" s="3" t="s">
        <v>3</v>
      </c>
    </row>
    <row r="4" spans="2:7" ht="23.25" customHeight="1" x14ac:dyDescent="0.25">
      <c r="B4" s="8" t="s">
        <v>0</v>
      </c>
      <c r="C4" s="8">
        <f>SUM(C5:C16)</f>
        <v>77332</v>
      </c>
      <c r="D4" s="8">
        <f>SUM(D5:D16)</f>
        <v>75337</v>
      </c>
      <c r="E4" s="8">
        <f t="shared" ref="E4:E16" si="0">D4-C4</f>
        <v>-1995</v>
      </c>
      <c r="F4" s="20">
        <f t="shared" ref="F4:F11" si="1">D4/C4-1</f>
        <v>-2.5797858583768707E-2</v>
      </c>
      <c r="G4" s="9">
        <f>D4/D4</f>
        <v>1</v>
      </c>
    </row>
    <row r="5" spans="2:7" x14ac:dyDescent="0.25">
      <c r="B5" s="1" t="s">
        <v>23</v>
      </c>
      <c r="C5" s="4">
        <v>20607</v>
      </c>
      <c r="D5" s="4">
        <v>30475</v>
      </c>
      <c r="E5" s="2">
        <f t="shared" si="0"/>
        <v>9868</v>
      </c>
      <c r="F5" s="21">
        <f t="shared" si="1"/>
        <v>0.47886640461978947</v>
      </c>
      <c r="G5" s="18">
        <f t="shared" ref="G5:G16" si="2">D5/$D$4</f>
        <v>0.40451570941237375</v>
      </c>
    </row>
    <row r="6" spans="2:7" x14ac:dyDescent="0.25">
      <c r="B6" s="1" t="s">
        <v>25</v>
      </c>
      <c r="C6" s="4">
        <v>25560</v>
      </c>
      <c r="D6" s="4">
        <v>15897</v>
      </c>
      <c r="E6" s="2">
        <f t="shared" si="0"/>
        <v>-9663</v>
      </c>
      <c r="F6" s="21">
        <f t="shared" si="1"/>
        <v>-0.3780516431924883</v>
      </c>
      <c r="G6" s="18">
        <f t="shared" si="2"/>
        <v>0.21101185340536521</v>
      </c>
    </row>
    <row r="7" spans="2:7" s="5" customFormat="1" x14ac:dyDescent="0.25">
      <c r="B7" s="13" t="s">
        <v>5</v>
      </c>
      <c r="C7" s="4">
        <v>3780</v>
      </c>
      <c r="D7" s="4">
        <v>1772</v>
      </c>
      <c r="E7" s="4">
        <f t="shared" si="0"/>
        <v>-2008</v>
      </c>
      <c r="F7" s="22">
        <f t="shared" si="1"/>
        <v>-0.53121693121693125</v>
      </c>
      <c r="G7" s="19">
        <f t="shared" si="2"/>
        <v>2.3520979067390525E-2</v>
      </c>
    </row>
    <row r="8" spans="2:7" x14ac:dyDescent="0.25">
      <c r="B8" s="1" t="s">
        <v>24</v>
      </c>
      <c r="C8" s="4">
        <v>11666</v>
      </c>
      <c r="D8" s="2">
        <v>10882</v>
      </c>
      <c r="E8" s="2">
        <f t="shared" si="0"/>
        <v>-784</v>
      </c>
      <c r="F8" s="21">
        <f t="shared" si="1"/>
        <v>-6.7203840219441147E-2</v>
      </c>
      <c r="G8" s="18">
        <f t="shared" si="2"/>
        <v>0.14444429695899758</v>
      </c>
    </row>
    <row r="9" spans="2:7" x14ac:dyDescent="0.25">
      <c r="B9" s="1" t="s">
        <v>7</v>
      </c>
      <c r="C9" s="4">
        <v>2737</v>
      </c>
      <c r="D9" s="2">
        <v>2663</v>
      </c>
      <c r="E9" s="2">
        <f t="shared" si="0"/>
        <v>-74</v>
      </c>
      <c r="F9" s="21">
        <v>0</v>
      </c>
      <c r="G9" s="18">
        <f t="shared" si="2"/>
        <v>3.5347837052178879E-2</v>
      </c>
    </row>
    <row r="10" spans="2:7" x14ac:dyDescent="0.25">
      <c r="B10" s="1" t="s">
        <v>4</v>
      </c>
      <c r="C10" s="4">
        <v>604</v>
      </c>
      <c r="D10" s="2">
        <v>255</v>
      </c>
      <c r="E10" s="2">
        <f t="shared" si="0"/>
        <v>-349</v>
      </c>
      <c r="F10" s="21">
        <f t="shared" si="1"/>
        <v>-0.57781456953642385</v>
      </c>
      <c r="G10" s="18">
        <f t="shared" si="2"/>
        <v>3.3847910057475078E-3</v>
      </c>
    </row>
    <row r="11" spans="2:7" x14ac:dyDescent="0.25">
      <c r="B11" s="1" t="s">
        <v>26</v>
      </c>
      <c r="C11" s="4">
        <v>5739</v>
      </c>
      <c r="D11" s="2">
        <v>6568</v>
      </c>
      <c r="E11" s="2">
        <f t="shared" si="0"/>
        <v>829</v>
      </c>
      <c r="F11" s="21">
        <f t="shared" si="1"/>
        <v>0.14445025265725731</v>
      </c>
      <c r="G11" s="18">
        <f t="shared" si="2"/>
        <v>8.7181597355880908E-2</v>
      </c>
    </row>
    <row r="12" spans="2:7" x14ac:dyDescent="0.25">
      <c r="B12" s="1" t="s">
        <v>8</v>
      </c>
      <c r="C12" s="4">
        <v>2655</v>
      </c>
      <c r="D12" s="2">
        <v>3451</v>
      </c>
      <c r="E12" s="2">
        <f t="shared" si="0"/>
        <v>796</v>
      </c>
      <c r="F12" s="21">
        <f>D12/C12-1</f>
        <v>0.29981167608286263</v>
      </c>
      <c r="G12" s="18">
        <f t="shared" si="2"/>
        <v>4.5807504944449608E-2</v>
      </c>
    </row>
    <row r="13" spans="2:7" x14ac:dyDescent="0.25">
      <c r="B13" s="1" t="s">
        <v>10</v>
      </c>
      <c r="C13" s="4">
        <v>350</v>
      </c>
      <c r="D13" s="2">
        <v>287</v>
      </c>
      <c r="E13" s="2">
        <f t="shared" si="0"/>
        <v>-63</v>
      </c>
      <c r="F13" s="21">
        <f>D13/C13-1</f>
        <v>-0.18000000000000005</v>
      </c>
      <c r="G13" s="18">
        <f t="shared" si="2"/>
        <v>3.8095490927432737E-3</v>
      </c>
    </row>
    <row r="14" spans="2:7" x14ac:dyDescent="0.25">
      <c r="B14" s="1" t="s">
        <v>29</v>
      </c>
      <c r="C14" s="4">
        <v>30</v>
      </c>
      <c r="D14" s="2">
        <v>0</v>
      </c>
      <c r="E14" s="2">
        <f t="shared" si="0"/>
        <v>-30</v>
      </c>
      <c r="F14" s="21">
        <f>D14/C14-1</f>
        <v>-1</v>
      </c>
      <c r="G14" s="18">
        <f t="shared" si="2"/>
        <v>0</v>
      </c>
    </row>
    <row r="15" spans="2:7" x14ac:dyDescent="0.25">
      <c r="B15" s="1" t="s">
        <v>28</v>
      </c>
      <c r="C15" s="4">
        <v>156</v>
      </c>
      <c r="D15" s="4">
        <v>187</v>
      </c>
      <c r="E15" s="2">
        <f t="shared" si="0"/>
        <v>31</v>
      </c>
      <c r="F15" s="21">
        <f>D15/C15-1</f>
        <v>0.19871794871794868</v>
      </c>
      <c r="G15" s="18">
        <f t="shared" si="2"/>
        <v>2.4821800708815056E-3</v>
      </c>
    </row>
    <row r="16" spans="2:7" x14ac:dyDescent="0.25">
      <c r="B16" s="1" t="s">
        <v>6</v>
      </c>
      <c r="C16" s="4">
        <v>3448</v>
      </c>
      <c r="D16" s="4">
        <v>2900</v>
      </c>
      <c r="E16" s="2">
        <f t="shared" si="0"/>
        <v>-548</v>
      </c>
      <c r="F16" s="21">
        <f>D16/C16-1</f>
        <v>-0.1589327146171694</v>
      </c>
      <c r="G16" s="18">
        <f t="shared" si="2"/>
        <v>3.8493701633991267E-2</v>
      </c>
    </row>
    <row r="17" spans="2:7" x14ac:dyDescent="0.25">
      <c r="B17" s="11"/>
      <c r="C17" s="15"/>
      <c r="D17" s="12"/>
      <c r="E17" s="14"/>
      <c r="F17" s="16"/>
      <c r="G17" s="17"/>
    </row>
    <row r="19" spans="2:7" ht="39.75" customHeight="1" x14ac:dyDescent="0.25">
      <c r="B19" s="29" t="s">
        <v>22</v>
      </c>
      <c r="C19" s="30"/>
      <c r="D19" s="30"/>
      <c r="E19" s="30"/>
      <c r="F19" s="30"/>
      <c r="G19" s="30"/>
    </row>
    <row r="20" spans="2:7" ht="34.5" customHeight="1" x14ac:dyDescent="0.25">
      <c r="B20" s="3" t="s">
        <v>9</v>
      </c>
      <c r="C20" s="6" t="s">
        <v>33</v>
      </c>
      <c r="D20" s="6" t="s">
        <v>34</v>
      </c>
      <c r="E20" s="3" t="s">
        <v>1</v>
      </c>
      <c r="F20" s="3" t="s">
        <v>2</v>
      </c>
      <c r="G20" s="3" t="s">
        <v>3</v>
      </c>
    </row>
    <row r="21" spans="2:7" ht="24" customHeight="1" x14ac:dyDescent="0.25">
      <c r="B21" s="8" t="s">
        <v>0</v>
      </c>
      <c r="C21" s="8">
        <f>SUM(C22:C33)</f>
        <v>24393</v>
      </c>
      <c r="D21" s="8">
        <f>SUM(D22:D33)</f>
        <v>25648</v>
      </c>
      <c r="E21" s="8">
        <f t="shared" ref="E21:E33" si="3">D21-C21</f>
        <v>1255</v>
      </c>
      <c r="F21" s="20">
        <f t="shared" ref="F21:F31" si="4">D21/C21-1</f>
        <v>5.1449186241954603E-2</v>
      </c>
      <c r="G21" s="9">
        <f>D21/D21</f>
        <v>1</v>
      </c>
    </row>
    <row r="22" spans="2:7" x14ac:dyDescent="0.25">
      <c r="B22" s="1" t="s">
        <v>23</v>
      </c>
      <c r="C22" s="4">
        <v>7010</v>
      </c>
      <c r="D22" s="4">
        <v>9387</v>
      </c>
      <c r="E22" s="2">
        <f t="shared" si="3"/>
        <v>2377</v>
      </c>
      <c r="F22" s="21">
        <f t="shared" si="4"/>
        <v>0.33908701854493573</v>
      </c>
      <c r="G22" s="18">
        <f t="shared" ref="G22:G33" si="5">D22/$D$4</f>
        <v>0.12460013008216414</v>
      </c>
    </row>
    <row r="23" spans="2:7" x14ac:dyDescent="0.25">
      <c r="B23" s="1" t="s">
        <v>25</v>
      </c>
      <c r="C23" s="4">
        <v>4199</v>
      </c>
      <c r="D23" s="4">
        <v>5098</v>
      </c>
      <c r="E23" s="2">
        <f t="shared" si="3"/>
        <v>899</v>
      </c>
      <c r="F23" s="21">
        <f t="shared" si="4"/>
        <v>0.21409859490354854</v>
      </c>
      <c r="G23" s="18">
        <f t="shared" si="5"/>
        <v>6.7669272734512925E-2</v>
      </c>
    </row>
    <row r="24" spans="2:7" x14ac:dyDescent="0.25">
      <c r="B24" s="13" t="s">
        <v>5</v>
      </c>
      <c r="C24" s="4">
        <v>1120</v>
      </c>
      <c r="D24" s="4">
        <v>507</v>
      </c>
      <c r="E24" s="4">
        <f t="shared" si="3"/>
        <v>-613</v>
      </c>
      <c r="F24" s="22">
        <f t="shared" si="4"/>
        <v>-0.54732142857142851</v>
      </c>
      <c r="G24" s="19">
        <f t="shared" si="5"/>
        <v>6.7297609408391631E-3</v>
      </c>
    </row>
    <row r="25" spans="2:7" s="5" customFormat="1" x14ac:dyDescent="0.25">
      <c r="B25" s="1" t="s">
        <v>24</v>
      </c>
      <c r="C25" s="4">
        <v>5567</v>
      </c>
      <c r="D25" s="2">
        <v>4349</v>
      </c>
      <c r="E25" s="2">
        <f t="shared" si="3"/>
        <v>-1218</v>
      </c>
      <c r="F25" s="21">
        <f t="shared" si="4"/>
        <v>-0.2187892940542483</v>
      </c>
      <c r="G25" s="18">
        <f t="shared" si="5"/>
        <v>5.7727278760768282E-2</v>
      </c>
    </row>
    <row r="26" spans="2:7" x14ac:dyDescent="0.25">
      <c r="B26" s="1" t="s">
        <v>7</v>
      </c>
      <c r="C26" s="4">
        <v>1380</v>
      </c>
      <c r="D26" s="2">
        <v>1112</v>
      </c>
      <c r="E26" s="2">
        <f t="shared" si="3"/>
        <v>-268</v>
      </c>
      <c r="F26" s="21">
        <f t="shared" si="4"/>
        <v>-0.19420289855072459</v>
      </c>
      <c r="G26" s="18">
        <f t="shared" si="5"/>
        <v>1.4760343523102858E-2</v>
      </c>
    </row>
    <row r="27" spans="2:7" x14ac:dyDescent="0.25">
      <c r="B27" s="1" t="s">
        <v>4</v>
      </c>
      <c r="C27" s="4">
        <v>212</v>
      </c>
      <c r="D27" s="2">
        <v>100</v>
      </c>
      <c r="E27" s="2">
        <f t="shared" si="3"/>
        <v>-112</v>
      </c>
      <c r="F27" s="21">
        <f t="shared" si="4"/>
        <v>-0.52830188679245282</v>
      </c>
      <c r="G27" s="18">
        <f t="shared" si="5"/>
        <v>1.3273690218617677E-3</v>
      </c>
    </row>
    <row r="28" spans="2:7" x14ac:dyDescent="0.25">
      <c r="B28" s="1" t="s">
        <v>26</v>
      </c>
      <c r="C28" s="4">
        <v>2511</v>
      </c>
      <c r="D28" s="2">
        <v>2837</v>
      </c>
      <c r="E28" s="2">
        <f t="shared" si="3"/>
        <v>326</v>
      </c>
      <c r="F28" s="21">
        <f t="shared" si="4"/>
        <v>0.12982875348466738</v>
      </c>
      <c r="G28" s="18">
        <f t="shared" si="5"/>
        <v>3.7657459150218349E-2</v>
      </c>
    </row>
    <row r="29" spans="2:7" x14ac:dyDescent="0.25">
      <c r="B29" s="1" t="s">
        <v>8</v>
      </c>
      <c r="C29" s="4">
        <v>738</v>
      </c>
      <c r="D29" s="2">
        <v>862</v>
      </c>
      <c r="E29" s="2">
        <f t="shared" si="3"/>
        <v>124</v>
      </c>
      <c r="F29" s="21">
        <v>0</v>
      </c>
      <c r="G29" s="18">
        <f t="shared" si="5"/>
        <v>1.1441920968448439E-2</v>
      </c>
    </row>
    <row r="30" spans="2:7" x14ac:dyDescent="0.25">
      <c r="B30" s="1" t="s">
        <v>10</v>
      </c>
      <c r="C30" s="4">
        <v>133</v>
      </c>
      <c r="D30" s="2">
        <v>174</v>
      </c>
      <c r="E30" s="2">
        <f t="shared" si="3"/>
        <v>41</v>
      </c>
      <c r="F30" s="21">
        <f t="shared" si="4"/>
        <v>0.30827067669172936</v>
      </c>
      <c r="G30" s="18">
        <f t="shared" si="5"/>
        <v>2.3096220980394762E-3</v>
      </c>
    </row>
    <row r="31" spans="2:7" x14ac:dyDescent="0.25">
      <c r="B31" s="1" t="s">
        <v>29</v>
      </c>
      <c r="C31" s="4">
        <v>30</v>
      </c>
      <c r="D31" s="2">
        <v>0</v>
      </c>
      <c r="E31" s="2">
        <f t="shared" si="3"/>
        <v>-30</v>
      </c>
      <c r="F31" s="21">
        <f t="shared" si="4"/>
        <v>-1</v>
      </c>
      <c r="G31" s="18">
        <f t="shared" si="5"/>
        <v>0</v>
      </c>
    </row>
    <row r="32" spans="2:7" x14ac:dyDescent="0.25">
      <c r="B32" s="1" t="s">
        <v>28</v>
      </c>
      <c r="C32" s="13">
        <v>69</v>
      </c>
      <c r="D32" s="1">
        <v>75</v>
      </c>
      <c r="E32" s="2">
        <f t="shared" si="3"/>
        <v>6</v>
      </c>
      <c r="F32" s="21">
        <f>D32/C32-1</f>
        <v>8.6956521739130377E-2</v>
      </c>
      <c r="G32" s="18">
        <f t="shared" si="5"/>
        <v>9.9552676639632579E-4</v>
      </c>
    </row>
    <row r="33" spans="2:7" x14ac:dyDescent="0.25">
      <c r="B33" s="1" t="s">
        <v>6</v>
      </c>
      <c r="C33" s="1">
        <v>1424</v>
      </c>
      <c r="D33" s="1">
        <v>1147</v>
      </c>
      <c r="E33" s="2">
        <f t="shared" si="3"/>
        <v>-277</v>
      </c>
      <c r="F33" s="21">
        <f>D33/C33-1</f>
        <v>-0.1945224719101124</v>
      </c>
      <c r="G33" s="18">
        <f t="shared" si="5"/>
        <v>1.5224922680754477E-2</v>
      </c>
    </row>
    <row r="34" spans="2:7" x14ac:dyDescent="0.25">
      <c r="B34" s="11"/>
      <c r="C34" s="12"/>
      <c r="D34" s="12"/>
      <c r="E34" s="12"/>
      <c r="F34" s="12"/>
      <c r="G34" s="12"/>
    </row>
    <row r="36" spans="2:7" x14ac:dyDescent="0.25">
      <c r="B36" s="28" t="s">
        <v>27</v>
      </c>
      <c r="C36" s="28"/>
      <c r="D36" s="28"/>
      <c r="E36" s="28"/>
      <c r="F36" s="28"/>
      <c r="G36" s="28"/>
    </row>
  </sheetData>
  <mergeCells count="3">
    <mergeCell ref="B36:G36"/>
    <mergeCell ref="B19:G19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Museum - Reserves</vt:lpstr>
      <vt:lpstr>Georgian National Museums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2019-05-28T06:58:21Z</dcterms:modified>
</cp:coreProperties>
</file>