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765"/>
  </bookViews>
  <sheets>
    <sheet name="Museum - Reserves" sheetId="3" r:id="rId1"/>
    <sheet name="Georgian National Museums" sheetId="4" r:id="rId2"/>
  </sheets>
  <calcPr calcId="152511"/>
</workbook>
</file>

<file path=xl/calcChain.xml><?xml version="1.0" encoding="utf-8"?>
<calcChain xmlns="http://schemas.openxmlformats.org/spreadsheetml/2006/main">
  <c r="E5" i="3" l="1"/>
  <c r="F5" i="3"/>
  <c r="E24" i="3"/>
  <c r="E22" i="3"/>
  <c r="E20" i="3"/>
  <c r="F21" i="3" l="1"/>
  <c r="F11" i="3"/>
  <c r="E11" i="3" l="1"/>
  <c r="E21" i="3"/>
  <c r="C4" i="3" l="1"/>
  <c r="D21" i="4" l="1"/>
  <c r="C21" i="4"/>
  <c r="D4" i="4"/>
  <c r="F33" i="4" l="1"/>
  <c r="F26" i="4"/>
  <c r="C4" i="4" l="1"/>
  <c r="F16" i="4"/>
  <c r="F10" i="4"/>
  <c r="F30" i="4" l="1"/>
  <c r="E33" i="4"/>
  <c r="F11" i="4"/>
  <c r="E16" i="4"/>
  <c r="F25" i="3" l="1"/>
  <c r="E25" i="3"/>
  <c r="F26" i="3"/>
  <c r="E26" i="3"/>
  <c r="F22" i="3"/>
  <c r="E23" i="3"/>
  <c r="F24" i="3"/>
  <c r="F20" i="3"/>
  <c r="F19" i="3"/>
  <c r="E19" i="3"/>
  <c r="D18" i="3"/>
  <c r="G18" i="3" s="1"/>
  <c r="C18" i="3"/>
  <c r="F13" i="3"/>
  <c r="E13" i="3"/>
  <c r="E10" i="3"/>
  <c r="F9" i="3"/>
  <c r="E9" i="3"/>
  <c r="F8" i="3"/>
  <c r="E8" i="3"/>
  <c r="F12" i="3"/>
  <c r="E12" i="3"/>
  <c r="F7" i="3"/>
  <c r="E7" i="3"/>
  <c r="F6" i="3"/>
  <c r="E6" i="3"/>
  <c r="D4" i="3"/>
  <c r="G5" i="3" s="1"/>
  <c r="G13" i="3" l="1"/>
  <c r="G11" i="3"/>
  <c r="G21" i="3"/>
  <c r="G24" i="3"/>
  <c r="G4" i="3"/>
  <c r="G20" i="3"/>
  <c r="G26" i="3"/>
  <c r="G12" i="3"/>
  <c r="G19" i="3"/>
  <c r="G22" i="3"/>
  <c r="G23" i="3"/>
  <c r="G25" i="3"/>
  <c r="E18" i="3"/>
  <c r="F18" i="3"/>
  <c r="G7" i="3"/>
  <c r="G10" i="3"/>
  <c r="E4" i="3"/>
  <c r="G6" i="3"/>
  <c r="G9" i="3"/>
  <c r="F4" i="3"/>
  <c r="G8" i="3"/>
  <c r="E21" i="4" l="1"/>
  <c r="F32" i="4"/>
  <c r="E32" i="4"/>
  <c r="E30" i="4"/>
  <c r="F28" i="4"/>
  <c r="E28" i="4"/>
  <c r="E29" i="4"/>
  <c r="F27" i="4"/>
  <c r="E27" i="4"/>
  <c r="E26" i="4"/>
  <c r="F25" i="4"/>
  <c r="E25" i="4"/>
  <c r="F24" i="4"/>
  <c r="E24" i="4"/>
  <c r="F22" i="4"/>
  <c r="E22" i="4"/>
  <c r="F23" i="4"/>
  <c r="E23" i="4"/>
  <c r="F5" i="4"/>
  <c r="F7" i="4"/>
  <c r="F8" i="4"/>
  <c r="F12" i="4"/>
  <c r="F13" i="4"/>
  <c r="F15" i="4"/>
  <c r="F6" i="4"/>
  <c r="E5" i="4"/>
  <c r="E7" i="4"/>
  <c r="E9" i="4"/>
  <c r="E8" i="4"/>
  <c r="E10" i="4"/>
  <c r="E11" i="4"/>
  <c r="E12" i="4"/>
  <c r="E13" i="4"/>
  <c r="E15" i="4"/>
  <c r="E6" i="4"/>
  <c r="G33" i="4"/>
  <c r="G5" i="4" l="1"/>
  <c r="G16" i="4"/>
  <c r="G22" i="4"/>
  <c r="G27" i="4"/>
  <c r="G30" i="4"/>
  <c r="F21" i="4"/>
  <c r="G23" i="4"/>
  <c r="G26" i="4"/>
  <c r="G28" i="4"/>
  <c r="G21" i="4"/>
  <c r="G25" i="4"/>
  <c r="G29" i="4"/>
  <c r="G32" i="4"/>
  <c r="G24" i="4"/>
  <c r="G13" i="4"/>
  <c r="G9" i="4"/>
  <c r="G6" i="4"/>
  <c r="G12" i="4"/>
  <c r="G8" i="4"/>
  <c r="G15" i="4"/>
  <c r="G11" i="4"/>
  <c r="G7" i="4"/>
  <c r="G10" i="4"/>
  <c r="E4" i="4"/>
  <c r="F4" i="4"/>
  <c r="G4" i="4"/>
</calcChain>
</file>

<file path=xl/sharedStrings.xml><?xml version="1.0" encoding="utf-8"?>
<sst xmlns="http://schemas.openxmlformats.org/spreadsheetml/2006/main" count="75" uniqueCount="35">
  <si>
    <t>Total</t>
  </si>
  <si>
    <t>Change</t>
  </si>
  <si>
    <t>Change %</t>
  </si>
  <si>
    <t>Share %</t>
  </si>
  <si>
    <t>E. Akhvlediani House-Museum</t>
  </si>
  <si>
    <t>Museum Of Fine Arts</t>
  </si>
  <si>
    <t>Samtskhe-Javakheti Museum</t>
  </si>
  <si>
    <t>Tbilisi History Museum</t>
  </si>
  <si>
    <t>Svaneti Museum of History and Ethnography</t>
  </si>
  <si>
    <t>Museum</t>
  </si>
  <si>
    <t>Svaneti Museum of History and Ethnography  (Svanetian House, Ushguli)</t>
  </si>
  <si>
    <t>Museum/Museum-Reserve</t>
  </si>
  <si>
    <t>Visitors of Museums/Museum-Reserves</t>
  </si>
  <si>
    <t>Vardzia Historical-Architectural Museum-Reserve</t>
  </si>
  <si>
    <t xml:space="preserve">Mtskheta Archaeological State Museum-Reserve </t>
  </si>
  <si>
    <t>Uplistsikhe Historical-Architectural Museum-Reserve</t>
  </si>
  <si>
    <t>Borjomi Museum of Local Lore</t>
  </si>
  <si>
    <t>Gremi Museum</t>
  </si>
  <si>
    <t>Niko Pirosmanashvili State Museum</t>
  </si>
  <si>
    <t>Parmen Zakaraia Nokalakevi Architectural-Archaeological Museum-Reserve</t>
  </si>
  <si>
    <t>Ujarma Museum-Reserve</t>
  </si>
  <si>
    <t>Source: National Agency for Cultural Heritage Preservation of Georgia</t>
  </si>
  <si>
    <t>Visitors of Georgian National Museums</t>
  </si>
  <si>
    <t>Georgian National Museum. Simon Janashia Museum of Georgia</t>
  </si>
  <si>
    <t>Giorgi Chitaia Ethnographical Museum - The Open Air Museum</t>
  </si>
  <si>
    <t>D. Shevardnadze National Gallery</t>
  </si>
  <si>
    <t>Signagi Museum of History and Ethnography</t>
  </si>
  <si>
    <t>Source: Georgian National Museum</t>
  </si>
  <si>
    <t>Dzalisa Museum</t>
  </si>
  <si>
    <t>Dmanisi Museum-Reserve</t>
  </si>
  <si>
    <t>Khertvisi Fortress</t>
  </si>
  <si>
    <t>2018 January - March</t>
  </si>
  <si>
    <t>2019 January - March</t>
  </si>
  <si>
    <t>2018: March</t>
  </si>
  <si>
    <t>2019: 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</si>
</sst>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9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</cellStyleXfs>
  <cellXfs count="31">
    <xf numFmtId="0" fontId="0" fillId="0" borderId="0" xfId="0"/>
    <xf numFmtId="0" fontId="0" fillId="0" borderId="2" xfId="0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3" fillId="7" borderId="2" xfId="2" applyNumberFormat="1" applyFon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0" fontId="0" fillId="0" borderId="0" xfId="0" applyFill="1"/>
    <xf numFmtId="0" fontId="3" fillId="7" borderId="2" xfId="2" applyNumberFormat="1" applyFont="1" applyFill="1" applyBorder="1" applyAlignment="1">
      <alignment horizontal="center" vertical="center" wrapText="1"/>
    </xf>
    <xf numFmtId="0" fontId="5" fillId="6" borderId="2" xfId="3" applyNumberFormat="1" applyFont="1" applyFill="1" applyBorder="1" applyAlignment="1">
      <alignment horizontal="center" vertical="center"/>
    </xf>
    <xf numFmtId="3" fontId="5" fillId="6" borderId="2" xfId="3" applyNumberFormat="1" applyFont="1" applyFill="1" applyBorder="1" applyAlignment="1">
      <alignment horizontal="center" vertical="center"/>
    </xf>
    <xf numFmtId="9" fontId="5" fillId="6" borderId="2" xfId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9" fontId="0" fillId="0" borderId="0" xfId="1" applyFont="1" applyBorder="1" applyAlignment="1">
      <alignment horizontal="center" vertical="center"/>
    </xf>
    <xf numFmtId="9" fontId="0" fillId="0" borderId="0" xfId="1" applyFont="1" applyBorder="1" applyAlignment="1">
      <alignment horizontal="center"/>
    </xf>
    <xf numFmtId="164" fontId="0" fillId="0" borderId="2" xfId="1" applyNumberFormat="1" applyFont="1" applyBorder="1" applyAlignment="1">
      <alignment horizontal="center"/>
    </xf>
    <xf numFmtId="164" fontId="0" fillId="0" borderId="2" xfId="1" applyNumberFormat="1" applyFont="1" applyFill="1" applyBorder="1" applyAlignment="1">
      <alignment horizontal="center"/>
    </xf>
    <xf numFmtId="164" fontId="5" fillId="6" borderId="2" xfId="1" applyNumberFormat="1" applyFont="1" applyFill="1" applyBorder="1" applyAlignment="1">
      <alignment horizontal="center" vertical="center"/>
    </xf>
    <xf numFmtId="164" fontId="0" fillId="0" borderId="2" xfId="1" applyNumberFormat="1" applyFont="1" applyBorder="1" applyAlignment="1">
      <alignment horizontal="center" vertical="center"/>
    </xf>
    <xf numFmtId="164" fontId="0" fillId="0" borderId="2" xfId="1" applyNumberFormat="1" applyFont="1" applyFill="1" applyBorder="1" applyAlignment="1">
      <alignment horizontal="center" vertical="center"/>
    </xf>
    <xf numFmtId="164" fontId="0" fillId="0" borderId="0" xfId="0" applyNumberFormat="1"/>
    <xf numFmtId="0" fontId="5" fillId="5" borderId="5" xfId="4" applyNumberFormat="1" applyFont="1" applyFill="1" applyBorder="1" applyAlignment="1">
      <alignment horizontal="center" vertical="center" wrapText="1"/>
    </xf>
    <xf numFmtId="0" fontId="5" fillId="5" borderId="7" xfId="4" applyNumberFormat="1" applyFont="1" applyFill="1" applyBorder="1" applyAlignment="1">
      <alignment horizontal="center" vertical="center" wrapText="1"/>
    </xf>
    <xf numFmtId="0" fontId="5" fillId="5" borderId="6" xfId="4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top"/>
    </xf>
    <xf numFmtId="0" fontId="5" fillId="5" borderId="4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</cellXfs>
  <cellStyles count="5">
    <cellStyle name="Accent3" xfId="3" builtinId="37"/>
    <cellStyle name="Accent6" xfId="4" builtinId="49"/>
    <cellStyle name="Calculation" xfId="2" builtinId="22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9"/>
  <sheetViews>
    <sheetView tabSelected="1" workbookViewId="0">
      <selection activeCell="B2" sqref="B2:G2"/>
    </sheetView>
  </sheetViews>
  <sheetFormatPr defaultRowHeight="15" x14ac:dyDescent="0.25"/>
  <cols>
    <col min="2" max="2" width="73" bestFit="1" customWidth="1"/>
    <col min="3" max="4" width="17.85546875" customWidth="1"/>
    <col min="5" max="5" width="13.5703125" customWidth="1"/>
    <col min="6" max="6" width="14.42578125" customWidth="1"/>
    <col min="7" max="7" width="13.42578125" customWidth="1"/>
  </cols>
  <sheetData>
    <row r="2" spans="2:7" ht="26.25" customHeight="1" x14ac:dyDescent="0.25">
      <c r="B2" s="24" t="s">
        <v>12</v>
      </c>
      <c r="C2" s="25"/>
      <c r="D2" s="25"/>
      <c r="E2" s="25"/>
      <c r="F2" s="25"/>
      <c r="G2" s="26"/>
    </row>
    <row r="3" spans="2:7" ht="32.25" customHeight="1" x14ac:dyDescent="0.25">
      <c r="B3" s="3" t="s">
        <v>11</v>
      </c>
      <c r="C3" s="6" t="s">
        <v>31</v>
      </c>
      <c r="D3" s="6" t="s">
        <v>32</v>
      </c>
      <c r="E3" s="3" t="s">
        <v>1</v>
      </c>
      <c r="F3" s="3" t="s">
        <v>2</v>
      </c>
      <c r="G3" s="3" t="s">
        <v>3</v>
      </c>
    </row>
    <row r="4" spans="2:7" ht="21.75" customHeight="1" x14ac:dyDescent="0.25">
      <c r="B4" s="7" t="s">
        <v>0</v>
      </c>
      <c r="C4" s="8">
        <f>SUM(C5:C13)</f>
        <v>41403</v>
      </c>
      <c r="D4" s="8">
        <f>SUM(D5:D13)</f>
        <v>45447</v>
      </c>
      <c r="E4" s="8">
        <f t="shared" ref="E4" si="0">D4-C4</f>
        <v>4044</v>
      </c>
      <c r="F4" s="20">
        <f t="shared" ref="F4" si="1">D4/C4-1</f>
        <v>9.7674081588290607E-2</v>
      </c>
      <c r="G4" s="9">
        <f>D4/D4</f>
        <v>1</v>
      </c>
    </row>
    <row r="5" spans="2:7" ht="22.5" customHeight="1" x14ac:dyDescent="0.25">
      <c r="B5" s="10" t="s">
        <v>15</v>
      </c>
      <c r="C5" s="2">
        <v>32232</v>
      </c>
      <c r="D5" s="2">
        <v>33271</v>
      </c>
      <c r="E5" s="2">
        <f t="shared" ref="E5:E13" si="2">D5-C5</f>
        <v>1039</v>
      </c>
      <c r="F5" s="21">
        <f>D5/C5-1</f>
        <v>3.2235045917101024E-2</v>
      </c>
      <c r="G5" s="18">
        <f t="shared" ref="G5:G13" si="3">D5/$D$4</f>
        <v>0.73208352586529368</v>
      </c>
    </row>
    <row r="6" spans="2:7" ht="15.75" x14ac:dyDescent="0.25">
      <c r="B6" s="10" t="s">
        <v>13</v>
      </c>
      <c r="C6" s="2">
        <v>6182</v>
      </c>
      <c r="D6" s="2">
        <v>7184</v>
      </c>
      <c r="E6" s="2">
        <f t="shared" si="2"/>
        <v>1002</v>
      </c>
      <c r="F6" s="21">
        <f>D6/C6-1</f>
        <v>0.16208346813329011</v>
      </c>
      <c r="G6" s="18">
        <f t="shared" si="3"/>
        <v>0.15807424032389378</v>
      </c>
    </row>
    <row r="7" spans="2:7" ht="15.75" x14ac:dyDescent="0.25">
      <c r="B7" s="10" t="s">
        <v>17</v>
      </c>
      <c r="C7" s="2">
        <v>934</v>
      </c>
      <c r="D7" s="2">
        <v>1420</v>
      </c>
      <c r="E7" s="4">
        <f t="shared" si="2"/>
        <v>486</v>
      </c>
      <c r="F7" s="22">
        <f>D7/C7-1</f>
        <v>0.52034261241970015</v>
      </c>
      <c r="G7" s="19">
        <f t="shared" si="3"/>
        <v>3.1245186700992366E-2</v>
      </c>
    </row>
    <row r="8" spans="2:7" ht="15.75" x14ac:dyDescent="0.25">
      <c r="B8" s="10" t="s">
        <v>20</v>
      </c>
      <c r="C8" s="2">
        <v>538</v>
      </c>
      <c r="D8" s="2">
        <v>1165</v>
      </c>
      <c r="E8" s="2">
        <f t="shared" si="2"/>
        <v>627</v>
      </c>
      <c r="F8" s="21">
        <f>D8/C8-1</f>
        <v>1.1654275092936803</v>
      </c>
      <c r="G8" s="18">
        <f t="shared" si="3"/>
        <v>2.5634255286377538E-2</v>
      </c>
    </row>
    <row r="9" spans="2:7" ht="15.75" x14ac:dyDescent="0.25">
      <c r="B9" s="10" t="s">
        <v>18</v>
      </c>
      <c r="C9" s="2">
        <v>928</v>
      </c>
      <c r="D9" s="2">
        <v>1130</v>
      </c>
      <c r="E9" s="2">
        <f t="shared" si="2"/>
        <v>202</v>
      </c>
      <c r="F9" s="21">
        <f>D9/C9-1</f>
        <v>0.21767241379310343</v>
      </c>
      <c r="G9" s="18">
        <f t="shared" si="3"/>
        <v>2.4864127445155895E-2</v>
      </c>
    </row>
    <row r="10" spans="2:7" ht="15.75" x14ac:dyDescent="0.25">
      <c r="B10" s="10" t="s">
        <v>30</v>
      </c>
      <c r="C10" s="2">
        <v>0</v>
      </c>
      <c r="D10" s="2">
        <v>681</v>
      </c>
      <c r="E10" s="2">
        <f t="shared" si="2"/>
        <v>681</v>
      </c>
      <c r="F10" s="21"/>
      <c r="G10" s="18">
        <f t="shared" si="3"/>
        <v>1.4984487424912535E-2</v>
      </c>
    </row>
    <row r="11" spans="2:7" ht="15.75" x14ac:dyDescent="0.25">
      <c r="B11" s="10" t="s">
        <v>16</v>
      </c>
      <c r="C11" s="2">
        <v>353</v>
      </c>
      <c r="D11" s="2">
        <v>354</v>
      </c>
      <c r="E11" s="2">
        <f t="shared" si="2"/>
        <v>1</v>
      </c>
      <c r="F11" s="21">
        <f>D11/C11-1</f>
        <v>2.8328611898016387E-3</v>
      </c>
      <c r="G11" s="18">
        <f t="shared" si="3"/>
        <v>7.7892930226417583E-3</v>
      </c>
    </row>
    <row r="12" spans="2:7" ht="15.75" x14ac:dyDescent="0.25">
      <c r="B12" s="10" t="s">
        <v>19</v>
      </c>
      <c r="C12" s="2">
        <v>230</v>
      </c>
      <c r="D12" s="2">
        <v>242</v>
      </c>
      <c r="E12" s="2">
        <f t="shared" si="2"/>
        <v>12</v>
      </c>
      <c r="F12" s="21">
        <f>D12/C12-1</f>
        <v>5.2173913043478182E-2</v>
      </c>
      <c r="G12" s="18">
        <f t="shared" si="3"/>
        <v>5.3248839307325014E-3</v>
      </c>
    </row>
    <row r="13" spans="2:7" ht="15.75" x14ac:dyDescent="0.25">
      <c r="B13" s="10" t="s">
        <v>14</v>
      </c>
      <c r="C13" s="2">
        <v>6</v>
      </c>
      <c r="D13" s="2">
        <v>0</v>
      </c>
      <c r="E13" s="2">
        <f t="shared" si="2"/>
        <v>-6</v>
      </c>
      <c r="F13" s="21">
        <f>D13/C13-1</f>
        <v>-1</v>
      </c>
      <c r="G13" s="18">
        <f t="shared" si="3"/>
        <v>0</v>
      </c>
    </row>
    <row r="14" spans="2:7" x14ac:dyDescent="0.25">
      <c r="F14" s="23"/>
    </row>
    <row r="16" spans="2:7" ht="28.5" customHeight="1" x14ac:dyDescent="0.25">
      <c r="B16" s="24" t="s">
        <v>12</v>
      </c>
      <c r="C16" s="25"/>
      <c r="D16" s="25"/>
      <c r="E16" s="25"/>
      <c r="F16" s="25"/>
      <c r="G16" s="26"/>
    </row>
    <row r="17" spans="2:7" ht="25.5" customHeight="1" x14ac:dyDescent="0.25">
      <c r="B17" s="3" t="s">
        <v>11</v>
      </c>
      <c r="C17" s="6" t="s">
        <v>33</v>
      </c>
      <c r="D17" s="6" t="s">
        <v>34</v>
      </c>
      <c r="E17" s="3" t="s">
        <v>1</v>
      </c>
      <c r="F17" s="3" t="s">
        <v>2</v>
      </c>
      <c r="G17" s="3" t="s">
        <v>3</v>
      </c>
    </row>
    <row r="18" spans="2:7" ht="19.5" customHeight="1" x14ac:dyDescent="0.25">
      <c r="B18" s="7" t="s">
        <v>0</v>
      </c>
      <c r="C18" s="8">
        <f>SUM(C19:C26)</f>
        <v>24323</v>
      </c>
      <c r="D18" s="8">
        <f>SUM(D19:D26)</f>
        <v>24555</v>
      </c>
      <c r="E18" s="8">
        <f t="shared" ref="E18" si="4">D18-C18</f>
        <v>232</v>
      </c>
      <c r="F18" s="20">
        <f t="shared" ref="F18" si="5">D18/C18-1</f>
        <v>9.5382970850634852E-3</v>
      </c>
      <c r="G18" s="9">
        <f>D18/D18</f>
        <v>1</v>
      </c>
    </row>
    <row r="19" spans="2:7" ht="15.75" x14ac:dyDescent="0.25">
      <c r="B19" s="10" t="s">
        <v>15</v>
      </c>
      <c r="C19" s="2">
        <v>19517</v>
      </c>
      <c r="D19" s="2">
        <v>18068</v>
      </c>
      <c r="E19" s="2">
        <f t="shared" ref="E19:E26" si="6">D19-C19</f>
        <v>-1449</v>
      </c>
      <c r="F19" s="21">
        <f>D19/C19-1</f>
        <v>-7.4242967669211457E-2</v>
      </c>
      <c r="G19" s="18">
        <f t="shared" ref="G19:G26" si="7">D19/$D$4</f>
        <v>0.39756199529121833</v>
      </c>
    </row>
    <row r="20" spans="2:7" ht="15.75" x14ac:dyDescent="0.25">
      <c r="B20" s="10" t="s">
        <v>13</v>
      </c>
      <c r="C20" s="2">
        <v>3275</v>
      </c>
      <c r="D20" s="2">
        <v>4088</v>
      </c>
      <c r="E20" s="2">
        <f t="shared" si="6"/>
        <v>813</v>
      </c>
      <c r="F20" s="21">
        <f>D20/C20-1</f>
        <v>0.24824427480916023</v>
      </c>
      <c r="G20" s="18">
        <f t="shared" si="7"/>
        <v>8.9950931854687874E-2</v>
      </c>
    </row>
    <row r="21" spans="2:7" ht="15.75" x14ac:dyDescent="0.25">
      <c r="B21" s="10" t="s">
        <v>20</v>
      </c>
      <c r="C21" s="2">
        <v>377</v>
      </c>
      <c r="D21" s="2">
        <v>719</v>
      </c>
      <c r="E21" s="2">
        <f t="shared" si="6"/>
        <v>342</v>
      </c>
      <c r="F21" s="22">
        <f>D21/C21-1</f>
        <v>0.90716180371352784</v>
      </c>
      <c r="G21" s="18">
        <f t="shared" si="7"/>
        <v>1.5820626223953176E-2</v>
      </c>
    </row>
    <row r="22" spans="2:7" ht="15.75" x14ac:dyDescent="0.25">
      <c r="B22" s="10" t="s">
        <v>17</v>
      </c>
      <c r="C22" s="2">
        <v>542</v>
      </c>
      <c r="D22" s="2">
        <v>715</v>
      </c>
      <c r="E22" s="2">
        <f t="shared" si="6"/>
        <v>173</v>
      </c>
      <c r="F22" s="21">
        <f>D22/C22-1</f>
        <v>0.31918819188191883</v>
      </c>
      <c r="G22" s="18">
        <f t="shared" si="7"/>
        <v>1.5732611613527847E-2</v>
      </c>
    </row>
    <row r="23" spans="2:7" ht="15.75" x14ac:dyDescent="0.25">
      <c r="B23" s="10" t="s">
        <v>30</v>
      </c>
      <c r="C23" s="2">
        <v>0</v>
      </c>
      <c r="D23" s="2">
        <v>377</v>
      </c>
      <c r="E23" s="2">
        <f t="shared" si="6"/>
        <v>377</v>
      </c>
      <c r="F23" s="21"/>
      <c r="G23" s="18">
        <f t="shared" si="7"/>
        <v>8.2953770325874098E-3</v>
      </c>
    </row>
    <row r="24" spans="2:7" ht="15.75" x14ac:dyDescent="0.25">
      <c r="B24" s="10" t="s">
        <v>18</v>
      </c>
      <c r="C24" s="2">
        <v>495</v>
      </c>
      <c r="D24" s="2">
        <v>339</v>
      </c>
      <c r="E24" s="2">
        <f t="shared" si="6"/>
        <v>-156</v>
      </c>
      <c r="F24" s="22">
        <f>D24/C24-1</f>
        <v>-0.31515151515151518</v>
      </c>
      <c r="G24" s="19">
        <f t="shared" si="7"/>
        <v>7.4592382335467687E-3</v>
      </c>
    </row>
    <row r="25" spans="2:7" ht="15.75" x14ac:dyDescent="0.25">
      <c r="B25" s="10" t="s">
        <v>16</v>
      </c>
      <c r="C25" s="2">
        <v>11</v>
      </c>
      <c r="D25" s="2">
        <v>137</v>
      </c>
      <c r="E25" s="2">
        <f t="shared" si="6"/>
        <v>126</v>
      </c>
      <c r="F25" s="21">
        <f>D25/C25-1</f>
        <v>11.454545454545455</v>
      </c>
      <c r="G25" s="18">
        <f t="shared" si="7"/>
        <v>3.014500407067573E-3</v>
      </c>
    </row>
    <row r="26" spans="2:7" ht="15.75" x14ac:dyDescent="0.25">
      <c r="B26" s="10" t="s">
        <v>19</v>
      </c>
      <c r="C26" s="2">
        <v>106</v>
      </c>
      <c r="D26" s="2">
        <v>112</v>
      </c>
      <c r="E26" s="2">
        <f t="shared" si="6"/>
        <v>6</v>
      </c>
      <c r="F26" s="21">
        <f>D26/C26-1</f>
        <v>5.6603773584905648E-2</v>
      </c>
      <c r="G26" s="18">
        <f t="shared" si="7"/>
        <v>2.464409091909257E-3</v>
      </c>
    </row>
    <row r="29" spans="2:7" x14ac:dyDescent="0.25">
      <c r="B29" s="27" t="s">
        <v>21</v>
      </c>
      <c r="C29" s="27"/>
      <c r="D29" s="27"/>
      <c r="E29" s="27"/>
      <c r="F29" s="27"/>
    </row>
  </sheetData>
  <sortState ref="B6:G14">
    <sortCondition descending="1" ref="D6"/>
  </sortState>
  <mergeCells count="3">
    <mergeCell ref="B2:G2"/>
    <mergeCell ref="B29:F29"/>
    <mergeCell ref="B16:G1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6"/>
  <sheetViews>
    <sheetView workbookViewId="0">
      <selection activeCell="B2" sqref="B2:G2"/>
    </sheetView>
  </sheetViews>
  <sheetFormatPr defaultRowHeight="15" x14ac:dyDescent="0.25"/>
  <cols>
    <col min="2" max="2" width="67.42578125" customWidth="1"/>
    <col min="3" max="4" width="16.42578125" customWidth="1"/>
    <col min="5" max="5" width="15.28515625" customWidth="1"/>
    <col min="6" max="6" width="15.140625" customWidth="1"/>
    <col min="7" max="7" width="14.28515625" customWidth="1"/>
  </cols>
  <sheetData>
    <row r="2" spans="2:7" ht="30.75" customHeight="1" x14ac:dyDescent="0.25">
      <c r="B2" s="29" t="s">
        <v>22</v>
      </c>
      <c r="C2" s="30"/>
      <c r="D2" s="30"/>
      <c r="E2" s="30"/>
      <c r="F2" s="30"/>
      <c r="G2" s="30"/>
    </row>
    <row r="3" spans="2:7" ht="33.75" customHeight="1" x14ac:dyDescent="0.25">
      <c r="B3" s="3" t="s">
        <v>9</v>
      </c>
      <c r="C3" s="6" t="s">
        <v>31</v>
      </c>
      <c r="D3" s="6" t="s">
        <v>32</v>
      </c>
      <c r="E3" s="3" t="s">
        <v>1</v>
      </c>
      <c r="F3" s="3" t="s">
        <v>2</v>
      </c>
      <c r="G3" s="3" t="s">
        <v>3</v>
      </c>
    </row>
    <row r="4" spans="2:7" ht="23.25" customHeight="1" x14ac:dyDescent="0.25">
      <c r="B4" s="8" t="s">
        <v>0</v>
      </c>
      <c r="C4" s="8">
        <f>SUM(C5:C16)</f>
        <v>23428</v>
      </c>
      <c r="D4" s="8">
        <f>SUM(D5:D16)</f>
        <v>24877</v>
      </c>
      <c r="E4" s="8">
        <f t="shared" ref="E4:E16" si="0">D4-C4</f>
        <v>1449</v>
      </c>
      <c r="F4" s="20">
        <f t="shared" ref="F4:F11" si="1">D4/C4-1</f>
        <v>6.1849069489499753E-2</v>
      </c>
      <c r="G4" s="9">
        <f>D4/D4</f>
        <v>1</v>
      </c>
    </row>
    <row r="5" spans="2:7" x14ac:dyDescent="0.25">
      <c r="B5" s="1" t="s">
        <v>23</v>
      </c>
      <c r="C5" s="4">
        <v>6282</v>
      </c>
      <c r="D5" s="4">
        <v>12250</v>
      </c>
      <c r="E5" s="2">
        <f t="shared" si="0"/>
        <v>5968</v>
      </c>
      <c r="F5" s="21">
        <f t="shared" si="1"/>
        <v>0.95001591849729383</v>
      </c>
      <c r="G5" s="18">
        <f t="shared" ref="G5:G16" si="2">D5/$D$4</f>
        <v>0.49242271978132413</v>
      </c>
    </row>
    <row r="6" spans="2:7" x14ac:dyDescent="0.25">
      <c r="B6" s="1" t="s">
        <v>25</v>
      </c>
      <c r="C6" s="4">
        <v>8524</v>
      </c>
      <c r="D6" s="4">
        <v>4296</v>
      </c>
      <c r="E6" s="2">
        <f t="shared" si="0"/>
        <v>-4228</v>
      </c>
      <c r="F6" s="21">
        <f t="shared" si="1"/>
        <v>-0.49601126231816051</v>
      </c>
      <c r="G6" s="18">
        <f t="shared" si="2"/>
        <v>0.17268963299433213</v>
      </c>
    </row>
    <row r="7" spans="2:7" s="5" customFormat="1" x14ac:dyDescent="0.25">
      <c r="B7" s="13" t="s">
        <v>5</v>
      </c>
      <c r="C7" s="4">
        <v>1051</v>
      </c>
      <c r="D7" s="4">
        <v>604</v>
      </c>
      <c r="E7" s="4">
        <f t="shared" si="0"/>
        <v>-447</v>
      </c>
      <c r="F7" s="22">
        <f t="shared" si="1"/>
        <v>-0.42530922930542336</v>
      </c>
      <c r="G7" s="19">
        <f t="shared" si="2"/>
        <v>2.4279454918197531E-2</v>
      </c>
    </row>
    <row r="8" spans="2:7" x14ac:dyDescent="0.25">
      <c r="B8" s="1" t="s">
        <v>24</v>
      </c>
      <c r="C8" s="4">
        <v>3254</v>
      </c>
      <c r="D8" s="2">
        <v>3613</v>
      </c>
      <c r="E8" s="2">
        <f t="shared" si="0"/>
        <v>359</v>
      </c>
      <c r="F8" s="21">
        <f t="shared" si="1"/>
        <v>0.11032575291948366</v>
      </c>
      <c r="G8" s="18">
        <f t="shared" si="2"/>
        <v>0.14523455400570809</v>
      </c>
    </row>
    <row r="9" spans="2:7" x14ac:dyDescent="0.25">
      <c r="B9" s="1" t="s">
        <v>7</v>
      </c>
      <c r="C9" s="4">
        <v>628</v>
      </c>
      <c r="D9" s="2">
        <v>567</v>
      </c>
      <c r="E9" s="2">
        <f t="shared" si="0"/>
        <v>-61</v>
      </c>
      <c r="F9" s="21">
        <v>0</v>
      </c>
      <c r="G9" s="18">
        <f t="shared" si="2"/>
        <v>2.2792137315592716E-2</v>
      </c>
    </row>
    <row r="10" spans="2:7" x14ac:dyDescent="0.25">
      <c r="B10" s="1" t="s">
        <v>4</v>
      </c>
      <c r="C10" s="4">
        <v>160</v>
      </c>
      <c r="D10" s="2">
        <v>79</v>
      </c>
      <c r="E10" s="2">
        <f t="shared" si="0"/>
        <v>-81</v>
      </c>
      <c r="F10" s="21">
        <f t="shared" si="1"/>
        <v>-0.50624999999999998</v>
      </c>
      <c r="G10" s="18">
        <f t="shared" si="2"/>
        <v>3.1756240704264986E-3</v>
      </c>
    </row>
    <row r="11" spans="2:7" x14ac:dyDescent="0.25">
      <c r="B11" s="1" t="s">
        <v>26</v>
      </c>
      <c r="C11" s="4">
        <v>1644</v>
      </c>
      <c r="D11" s="2">
        <v>2006</v>
      </c>
      <c r="E11" s="2">
        <f t="shared" si="0"/>
        <v>362</v>
      </c>
      <c r="F11" s="21">
        <f t="shared" si="1"/>
        <v>0.22019464720194648</v>
      </c>
      <c r="G11" s="18">
        <f t="shared" si="2"/>
        <v>8.0636732725007029E-2</v>
      </c>
    </row>
    <row r="12" spans="2:7" x14ac:dyDescent="0.25">
      <c r="B12" s="1" t="s">
        <v>8</v>
      </c>
      <c r="C12" s="4">
        <v>730</v>
      </c>
      <c r="D12" s="2">
        <v>712</v>
      </c>
      <c r="E12" s="2">
        <f t="shared" si="0"/>
        <v>-18</v>
      </c>
      <c r="F12" s="21">
        <f>D12/C12-1</f>
        <v>-2.4657534246575352E-2</v>
      </c>
      <c r="G12" s="18">
        <f t="shared" si="2"/>
        <v>2.8620814406881859E-2</v>
      </c>
    </row>
    <row r="13" spans="2:7" x14ac:dyDescent="0.25">
      <c r="B13" s="1" t="s">
        <v>10</v>
      </c>
      <c r="C13" s="4">
        <v>143</v>
      </c>
      <c r="D13" s="2">
        <v>38</v>
      </c>
      <c r="E13" s="2">
        <f t="shared" si="0"/>
        <v>-105</v>
      </c>
      <c r="F13" s="21">
        <f>D13/C13-1</f>
        <v>-0.73426573426573427</v>
      </c>
      <c r="G13" s="18">
        <f t="shared" si="2"/>
        <v>1.5275153756481891E-3</v>
      </c>
    </row>
    <row r="14" spans="2:7" x14ac:dyDescent="0.25">
      <c r="B14" s="1" t="s">
        <v>29</v>
      </c>
      <c r="C14" s="4"/>
      <c r="D14" s="2"/>
      <c r="E14" s="2"/>
      <c r="F14" s="21"/>
      <c r="G14" s="18"/>
    </row>
    <row r="15" spans="2:7" x14ac:dyDescent="0.25">
      <c r="B15" s="1" t="s">
        <v>28</v>
      </c>
      <c r="C15" s="4">
        <v>67</v>
      </c>
      <c r="D15" s="4">
        <v>20</v>
      </c>
      <c r="E15" s="2">
        <f t="shared" si="0"/>
        <v>-47</v>
      </c>
      <c r="F15" s="21">
        <f>D15/C15-1</f>
        <v>-0.70149253731343286</v>
      </c>
      <c r="G15" s="18">
        <f t="shared" si="2"/>
        <v>8.0395546086746796E-4</v>
      </c>
    </row>
    <row r="16" spans="2:7" x14ac:dyDescent="0.25">
      <c r="B16" s="1" t="s">
        <v>6</v>
      </c>
      <c r="C16" s="4">
        <v>945</v>
      </c>
      <c r="D16" s="4">
        <v>692</v>
      </c>
      <c r="E16" s="2">
        <f t="shared" si="0"/>
        <v>-253</v>
      </c>
      <c r="F16" s="21">
        <f>D16/C16-1</f>
        <v>-0.2677248677248677</v>
      </c>
      <c r="G16" s="18">
        <f t="shared" si="2"/>
        <v>2.7816858946014392E-2</v>
      </c>
    </row>
    <row r="17" spans="2:7" x14ac:dyDescent="0.25">
      <c r="B17" s="11"/>
      <c r="C17" s="15"/>
      <c r="D17" s="12"/>
      <c r="E17" s="14"/>
      <c r="F17" s="16"/>
      <c r="G17" s="17"/>
    </row>
    <row r="19" spans="2:7" ht="39.75" customHeight="1" x14ac:dyDescent="0.25">
      <c r="B19" s="29" t="s">
        <v>22</v>
      </c>
      <c r="C19" s="30"/>
      <c r="D19" s="30"/>
      <c r="E19" s="30"/>
      <c r="F19" s="30"/>
      <c r="G19" s="30"/>
    </row>
    <row r="20" spans="2:7" ht="34.5" customHeight="1" x14ac:dyDescent="0.25">
      <c r="B20" s="3" t="s">
        <v>9</v>
      </c>
      <c r="C20" s="6" t="s">
        <v>33</v>
      </c>
      <c r="D20" s="6" t="s">
        <v>34</v>
      </c>
      <c r="E20" s="3" t="s">
        <v>1</v>
      </c>
      <c r="F20" s="3" t="s">
        <v>2</v>
      </c>
      <c r="G20" s="3" t="s">
        <v>3</v>
      </c>
    </row>
    <row r="21" spans="2:7" ht="24" customHeight="1" x14ac:dyDescent="0.25">
      <c r="B21" s="8" t="s">
        <v>0</v>
      </c>
      <c r="C21" s="8">
        <f>SUM(C22:C33)</f>
        <v>52939</v>
      </c>
      <c r="D21" s="8">
        <f>SUM(D22:D33)</f>
        <v>49689</v>
      </c>
      <c r="E21" s="8">
        <f t="shared" ref="E21:E33" si="3">D21-C21</f>
        <v>-3250</v>
      </c>
      <c r="F21" s="20">
        <f t="shared" ref="F21:F30" si="4">D21/C21-1</f>
        <v>-6.1391412758080022E-2</v>
      </c>
      <c r="G21" s="9">
        <f>D21/D21</f>
        <v>1</v>
      </c>
    </row>
    <row r="22" spans="2:7" x14ac:dyDescent="0.25">
      <c r="B22" s="1" t="s">
        <v>23</v>
      </c>
      <c r="C22" s="4">
        <v>13597</v>
      </c>
      <c r="D22" s="4">
        <v>21088</v>
      </c>
      <c r="E22" s="2">
        <f t="shared" si="3"/>
        <v>7491</v>
      </c>
      <c r="F22" s="21">
        <f t="shared" si="4"/>
        <v>0.550930352283592</v>
      </c>
      <c r="G22" s="18">
        <f t="shared" ref="G22:G33" si="5">D22/$D$4</f>
        <v>0.84769063793865818</v>
      </c>
    </row>
    <row r="23" spans="2:7" x14ac:dyDescent="0.25">
      <c r="B23" s="1" t="s">
        <v>25</v>
      </c>
      <c r="C23" s="4">
        <v>21361</v>
      </c>
      <c r="D23" s="4">
        <v>10799</v>
      </c>
      <c r="E23" s="2">
        <f t="shared" si="3"/>
        <v>-10562</v>
      </c>
      <c r="F23" s="21">
        <f t="shared" si="4"/>
        <v>-0.49445250690510745</v>
      </c>
      <c r="G23" s="18">
        <f t="shared" si="5"/>
        <v>0.43409575109538934</v>
      </c>
    </row>
    <row r="24" spans="2:7" x14ac:dyDescent="0.25">
      <c r="B24" s="13" t="s">
        <v>5</v>
      </c>
      <c r="C24" s="4">
        <v>2660</v>
      </c>
      <c r="D24" s="4">
        <v>1265</v>
      </c>
      <c r="E24" s="4">
        <f t="shared" si="3"/>
        <v>-1395</v>
      </c>
      <c r="F24" s="22">
        <f t="shared" si="4"/>
        <v>-0.52443609022556392</v>
      </c>
      <c r="G24" s="19">
        <f t="shared" si="5"/>
        <v>5.0850182899867348E-2</v>
      </c>
    </row>
    <row r="25" spans="2:7" s="5" customFormat="1" x14ac:dyDescent="0.25">
      <c r="B25" s="1" t="s">
        <v>24</v>
      </c>
      <c r="C25" s="4">
        <v>6099</v>
      </c>
      <c r="D25" s="2">
        <v>6533</v>
      </c>
      <c r="E25" s="2">
        <f t="shared" si="3"/>
        <v>434</v>
      </c>
      <c r="F25" s="21">
        <f t="shared" si="4"/>
        <v>7.1159206427283239E-2</v>
      </c>
      <c r="G25" s="18">
        <f t="shared" si="5"/>
        <v>0.26261205129235843</v>
      </c>
    </row>
    <row r="26" spans="2:7" x14ac:dyDescent="0.25">
      <c r="B26" s="1" t="s">
        <v>7</v>
      </c>
      <c r="C26" s="4">
        <v>1357</v>
      </c>
      <c r="D26" s="2">
        <v>1551</v>
      </c>
      <c r="E26" s="2">
        <f t="shared" si="3"/>
        <v>194</v>
      </c>
      <c r="F26" s="21">
        <f t="shared" si="4"/>
        <v>0.14296241709653645</v>
      </c>
      <c r="G26" s="18">
        <f t="shared" si="5"/>
        <v>6.2346745990272137E-2</v>
      </c>
    </row>
    <row r="27" spans="2:7" x14ac:dyDescent="0.25">
      <c r="B27" s="1" t="s">
        <v>4</v>
      </c>
      <c r="C27" s="4">
        <v>392</v>
      </c>
      <c r="D27" s="2">
        <v>155</v>
      </c>
      <c r="E27" s="2">
        <f t="shared" si="3"/>
        <v>-237</v>
      </c>
      <c r="F27" s="21">
        <f t="shared" si="4"/>
        <v>-0.60459183673469385</v>
      </c>
      <c r="G27" s="18">
        <f t="shared" si="5"/>
        <v>6.2306548217228768E-3</v>
      </c>
    </row>
    <row r="28" spans="2:7" x14ac:dyDescent="0.25">
      <c r="B28" s="1" t="s">
        <v>26</v>
      </c>
      <c r="C28" s="4">
        <v>3228</v>
      </c>
      <c r="D28" s="2">
        <v>3731</v>
      </c>
      <c r="E28" s="2">
        <f t="shared" si="3"/>
        <v>503</v>
      </c>
      <c r="F28" s="21">
        <f t="shared" si="4"/>
        <v>0.15582403965303593</v>
      </c>
      <c r="G28" s="18">
        <f t="shared" si="5"/>
        <v>0.14997789122482613</v>
      </c>
    </row>
    <row r="29" spans="2:7" x14ac:dyDescent="0.25">
      <c r="B29" s="1" t="s">
        <v>8</v>
      </c>
      <c r="C29" s="4">
        <v>1917</v>
      </c>
      <c r="D29" s="2">
        <v>2589</v>
      </c>
      <c r="E29" s="2">
        <f t="shared" si="3"/>
        <v>672</v>
      </c>
      <c r="F29" s="21">
        <v>0</v>
      </c>
      <c r="G29" s="18">
        <f t="shared" si="5"/>
        <v>0.10407203440929373</v>
      </c>
    </row>
    <row r="30" spans="2:7" x14ac:dyDescent="0.25">
      <c r="B30" s="1" t="s">
        <v>10</v>
      </c>
      <c r="C30" s="4">
        <v>217</v>
      </c>
      <c r="D30" s="2">
        <v>113</v>
      </c>
      <c r="E30" s="2">
        <f t="shared" si="3"/>
        <v>-104</v>
      </c>
      <c r="F30" s="21">
        <f t="shared" si="4"/>
        <v>-0.47926267281105994</v>
      </c>
      <c r="G30" s="18">
        <f t="shared" si="5"/>
        <v>4.5423483539011938E-3</v>
      </c>
    </row>
    <row r="31" spans="2:7" x14ac:dyDescent="0.25">
      <c r="B31" s="1" t="s">
        <v>29</v>
      </c>
      <c r="C31" s="4">
        <v>0</v>
      </c>
      <c r="D31" s="2">
        <v>0</v>
      </c>
      <c r="E31" s="2"/>
      <c r="F31" s="21"/>
      <c r="G31" s="18"/>
    </row>
    <row r="32" spans="2:7" x14ac:dyDescent="0.25">
      <c r="B32" s="1" t="s">
        <v>28</v>
      </c>
      <c r="C32" s="13">
        <v>87</v>
      </c>
      <c r="D32" s="1">
        <v>112</v>
      </c>
      <c r="E32" s="2">
        <f t="shared" si="3"/>
        <v>25</v>
      </c>
      <c r="F32" s="21">
        <f>D32/C32-1</f>
        <v>0.28735632183908044</v>
      </c>
      <c r="G32" s="18">
        <f t="shared" si="5"/>
        <v>4.5021505808578201E-3</v>
      </c>
    </row>
    <row r="33" spans="2:7" x14ac:dyDescent="0.25">
      <c r="B33" s="1" t="s">
        <v>6</v>
      </c>
      <c r="C33" s="1">
        <v>2024</v>
      </c>
      <c r="D33" s="1">
        <v>1753</v>
      </c>
      <c r="E33" s="2">
        <f t="shared" si="3"/>
        <v>-271</v>
      </c>
      <c r="F33" s="21">
        <f>D33/C33-1</f>
        <v>-0.13389328063241102</v>
      </c>
      <c r="G33" s="18">
        <f t="shared" si="5"/>
        <v>7.0466696145033564E-2</v>
      </c>
    </row>
    <row r="34" spans="2:7" x14ac:dyDescent="0.25">
      <c r="B34" s="11"/>
      <c r="C34" s="12"/>
      <c r="D34" s="12"/>
      <c r="E34" s="12"/>
      <c r="F34" s="12"/>
      <c r="G34" s="12"/>
    </row>
    <row r="36" spans="2:7" x14ac:dyDescent="0.25">
      <c r="B36" s="28" t="s">
        <v>27</v>
      </c>
      <c r="C36" s="28"/>
      <c r="D36" s="28"/>
      <c r="E36" s="28"/>
      <c r="F36" s="28"/>
      <c r="G36" s="28"/>
    </row>
  </sheetData>
  <mergeCells count="3">
    <mergeCell ref="B36:G36"/>
    <mergeCell ref="B19:G19"/>
    <mergeCell ref="B2:G2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Museum - Reserves</vt:lpstr>
      <vt:lpstr>Georgian National Museums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2019-04-18T10:25:53Z</dcterms:modified>
</cp:coreProperties>
</file>