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Museum - Reserves" sheetId="3" r:id="rId1"/>
    <sheet name="Georgian National Museums" sheetId="4" r:id="rId2"/>
  </sheets>
  <calcPr calcId="152511"/>
</workbook>
</file>

<file path=xl/calcChain.xml><?xml version="1.0" encoding="utf-8"?>
<calcChain xmlns="http://schemas.openxmlformats.org/spreadsheetml/2006/main">
  <c r="F22" i="3" l="1"/>
  <c r="F12" i="3"/>
  <c r="E12" i="3" l="1"/>
  <c r="F27" i="3"/>
  <c r="E22" i="3"/>
  <c r="C4" i="3" l="1"/>
  <c r="D21" i="4" l="1"/>
  <c r="C21" i="4"/>
  <c r="D4" i="4"/>
  <c r="F33" i="4" l="1"/>
  <c r="F26" i="4"/>
  <c r="C4" i="4" l="1"/>
  <c r="F16" i="4"/>
  <c r="F10" i="4"/>
  <c r="F30" i="4" l="1"/>
  <c r="F31" i="4"/>
  <c r="E33" i="4"/>
  <c r="F11" i="4"/>
  <c r="E16" i="4"/>
  <c r="F26" i="3" l="1"/>
  <c r="E27" i="3"/>
  <c r="E26" i="3"/>
  <c r="F25" i="3"/>
  <c r="E25" i="3"/>
  <c r="F23" i="3"/>
  <c r="E23" i="3"/>
  <c r="E24" i="3"/>
  <c r="F21" i="3"/>
  <c r="E21" i="3"/>
  <c r="F20" i="3"/>
  <c r="E20" i="3"/>
  <c r="F19" i="3"/>
  <c r="E19" i="3"/>
  <c r="D18" i="3"/>
  <c r="G18" i="3" s="1"/>
  <c r="C18" i="3"/>
  <c r="F13" i="3"/>
  <c r="E13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D4" i="3"/>
  <c r="G13" i="3" l="1"/>
  <c r="G12" i="3"/>
  <c r="G22" i="3"/>
  <c r="G21" i="3"/>
  <c r="G4" i="3"/>
  <c r="G20" i="3"/>
  <c r="G25" i="3"/>
  <c r="G8" i="3"/>
  <c r="G19" i="3"/>
  <c r="G23" i="3"/>
  <c r="G27" i="3"/>
  <c r="G24" i="3"/>
  <c r="G26" i="3"/>
  <c r="E18" i="3"/>
  <c r="F18" i="3"/>
  <c r="G7" i="3"/>
  <c r="G11" i="3"/>
  <c r="E4" i="3"/>
  <c r="G6" i="3"/>
  <c r="G10" i="3"/>
  <c r="F4" i="3"/>
  <c r="G5" i="3"/>
  <c r="G9" i="3"/>
  <c r="E21" i="4" l="1"/>
  <c r="F32" i="4"/>
  <c r="E32" i="4"/>
  <c r="E31" i="4"/>
  <c r="E30" i="4"/>
  <c r="F28" i="4"/>
  <c r="E28" i="4"/>
  <c r="E29" i="4"/>
  <c r="F27" i="4"/>
  <c r="E27" i="4"/>
  <c r="E26" i="4"/>
  <c r="F25" i="4"/>
  <c r="E25" i="4"/>
  <c r="F24" i="4"/>
  <c r="E24" i="4"/>
  <c r="F22" i="4"/>
  <c r="E22" i="4"/>
  <c r="F23" i="4"/>
  <c r="E23" i="4"/>
  <c r="F5" i="4"/>
  <c r="F7" i="4"/>
  <c r="F8" i="4"/>
  <c r="F12" i="4"/>
  <c r="F13" i="4"/>
  <c r="F14" i="4"/>
  <c r="F15" i="4"/>
  <c r="F6" i="4"/>
  <c r="E5" i="4"/>
  <c r="E7" i="4"/>
  <c r="E9" i="4"/>
  <c r="E8" i="4"/>
  <c r="E10" i="4"/>
  <c r="E11" i="4"/>
  <c r="E12" i="4"/>
  <c r="E13" i="4"/>
  <c r="E14" i="4"/>
  <c r="E15" i="4"/>
  <c r="E6" i="4"/>
  <c r="G33" i="4"/>
  <c r="G5" i="4" l="1"/>
  <c r="G16" i="4"/>
  <c r="G22" i="4"/>
  <c r="G27" i="4"/>
  <c r="G30" i="4"/>
  <c r="F21" i="4"/>
  <c r="G23" i="4"/>
  <c r="G26" i="4"/>
  <c r="G28" i="4"/>
  <c r="G21" i="4"/>
  <c r="G25" i="4"/>
  <c r="G29" i="4"/>
  <c r="G32" i="4"/>
  <c r="G24" i="4"/>
  <c r="G31" i="4"/>
  <c r="G13" i="4"/>
  <c r="G9" i="4"/>
  <c r="G6" i="4"/>
  <c r="G12" i="4"/>
  <c r="G8" i="4"/>
  <c r="G15" i="4"/>
  <c r="G11" i="4"/>
  <c r="G7" i="4"/>
  <c r="G14" i="4"/>
  <c r="G10" i="4"/>
  <c r="E4" i="4"/>
  <c r="F4" i="4"/>
  <c r="G4" i="4"/>
</calcChain>
</file>

<file path=xl/sharedStrings.xml><?xml version="1.0" encoding="utf-8"?>
<sst xmlns="http://schemas.openxmlformats.org/spreadsheetml/2006/main" count="76" uniqueCount="35">
  <si>
    <t>Total</t>
  </si>
  <si>
    <t>Change</t>
  </si>
  <si>
    <t>Change %</t>
  </si>
  <si>
    <t>Share %</t>
  </si>
  <si>
    <t>E. Akhvlediani House-Museum</t>
  </si>
  <si>
    <t>Museum Of Fine Arts</t>
  </si>
  <si>
    <t>Samtskhe-Javakheti Museum</t>
  </si>
  <si>
    <t>Tbilisi History Museum</t>
  </si>
  <si>
    <t>Svaneti Museum of History and Ethnography</t>
  </si>
  <si>
    <t>Museum</t>
  </si>
  <si>
    <t>Svaneti Museum of History and Ethnography  (Svanetian House, Ushguli)</t>
  </si>
  <si>
    <t>Museum/Museum-Reserve</t>
  </si>
  <si>
    <t>Visitors of Museums/Museum-Reserves</t>
  </si>
  <si>
    <t>Vardzia Historical-Architectural Museum-Reserve</t>
  </si>
  <si>
    <t xml:space="preserve">Mtskheta Archaeological State Museum-Reserve </t>
  </si>
  <si>
    <t>Uplistsikhe Historical-Architectural Museum-Reserve</t>
  </si>
  <si>
    <t>Borjomi Museum of Local Lore</t>
  </si>
  <si>
    <t>Gremi Museum</t>
  </si>
  <si>
    <t>Niko Pirosmanashvili State Museum</t>
  </si>
  <si>
    <t>Parmen Zakaraia Nokalakevi Architectural-Archaeological Museum-Reserve</t>
  </si>
  <si>
    <t>Ujarma Museum-Reserve</t>
  </si>
  <si>
    <t>Source: National Agency for Cultural Heritage Preservation of Georgia</t>
  </si>
  <si>
    <t>Visitors of Georgian National Museums</t>
  </si>
  <si>
    <t>Georgian National Museum. Simon Janashia Museum of Georgia</t>
  </si>
  <si>
    <t>Giorgi Chitaia Ethnographical Museum - The Open Air Museum</t>
  </si>
  <si>
    <t>D. Shevardnadze National Gallery</t>
  </si>
  <si>
    <t>Signagi Museum of History and Ethnography</t>
  </si>
  <si>
    <t>Source: Georgian National Museum</t>
  </si>
  <si>
    <t>Dzalisa Museum</t>
  </si>
  <si>
    <t>Dmanisi Museum-Reserve</t>
  </si>
  <si>
    <t>Khertvisi Fortress</t>
  </si>
  <si>
    <t>2017:  January-November</t>
  </si>
  <si>
    <t>2018:  January-November</t>
  </si>
  <si>
    <t>2017: November</t>
  </si>
  <si>
    <t>2018: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</si>
</sst>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31">
    <xf numFmtId="0" fontId="0" fillId="0" borderId="0" xfId="0"/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5" fillId="6" borderId="2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5" fillId="5" borderId="5" xfId="4" applyNumberFormat="1" applyFont="1" applyFill="1" applyBorder="1" applyAlignment="1">
      <alignment horizontal="center" vertical="center" wrapText="1"/>
    </xf>
    <xf numFmtId="0" fontId="5" fillId="5" borderId="7" xfId="4" applyNumberFormat="1" applyFont="1" applyFill="1" applyBorder="1" applyAlignment="1">
      <alignment horizontal="center" vertical="center" wrapText="1"/>
    </xf>
    <xf numFmtId="0" fontId="5" fillId="5" borderId="6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tabSelected="1" workbookViewId="0">
      <selection activeCell="B2" sqref="B2:G2"/>
    </sheetView>
  </sheetViews>
  <sheetFormatPr defaultRowHeight="15" x14ac:dyDescent="0.25"/>
  <cols>
    <col min="2" max="2" width="73" bestFit="1" customWidth="1"/>
    <col min="3" max="4" width="17.85546875" customWidth="1"/>
    <col min="5" max="5" width="13.5703125" customWidth="1"/>
    <col min="6" max="6" width="14.42578125" customWidth="1"/>
    <col min="7" max="7" width="13.42578125" customWidth="1"/>
  </cols>
  <sheetData>
    <row r="2" spans="2:7" ht="26.25" customHeight="1" x14ac:dyDescent="0.25">
      <c r="B2" s="24" t="s">
        <v>12</v>
      </c>
      <c r="C2" s="25"/>
      <c r="D2" s="25"/>
      <c r="E2" s="25"/>
      <c r="F2" s="25"/>
      <c r="G2" s="26"/>
    </row>
    <row r="3" spans="2:7" ht="32.25" customHeight="1" x14ac:dyDescent="0.25">
      <c r="B3" s="3" t="s">
        <v>11</v>
      </c>
      <c r="C3" s="6" t="s">
        <v>31</v>
      </c>
      <c r="D3" s="6" t="s">
        <v>32</v>
      </c>
      <c r="E3" s="3" t="s">
        <v>1</v>
      </c>
      <c r="F3" s="3" t="s">
        <v>2</v>
      </c>
      <c r="G3" s="3" t="s">
        <v>3</v>
      </c>
    </row>
    <row r="4" spans="2:7" ht="21.75" customHeight="1" x14ac:dyDescent="0.25">
      <c r="B4" s="7" t="s">
        <v>0</v>
      </c>
      <c r="C4" s="8">
        <f>SUM(C5:C13)</f>
        <v>427355</v>
      </c>
      <c r="D4" s="8">
        <f>SUM(D5:D13)</f>
        <v>502973</v>
      </c>
      <c r="E4" s="8">
        <f t="shared" ref="E4" si="0">D4-C4</f>
        <v>75618</v>
      </c>
      <c r="F4" s="20">
        <f t="shared" ref="F4" si="1">D4/C4-1</f>
        <v>0.17694422669677445</v>
      </c>
      <c r="G4" s="9">
        <f>D4/D4</f>
        <v>1</v>
      </c>
    </row>
    <row r="5" spans="2:7" ht="22.5" customHeight="1" x14ac:dyDescent="0.25">
      <c r="B5" s="10" t="s">
        <v>15</v>
      </c>
      <c r="C5" s="2">
        <v>241972</v>
      </c>
      <c r="D5" s="2">
        <v>287396</v>
      </c>
      <c r="E5" s="2">
        <f t="shared" ref="E5:E13" si="2">D5-C5</f>
        <v>45424</v>
      </c>
      <c r="F5" s="21">
        <f t="shared" ref="F5:F12" si="3">D5/C5-1</f>
        <v>0.18772419949415631</v>
      </c>
      <c r="G5" s="18">
        <f t="shared" ref="G5:G13" si="4">D5/$D$4</f>
        <v>0.57139448837213924</v>
      </c>
    </row>
    <row r="6" spans="2:7" ht="15.75" x14ac:dyDescent="0.25">
      <c r="B6" s="10" t="s">
        <v>13</v>
      </c>
      <c r="C6" s="2">
        <v>135139</v>
      </c>
      <c r="D6" s="2">
        <v>157895</v>
      </c>
      <c r="E6" s="2">
        <f t="shared" si="2"/>
        <v>22756</v>
      </c>
      <c r="F6" s="21">
        <f t="shared" si="3"/>
        <v>0.16838958405789595</v>
      </c>
      <c r="G6" s="18">
        <f t="shared" si="4"/>
        <v>0.31392341139584035</v>
      </c>
    </row>
    <row r="7" spans="2:7" ht="15.75" x14ac:dyDescent="0.25">
      <c r="B7" s="10" t="s">
        <v>17</v>
      </c>
      <c r="C7" s="2">
        <v>15596</v>
      </c>
      <c r="D7" s="2">
        <v>18733</v>
      </c>
      <c r="E7" s="4">
        <f t="shared" si="2"/>
        <v>3137</v>
      </c>
      <c r="F7" s="22">
        <f t="shared" si="3"/>
        <v>0.20114131828674009</v>
      </c>
      <c r="G7" s="19">
        <f t="shared" si="4"/>
        <v>3.7244543941722517E-2</v>
      </c>
    </row>
    <row r="8" spans="2:7" ht="15.75" x14ac:dyDescent="0.25">
      <c r="B8" s="10" t="s">
        <v>19</v>
      </c>
      <c r="C8" s="2">
        <v>12406</v>
      </c>
      <c r="D8" s="2">
        <v>11730</v>
      </c>
      <c r="E8" s="2">
        <f t="shared" si="2"/>
        <v>-676</v>
      </c>
      <c r="F8" s="21">
        <f t="shared" si="3"/>
        <v>-5.4489763017894544E-2</v>
      </c>
      <c r="G8" s="18">
        <f t="shared" si="4"/>
        <v>2.3321331363711371E-2</v>
      </c>
    </row>
    <row r="9" spans="2:7" ht="15.75" x14ac:dyDescent="0.25">
      <c r="B9" s="10" t="s">
        <v>20</v>
      </c>
      <c r="C9" s="2">
        <v>10136</v>
      </c>
      <c r="D9" s="2">
        <v>10371</v>
      </c>
      <c r="E9" s="2">
        <f t="shared" si="2"/>
        <v>235</v>
      </c>
      <c r="F9" s="21">
        <f t="shared" si="3"/>
        <v>2.3184688239936913E-2</v>
      </c>
      <c r="G9" s="18">
        <f t="shared" si="4"/>
        <v>2.0619397065051205E-2</v>
      </c>
    </row>
    <row r="10" spans="2:7" ht="15.75" x14ac:dyDescent="0.25">
      <c r="B10" s="10" t="s">
        <v>18</v>
      </c>
      <c r="C10" s="2">
        <v>6449</v>
      </c>
      <c r="D10" s="2">
        <v>8833</v>
      </c>
      <c r="E10" s="2">
        <f t="shared" si="2"/>
        <v>2384</v>
      </c>
      <c r="F10" s="21">
        <f t="shared" si="3"/>
        <v>0.36966971623507527</v>
      </c>
      <c r="G10" s="18">
        <f t="shared" si="4"/>
        <v>1.7561578852145144E-2</v>
      </c>
    </row>
    <row r="11" spans="2:7" ht="15.75" x14ac:dyDescent="0.25">
      <c r="B11" s="10" t="s">
        <v>30</v>
      </c>
      <c r="C11" s="2">
        <v>0</v>
      </c>
      <c r="D11" s="2">
        <v>4258</v>
      </c>
      <c r="E11" s="2">
        <f t="shared" si="2"/>
        <v>4258</v>
      </c>
      <c r="F11" s="21"/>
      <c r="G11" s="18">
        <f t="shared" si="4"/>
        <v>8.4656631668101473E-3</v>
      </c>
    </row>
    <row r="12" spans="2:7" ht="15.75" x14ac:dyDescent="0.25">
      <c r="B12" s="10" t="s">
        <v>16</v>
      </c>
      <c r="C12" s="2">
        <v>3853</v>
      </c>
      <c r="D12" s="2">
        <v>3598</v>
      </c>
      <c r="E12" s="2">
        <f t="shared" si="2"/>
        <v>-255</v>
      </c>
      <c r="F12" s="21">
        <f t="shared" si="3"/>
        <v>-6.6182195691668833E-2</v>
      </c>
      <c r="G12" s="18">
        <f t="shared" si="4"/>
        <v>7.1534654941716553E-3</v>
      </c>
    </row>
    <row r="13" spans="2:7" ht="15.75" x14ac:dyDescent="0.25">
      <c r="B13" s="10" t="s">
        <v>14</v>
      </c>
      <c r="C13" s="2">
        <v>1804</v>
      </c>
      <c r="D13" s="2">
        <v>159</v>
      </c>
      <c r="E13" s="2">
        <f t="shared" si="2"/>
        <v>-1645</v>
      </c>
      <c r="F13" s="21">
        <f>D13/C13-1</f>
        <v>-0.91186252771618626</v>
      </c>
      <c r="G13" s="18">
        <f t="shared" si="4"/>
        <v>3.1612034840836388E-4</v>
      </c>
    </row>
    <row r="14" spans="2:7" x14ac:dyDescent="0.25">
      <c r="F14" s="23"/>
    </row>
    <row r="16" spans="2:7" ht="28.5" customHeight="1" x14ac:dyDescent="0.25">
      <c r="B16" s="24" t="s">
        <v>12</v>
      </c>
      <c r="C16" s="25"/>
      <c r="D16" s="25"/>
      <c r="E16" s="25"/>
      <c r="F16" s="25"/>
      <c r="G16" s="26"/>
    </row>
    <row r="17" spans="2:7" ht="25.5" customHeight="1" x14ac:dyDescent="0.25">
      <c r="B17" s="3" t="s">
        <v>11</v>
      </c>
      <c r="C17" s="6" t="s">
        <v>33</v>
      </c>
      <c r="D17" s="6" t="s">
        <v>34</v>
      </c>
      <c r="E17" s="3" t="s">
        <v>1</v>
      </c>
      <c r="F17" s="3" t="s">
        <v>2</v>
      </c>
      <c r="G17" s="3" t="s">
        <v>3</v>
      </c>
    </row>
    <row r="18" spans="2:7" ht="19.5" customHeight="1" x14ac:dyDescent="0.25">
      <c r="B18" s="7" t="s">
        <v>0</v>
      </c>
      <c r="C18" s="8">
        <f>SUM(C19:C27)</f>
        <v>15219</v>
      </c>
      <c r="D18" s="8">
        <f>SUM(D19:D27)</f>
        <v>19446</v>
      </c>
      <c r="E18" s="8">
        <f t="shared" ref="E18" si="5">D18-C18</f>
        <v>4227</v>
      </c>
      <c r="F18" s="20">
        <f t="shared" ref="F18" si="6">D18/C18-1</f>
        <v>0.27774492410802276</v>
      </c>
      <c r="G18" s="9">
        <f>D18/D18</f>
        <v>1</v>
      </c>
    </row>
    <row r="19" spans="2:7" ht="15.75" x14ac:dyDescent="0.25">
      <c r="B19" s="10" t="s">
        <v>15</v>
      </c>
      <c r="C19" s="2">
        <v>9858</v>
      </c>
      <c r="D19" s="2">
        <v>11905</v>
      </c>
      <c r="E19" s="2">
        <f t="shared" ref="E19:E27" si="7">D19-C19</f>
        <v>2047</v>
      </c>
      <c r="F19" s="21">
        <f>D19/C19-1</f>
        <v>0.20764861026577397</v>
      </c>
      <c r="G19" s="18">
        <f t="shared" ref="G19:G27" si="8">D19/$D$4</f>
        <v>2.366926256478976E-2</v>
      </c>
    </row>
    <row r="20" spans="2:7" ht="15.75" x14ac:dyDescent="0.25">
      <c r="B20" s="10" t="s">
        <v>13</v>
      </c>
      <c r="C20" s="2">
        <v>2968</v>
      </c>
      <c r="D20" s="2">
        <v>4267</v>
      </c>
      <c r="E20" s="2">
        <f t="shared" si="7"/>
        <v>1299</v>
      </c>
      <c r="F20" s="21">
        <f>D20/C20-1</f>
        <v>0.43766846361185974</v>
      </c>
      <c r="G20" s="18">
        <f t="shared" si="8"/>
        <v>8.4835567714370355E-3</v>
      </c>
    </row>
    <row r="21" spans="2:7" ht="15.75" x14ac:dyDescent="0.25">
      <c r="B21" s="10" t="s">
        <v>18</v>
      </c>
      <c r="C21" s="2">
        <v>700</v>
      </c>
      <c r="D21" s="2">
        <v>1061</v>
      </c>
      <c r="E21" s="4">
        <f t="shared" si="7"/>
        <v>361</v>
      </c>
      <c r="F21" s="22">
        <f>D21/C21-1</f>
        <v>0.51571428571428579</v>
      </c>
      <c r="G21" s="19">
        <f t="shared" si="8"/>
        <v>2.1094571676809688E-3</v>
      </c>
    </row>
    <row r="22" spans="2:7" ht="15.75" x14ac:dyDescent="0.25">
      <c r="B22" s="10" t="s">
        <v>20</v>
      </c>
      <c r="C22" s="2">
        <v>444</v>
      </c>
      <c r="D22" s="2">
        <v>660</v>
      </c>
      <c r="E22" s="2">
        <f t="shared" si="7"/>
        <v>216</v>
      </c>
      <c r="F22" s="22">
        <f>D22/C22-1</f>
        <v>0.4864864864864864</v>
      </c>
      <c r="G22" s="18">
        <f t="shared" si="8"/>
        <v>1.3121976726384915E-3</v>
      </c>
    </row>
    <row r="23" spans="2:7" ht="15.75" x14ac:dyDescent="0.25">
      <c r="B23" s="10" t="s">
        <v>17</v>
      </c>
      <c r="C23" s="2">
        <v>515</v>
      </c>
      <c r="D23" s="2">
        <v>643</v>
      </c>
      <c r="E23" s="2">
        <f t="shared" si="7"/>
        <v>128</v>
      </c>
      <c r="F23" s="21">
        <f>D23/C23-1</f>
        <v>0.24854368932038828</v>
      </c>
      <c r="G23" s="18">
        <f t="shared" si="8"/>
        <v>1.278398641676591E-3</v>
      </c>
    </row>
    <row r="24" spans="2:7" ht="15.75" x14ac:dyDescent="0.25">
      <c r="B24" s="10" t="s">
        <v>30</v>
      </c>
      <c r="C24" s="2">
        <v>0</v>
      </c>
      <c r="D24" s="2">
        <v>580</v>
      </c>
      <c r="E24" s="2">
        <f t="shared" si="7"/>
        <v>580</v>
      </c>
      <c r="F24" s="21"/>
      <c r="G24" s="18">
        <f t="shared" si="8"/>
        <v>1.1531434092883713E-3</v>
      </c>
    </row>
    <row r="25" spans="2:7" ht="15.75" x14ac:dyDescent="0.25">
      <c r="B25" s="10" t="s">
        <v>19</v>
      </c>
      <c r="C25" s="2">
        <v>296</v>
      </c>
      <c r="D25" s="2">
        <v>211</v>
      </c>
      <c r="E25" s="2">
        <f t="shared" si="7"/>
        <v>-85</v>
      </c>
      <c r="F25" s="21">
        <f>D25/C25-1</f>
        <v>-0.28716216216216217</v>
      </c>
      <c r="G25" s="18">
        <f t="shared" si="8"/>
        <v>4.1950561958594199E-4</v>
      </c>
    </row>
    <row r="26" spans="2:7" ht="15.75" x14ac:dyDescent="0.25">
      <c r="B26" s="10" t="s">
        <v>16</v>
      </c>
      <c r="C26" s="2">
        <v>168</v>
      </c>
      <c r="D26" s="2">
        <v>119</v>
      </c>
      <c r="E26" s="2">
        <f t="shared" si="7"/>
        <v>-49</v>
      </c>
      <c r="F26" s="21">
        <f>D26/C26-1</f>
        <v>-0.29166666666666663</v>
      </c>
      <c r="G26" s="18">
        <f t="shared" si="8"/>
        <v>2.3659321673330378E-4</v>
      </c>
    </row>
    <row r="27" spans="2:7" ht="15.75" x14ac:dyDescent="0.25">
      <c r="B27" s="10" t="s">
        <v>14</v>
      </c>
      <c r="C27" s="2">
        <v>270</v>
      </c>
      <c r="D27" s="2">
        <v>0</v>
      </c>
      <c r="E27" s="2">
        <f t="shared" si="7"/>
        <v>-270</v>
      </c>
      <c r="F27" s="21">
        <f>D27/C27-1</f>
        <v>-1</v>
      </c>
      <c r="G27" s="18">
        <f t="shared" si="8"/>
        <v>0</v>
      </c>
    </row>
    <row r="30" spans="2:7" x14ac:dyDescent="0.25">
      <c r="B30" s="27" t="s">
        <v>21</v>
      </c>
      <c r="C30" s="27"/>
      <c r="D30" s="27"/>
      <c r="E30" s="27"/>
      <c r="F30" s="27"/>
    </row>
  </sheetData>
  <sortState ref="B20:G28">
    <sortCondition descending="1" ref="D20"/>
  </sortState>
  <mergeCells count="3">
    <mergeCell ref="B2:G2"/>
    <mergeCell ref="B30:F30"/>
    <mergeCell ref="B16:G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workbookViewId="0">
      <selection activeCell="B2" sqref="B2:G2"/>
    </sheetView>
  </sheetViews>
  <sheetFormatPr defaultRowHeight="15" x14ac:dyDescent="0.25"/>
  <cols>
    <col min="2" max="2" width="67.42578125" customWidth="1"/>
    <col min="3" max="4" width="16.42578125" customWidth="1"/>
    <col min="5" max="5" width="15.28515625" customWidth="1"/>
    <col min="6" max="6" width="15.140625" customWidth="1"/>
    <col min="7" max="7" width="14.28515625" customWidth="1"/>
  </cols>
  <sheetData>
    <row r="2" spans="2:7" ht="30.75" customHeight="1" x14ac:dyDescent="0.25">
      <c r="B2" s="29" t="s">
        <v>22</v>
      </c>
      <c r="C2" s="30"/>
      <c r="D2" s="30"/>
      <c r="E2" s="30"/>
      <c r="F2" s="30"/>
      <c r="G2" s="30"/>
    </row>
    <row r="3" spans="2:7" ht="33.75" customHeight="1" x14ac:dyDescent="0.25">
      <c r="B3" s="3" t="s">
        <v>9</v>
      </c>
      <c r="C3" s="6" t="s">
        <v>31</v>
      </c>
      <c r="D3" s="6" t="s">
        <v>32</v>
      </c>
      <c r="E3" s="3" t="s">
        <v>1</v>
      </c>
      <c r="F3" s="3" t="s">
        <v>2</v>
      </c>
      <c r="G3" s="3" t="s">
        <v>3</v>
      </c>
    </row>
    <row r="4" spans="2:7" ht="23.25" customHeight="1" x14ac:dyDescent="0.25">
      <c r="B4" s="8" t="s">
        <v>0</v>
      </c>
      <c r="C4" s="8">
        <f>SUM(C5:C16)</f>
        <v>324024</v>
      </c>
      <c r="D4" s="8">
        <f>SUM(D5:D16)</f>
        <v>350515</v>
      </c>
      <c r="E4" s="8">
        <f t="shared" ref="E4:E16" si="0">D4-C4</f>
        <v>26491</v>
      </c>
      <c r="F4" s="20">
        <f t="shared" ref="F4:F11" si="1">D4/C4-1</f>
        <v>8.1756289657556325E-2</v>
      </c>
      <c r="G4" s="9">
        <f>D4/D4</f>
        <v>1</v>
      </c>
    </row>
    <row r="5" spans="2:7" x14ac:dyDescent="0.25">
      <c r="B5" s="1" t="s">
        <v>23</v>
      </c>
      <c r="C5" s="4">
        <v>80413</v>
      </c>
      <c r="D5" s="4">
        <v>96743</v>
      </c>
      <c r="E5" s="2">
        <f t="shared" si="0"/>
        <v>16330</v>
      </c>
      <c r="F5" s="21">
        <f t="shared" si="1"/>
        <v>0.20307661696491852</v>
      </c>
      <c r="G5" s="18">
        <f t="shared" ref="G5:G16" si="2">D5/$D$4</f>
        <v>0.27600245353265906</v>
      </c>
    </row>
    <row r="6" spans="2:7" x14ac:dyDescent="0.25">
      <c r="B6" s="1" t="s">
        <v>25</v>
      </c>
      <c r="C6" s="4">
        <v>72317</v>
      </c>
      <c r="D6" s="4">
        <v>67367</v>
      </c>
      <c r="E6" s="2">
        <f t="shared" si="0"/>
        <v>-4950</v>
      </c>
      <c r="F6" s="21">
        <f t="shared" si="1"/>
        <v>-6.8448635867085161E-2</v>
      </c>
      <c r="G6" s="18">
        <f t="shared" si="2"/>
        <v>0.19219434261015933</v>
      </c>
    </row>
    <row r="7" spans="2:7" s="5" customFormat="1" x14ac:dyDescent="0.25">
      <c r="B7" s="13" t="s">
        <v>5</v>
      </c>
      <c r="C7" s="4">
        <v>16410</v>
      </c>
      <c r="D7" s="4">
        <v>9021</v>
      </c>
      <c r="E7" s="4">
        <f t="shared" si="0"/>
        <v>-7389</v>
      </c>
      <c r="F7" s="22">
        <f t="shared" si="1"/>
        <v>-0.45027422303473497</v>
      </c>
      <c r="G7" s="19">
        <f t="shared" si="2"/>
        <v>2.5736416415845256E-2</v>
      </c>
    </row>
    <row r="8" spans="2:7" x14ac:dyDescent="0.25">
      <c r="B8" s="1" t="s">
        <v>24</v>
      </c>
      <c r="C8" s="4">
        <v>55160</v>
      </c>
      <c r="D8" s="2">
        <v>59476</v>
      </c>
      <c r="E8" s="2">
        <f t="shared" si="0"/>
        <v>4316</v>
      </c>
      <c r="F8" s="21">
        <f t="shared" si="1"/>
        <v>7.8245105148658345E-2</v>
      </c>
      <c r="G8" s="18">
        <f t="shared" si="2"/>
        <v>0.16968175399055674</v>
      </c>
    </row>
    <row r="9" spans="2:7" x14ac:dyDescent="0.25">
      <c r="B9" s="1" t="s">
        <v>7</v>
      </c>
      <c r="C9" s="4">
        <v>9834</v>
      </c>
      <c r="D9" s="2">
        <v>11691</v>
      </c>
      <c r="E9" s="2">
        <f t="shared" si="0"/>
        <v>1857</v>
      </c>
      <c r="F9" s="21">
        <v>0</v>
      </c>
      <c r="G9" s="18">
        <f t="shared" si="2"/>
        <v>3.3353779438825726E-2</v>
      </c>
    </row>
    <row r="10" spans="2:7" x14ac:dyDescent="0.25">
      <c r="B10" s="1" t="s">
        <v>4</v>
      </c>
      <c r="C10" s="4">
        <v>1035</v>
      </c>
      <c r="D10" s="2">
        <v>1397</v>
      </c>
      <c r="E10" s="2">
        <f t="shared" si="0"/>
        <v>362</v>
      </c>
      <c r="F10" s="21">
        <f t="shared" si="1"/>
        <v>0.34975845410628015</v>
      </c>
      <c r="G10" s="18">
        <f t="shared" si="2"/>
        <v>3.9855640985407186E-3</v>
      </c>
    </row>
    <row r="11" spans="2:7" x14ac:dyDescent="0.25">
      <c r="B11" s="1" t="s">
        <v>26</v>
      </c>
      <c r="C11" s="4">
        <v>26471</v>
      </c>
      <c r="D11" s="2">
        <v>34397</v>
      </c>
      <c r="E11" s="2">
        <f t="shared" si="0"/>
        <v>7926</v>
      </c>
      <c r="F11" s="21">
        <f t="shared" si="1"/>
        <v>0.29942200899097116</v>
      </c>
      <c r="G11" s="18">
        <f t="shared" si="2"/>
        <v>9.8132747528636433E-2</v>
      </c>
    </row>
    <row r="12" spans="2:7" x14ac:dyDescent="0.25">
      <c r="B12" s="1" t="s">
        <v>8</v>
      </c>
      <c r="C12" s="4">
        <v>28149</v>
      </c>
      <c r="D12" s="2">
        <v>29766</v>
      </c>
      <c r="E12" s="2">
        <f t="shared" si="0"/>
        <v>1617</v>
      </c>
      <c r="F12" s="21">
        <f>D12/C12-1</f>
        <v>5.7444314185228551E-2</v>
      </c>
      <c r="G12" s="18">
        <f t="shared" si="2"/>
        <v>8.4920759453946337E-2</v>
      </c>
    </row>
    <row r="13" spans="2:7" x14ac:dyDescent="0.25">
      <c r="B13" s="1" t="s">
        <v>10</v>
      </c>
      <c r="C13" s="4">
        <v>7756</v>
      </c>
      <c r="D13" s="2">
        <v>7138</v>
      </c>
      <c r="E13" s="2">
        <f t="shared" si="0"/>
        <v>-618</v>
      </c>
      <c r="F13" s="21">
        <f>D13/C13-1</f>
        <v>-7.9680247550283689E-2</v>
      </c>
      <c r="G13" s="18">
        <f t="shared" si="2"/>
        <v>2.0364321070424945E-2</v>
      </c>
    </row>
    <row r="14" spans="2:7" x14ac:dyDescent="0.25">
      <c r="B14" s="1" t="s">
        <v>29</v>
      </c>
      <c r="C14" s="4">
        <v>6248</v>
      </c>
      <c r="D14" s="2">
        <v>9068</v>
      </c>
      <c r="E14" s="2">
        <f t="shared" si="0"/>
        <v>2820</v>
      </c>
      <c r="F14" s="21">
        <f>D14/C14-1</f>
        <v>0.45134443021766968</v>
      </c>
      <c r="G14" s="18">
        <f t="shared" si="2"/>
        <v>2.5870504828609333E-2</v>
      </c>
    </row>
    <row r="15" spans="2:7" x14ac:dyDescent="0.25">
      <c r="B15" s="1" t="s">
        <v>28</v>
      </c>
      <c r="C15" s="4">
        <v>716</v>
      </c>
      <c r="D15" s="4">
        <v>659</v>
      </c>
      <c r="E15" s="2">
        <f t="shared" si="0"/>
        <v>-57</v>
      </c>
      <c r="F15" s="21">
        <f>D15/C15-1</f>
        <v>-7.9608938547486074E-2</v>
      </c>
      <c r="G15" s="18">
        <f t="shared" si="2"/>
        <v>1.8800907236494872E-3</v>
      </c>
    </row>
    <row r="16" spans="2:7" x14ac:dyDescent="0.25">
      <c r="B16" s="1" t="s">
        <v>6</v>
      </c>
      <c r="C16" s="4">
        <v>19515</v>
      </c>
      <c r="D16" s="4">
        <v>23792</v>
      </c>
      <c r="E16" s="2">
        <f t="shared" si="0"/>
        <v>4277</v>
      </c>
      <c r="F16" s="21">
        <f>D16/C16-1</f>
        <v>0.2191647450678964</v>
      </c>
      <c r="G16" s="18">
        <f t="shared" si="2"/>
        <v>6.7877266308146583E-2</v>
      </c>
    </row>
    <row r="17" spans="2:7" x14ac:dyDescent="0.25">
      <c r="B17" s="11"/>
      <c r="C17" s="15"/>
      <c r="D17" s="12"/>
      <c r="E17" s="14"/>
      <c r="F17" s="16"/>
      <c r="G17" s="17"/>
    </row>
    <row r="19" spans="2:7" ht="39.75" customHeight="1" x14ac:dyDescent="0.25">
      <c r="B19" s="29" t="s">
        <v>22</v>
      </c>
      <c r="C19" s="30"/>
      <c r="D19" s="30"/>
      <c r="E19" s="30"/>
      <c r="F19" s="30"/>
      <c r="G19" s="30"/>
    </row>
    <row r="20" spans="2:7" ht="34.5" customHeight="1" x14ac:dyDescent="0.25">
      <c r="B20" s="3" t="s">
        <v>9</v>
      </c>
      <c r="C20" s="6" t="s">
        <v>33</v>
      </c>
      <c r="D20" s="6" t="s">
        <v>34</v>
      </c>
      <c r="E20" s="3" t="s">
        <v>1</v>
      </c>
      <c r="F20" s="3" t="s">
        <v>2</v>
      </c>
      <c r="G20" s="3" t="s">
        <v>3</v>
      </c>
    </row>
    <row r="21" spans="2:7" ht="24" customHeight="1" x14ac:dyDescent="0.25">
      <c r="B21" s="8" t="s">
        <v>0</v>
      </c>
      <c r="C21" s="8">
        <f>SUM(C22:C33)</f>
        <v>39304</v>
      </c>
      <c r="D21" s="8">
        <f>SUM(D22:D33)</f>
        <v>22602</v>
      </c>
      <c r="E21" s="8">
        <f t="shared" ref="E21:E33" si="3">D21-C21</f>
        <v>-16702</v>
      </c>
      <c r="F21" s="20">
        <f t="shared" ref="F21:F31" si="4">D21/C21-1</f>
        <v>-0.42494402605332793</v>
      </c>
      <c r="G21" s="9">
        <f>D21/D21</f>
        <v>1</v>
      </c>
    </row>
    <row r="22" spans="2:7" x14ac:dyDescent="0.25">
      <c r="B22" s="1" t="s">
        <v>23</v>
      </c>
      <c r="C22" s="4">
        <v>5852</v>
      </c>
      <c r="D22" s="4">
        <v>7493</v>
      </c>
      <c r="E22" s="2">
        <f t="shared" si="3"/>
        <v>1641</v>
      </c>
      <c r="F22" s="21">
        <f t="shared" si="4"/>
        <v>0.28041695146958312</v>
      </c>
      <c r="G22" s="18">
        <f t="shared" ref="G22:G33" si="5">D22/$D$4</f>
        <v>2.1377116528536581E-2</v>
      </c>
    </row>
    <row r="23" spans="2:7" x14ac:dyDescent="0.25">
      <c r="B23" s="1" t="s">
        <v>25</v>
      </c>
      <c r="C23" s="4">
        <v>21935</v>
      </c>
      <c r="D23" s="4">
        <v>4128</v>
      </c>
      <c r="E23" s="2">
        <f t="shared" si="3"/>
        <v>-17807</v>
      </c>
      <c r="F23" s="21">
        <f t="shared" si="4"/>
        <v>-0.81180761340323682</v>
      </c>
      <c r="G23" s="18">
        <f t="shared" si="5"/>
        <v>1.1776956763619246E-2</v>
      </c>
    </row>
    <row r="24" spans="2:7" x14ac:dyDescent="0.25">
      <c r="B24" s="13" t="s">
        <v>5</v>
      </c>
      <c r="C24" s="4">
        <v>1516</v>
      </c>
      <c r="D24" s="4">
        <v>686</v>
      </c>
      <c r="E24" s="4">
        <f t="shared" si="3"/>
        <v>-830</v>
      </c>
      <c r="F24" s="22">
        <f t="shared" si="4"/>
        <v>-0.5474934036939314</v>
      </c>
      <c r="G24" s="19">
        <f t="shared" si="5"/>
        <v>1.9571202373650201E-3</v>
      </c>
    </row>
    <row r="25" spans="2:7" s="5" customFormat="1" x14ac:dyDescent="0.25">
      <c r="B25" s="1" t="s">
        <v>24</v>
      </c>
      <c r="C25" s="4">
        <v>6069</v>
      </c>
      <c r="D25" s="2">
        <v>6043</v>
      </c>
      <c r="E25" s="2">
        <f t="shared" si="3"/>
        <v>-26</v>
      </c>
      <c r="F25" s="21">
        <f t="shared" si="4"/>
        <v>-4.2840665678035572E-3</v>
      </c>
      <c r="G25" s="18">
        <f t="shared" si="5"/>
        <v>1.7240346347517223E-2</v>
      </c>
    </row>
    <row r="26" spans="2:7" x14ac:dyDescent="0.25">
      <c r="B26" s="1" t="s">
        <v>7</v>
      </c>
      <c r="C26" s="4">
        <v>1056</v>
      </c>
      <c r="D26" s="2">
        <v>935</v>
      </c>
      <c r="E26" s="2">
        <f t="shared" si="3"/>
        <v>-121</v>
      </c>
      <c r="F26" s="21">
        <f t="shared" si="4"/>
        <v>-0.11458333333333337</v>
      </c>
      <c r="G26" s="18">
        <f t="shared" si="5"/>
        <v>2.6675035305193787E-3</v>
      </c>
    </row>
    <row r="27" spans="2:7" x14ac:dyDescent="0.25">
      <c r="B27" s="1" t="s">
        <v>4</v>
      </c>
      <c r="C27" s="4">
        <v>185</v>
      </c>
      <c r="D27" s="2">
        <v>129</v>
      </c>
      <c r="E27" s="2">
        <f t="shared" si="3"/>
        <v>-56</v>
      </c>
      <c r="F27" s="21">
        <f t="shared" si="4"/>
        <v>-0.30270270270270272</v>
      </c>
      <c r="G27" s="18">
        <f t="shared" si="5"/>
        <v>3.6802989886310143E-4</v>
      </c>
    </row>
    <row r="28" spans="2:7" x14ac:dyDescent="0.25">
      <c r="B28" s="1" t="s">
        <v>26</v>
      </c>
      <c r="C28" s="4">
        <v>1419</v>
      </c>
      <c r="D28" s="2">
        <v>1653</v>
      </c>
      <c r="E28" s="2">
        <f t="shared" si="3"/>
        <v>234</v>
      </c>
      <c r="F28" s="21">
        <f t="shared" si="4"/>
        <v>0.16490486257928128</v>
      </c>
      <c r="G28" s="18">
        <f t="shared" si="5"/>
        <v>4.7159180063620675E-3</v>
      </c>
    </row>
    <row r="29" spans="2:7" x14ac:dyDescent="0.25">
      <c r="B29" s="1" t="s">
        <v>8</v>
      </c>
      <c r="C29" s="4">
        <v>265</v>
      </c>
      <c r="D29" s="2">
        <v>429</v>
      </c>
      <c r="E29" s="2">
        <f t="shared" si="3"/>
        <v>164</v>
      </c>
      <c r="F29" s="21">
        <v>0</v>
      </c>
      <c r="G29" s="18">
        <f t="shared" si="5"/>
        <v>1.2239133845912444E-3</v>
      </c>
    </row>
    <row r="30" spans="2:7" x14ac:dyDescent="0.25">
      <c r="B30" s="1" t="s">
        <v>10</v>
      </c>
      <c r="C30" s="4">
        <v>24</v>
      </c>
      <c r="D30" s="2">
        <v>38</v>
      </c>
      <c r="E30" s="2">
        <f t="shared" si="3"/>
        <v>14</v>
      </c>
      <c r="F30" s="21">
        <f t="shared" si="4"/>
        <v>0.58333333333333326</v>
      </c>
      <c r="G30" s="18">
        <f t="shared" si="5"/>
        <v>1.0841190819223144E-4</v>
      </c>
    </row>
    <row r="31" spans="2:7" x14ac:dyDescent="0.25">
      <c r="B31" s="1" t="s">
        <v>29</v>
      </c>
      <c r="C31" s="4">
        <v>18</v>
      </c>
      <c r="D31" s="2">
        <v>40</v>
      </c>
      <c r="E31" s="2">
        <f t="shared" si="3"/>
        <v>22</v>
      </c>
      <c r="F31" s="21">
        <f t="shared" si="4"/>
        <v>1.2222222222222223</v>
      </c>
      <c r="G31" s="18">
        <f t="shared" si="5"/>
        <v>1.1411779809708571E-4</v>
      </c>
    </row>
    <row r="32" spans="2:7" x14ac:dyDescent="0.25">
      <c r="B32" s="1" t="s">
        <v>28</v>
      </c>
      <c r="C32" s="13">
        <v>65</v>
      </c>
      <c r="D32" s="1">
        <v>55</v>
      </c>
      <c r="E32" s="2">
        <f t="shared" si="3"/>
        <v>-10</v>
      </c>
      <c r="F32" s="21">
        <f>D32/C32-1</f>
        <v>-0.15384615384615385</v>
      </c>
      <c r="G32" s="18">
        <f t="shared" si="5"/>
        <v>1.5691197238349287E-4</v>
      </c>
    </row>
    <row r="33" spans="2:7" x14ac:dyDescent="0.25">
      <c r="B33" s="1" t="s">
        <v>6</v>
      </c>
      <c r="C33" s="1">
        <v>900</v>
      </c>
      <c r="D33" s="1">
        <v>973</v>
      </c>
      <c r="E33" s="2">
        <f t="shared" si="3"/>
        <v>73</v>
      </c>
      <c r="F33" s="21">
        <f>D33/C33-1</f>
        <v>8.1111111111111134E-2</v>
      </c>
      <c r="G33" s="18">
        <f t="shared" si="5"/>
        <v>2.7759154387116099E-3</v>
      </c>
    </row>
    <row r="34" spans="2:7" x14ac:dyDescent="0.25">
      <c r="B34" s="11"/>
      <c r="C34" s="12"/>
      <c r="D34" s="12"/>
      <c r="E34" s="12"/>
      <c r="F34" s="12"/>
      <c r="G34" s="12"/>
    </row>
    <row r="36" spans="2:7" x14ac:dyDescent="0.25">
      <c r="B36" s="28" t="s">
        <v>27</v>
      </c>
      <c r="C36" s="28"/>
      <c r="D36" s="28"/>
      <c r="E36" s="28"/>
      <c r="F36" s="28"/>
      <c r="G36" s="28"/>
    </row>
  </sheetData>
  <mergeCells count="3">
    <mergeCell ref="B36:G36"/>
    <mergeCell ref="B19:G19"/>
    <mergeCell ref="B2:G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Museum - Reserves</vt:lpstr>
      <vt:lpstr>Georgian National Museums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2018-12-17T12:46:41Z</dcterms:modified>
</cp:coreProperties>
</file>