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365"/>
  </bookViews>
  <sheets>
    <sheet name="Museum - Reserves" sheetId="3" r:id="rId1"/>
    <sheet name="Georgian National Museums" sheetId="4" r:id="rId2"/>
  </sheets>
  <calcPr calcId="152511"/>
</workbook>
</file>

<file path=xl/calcChain.xml><?xml version="1.0" encoding="utf-8"?>
<calcChain xmlns="http://schemas.openxmlformats.org/spreadsheetml/2006/main">
  <c r="C4" i="3" l="1"/>
  <c r="D21" i="4" l="1"/>
  <c r="C21" i="4"/>
  <c r="D4" i="4"/>
  <c r="F33" i="4" l="1"/>
  <c r="F26" i="4"/>
  <c r="C4" i="4" l="1"/>
  <c r="F16" i="4"/>
  <c r="F10" i="4"/>
  <c r="F30" i="4" l="1"/>
  <c r="F31" i="4"/>
  <c r="E33" i="4"/>
  <c r="F11" i="4"/>
  <c r="E16" i="4"/>
  <c r="F11" i="3" l="1"/>
  <c r="F24" i="3"/>
  <c r="E25" i="3"/>
  <c r="E24" i="3"/>
  <c r="F23" i="3"/>
  <c r="E23" i="3"/>
  <c r="F22" i="3"/>
  <c r="E22" i="3"/>
  <c r="F21" i="3"/>
  <c r="E21" i="3"/>
  <c r="F20" i="3"/>
  <c r="E20" i="3"/>
  <c r="F19" i="3"/>
  <c r="E19" i="3"/>
  <c r="F18" i="3"/>
  <c r="E18" i="3"/>
  <c r="D17" i="3"/>
  <c r="G17" i="3" s="1"/>
  <c r="C17" i="3"/>
  <c r="F12" i="3"/>
  <c r="E12" i="3"/>
  <c r="E11" i="3"/>
  <c r="F10" i="3"/>
  <c r="E10" i="3"/>
  <c r="F9" i="3"/>
  <c r="E9" i="3"/>
  <c r="F8" i="3"/>
  <c r="E8" i="3"/>
  <c r="F7" i="3"/>
  <c r="E7" i="3"/>
  <c r="F6" i="3"/>
  <c r="E6" i="3"/>
  <c r="F5" i="3"/>
  <c r="E5" i="3"/>
  <c r="D4" i="3"/>
  <c r="G12" i="3" s="1"/>
  <c r="G20" i="3" l="1"/>
  <c r="G4" i="3"/>
  <c r="G19" i="3"/>
  <c r="G23" i="3"/>
  <c r="G8" i="3"/>
  <c r="G18" i="3"/>
  <c r="G22" i="3"/>
  <c r="G25" i="3"/>
  <c r="G21" i="3"/>
  <c r="G24" i="3"/>
  <c r="E17" i="3"/>
  <c r="F17" i="3"/>
  <c r="G7" i="3"/>
  <c r="G11" i="3"/>
  <c r="E4" i="3"/>
  <c r="G6" i="3"/>
  <c r="G10" i="3"/>
  <c r="F4" i="3"/>
  <c r="G5" i="3"/>
  <c r="G9" i="3"/>
  <c r="E21" i="4" l="1"/>
  <c r="F32" i="4"/>
  <c r="E32" i="4"/>
  <c r="E31" i="4"/>
  <c r="E30" i="4"/>
  <c r="F28" i="4"/>
  <c r="E28" i="4"/>
  <c r="E29" i="4"/>
  <c r="F27" i="4"/>
  <c r="E27" i="4"/>
  <c r="E26" i="4"/>
  <c r="F25" i="4"/>
  <c r="E25" i="4"/>
  <c r="F24" i="4"/>
  <c r="E24" i="4"/>
  <c r="F22" i="4"/>
  <c r="E22" i="4"/>
  <c r="F23" i="4"/>
  <c r="E23" i="4"/>
  <c r="F5" i="4"/>
  <c r="F7" i="4"/>
  <c r="F8" i="4"/>
  <c r="F12" i="4"/>
  <c r="F13" i="4"/>
  <c r="F14" i="4"/>
  <c r="F15" i="4"/>
  <c r="F6" i="4"/>
  <c r="E5" i="4"/>
  <c r="E7" i="4"/>
  <c r="E9" i="4"/>
  <c r="E8" i="4"/>
  <c r="E10" i="4"/>
  <c r="E11" i="4"/>
  <c r="E12" i="4"/>
  <c r="E13" i="4"/>
  <c r="E14" i="4"/>
  <c r="E15" i="4"/>
  <c r="E6" i="4"/>
  <c r="G33" i="4"/>
  <c r="G5" i="4" l="1"/>
  <c r="G16" i="4"/>
  <c r="G22" i="4"/>
  <c r="G27" i="4"/>
  <c r="G30" i="4"/>
  <c r="F21" i="4"/>
  <c r="G23" i="4"/>
  <c r="G26" i="4"/>
  <c r="G28" i="4"/>
  <c r="G21" i="4"/>
  <c r="G25" i="4"/>
  <c r="G29" i="4"/>
  <c r="G32" i="4"/>
  <c r="G24" i="4"/>
  <c r="G31" i="4"/>
  <c r="G13" i="4"/>
  <c r="G9" i="4"/>
  <c r="G6" i="4"/>
  <c r="G12" i="4"/>
  <c r="G8" i="4"/>
  <c r="G15" i="4"/>
  <c r="G11" i="4"/>
  <c r="G7" i="4"/>
  <c r="G14" i="4"/>
  <c r="G10" i="4"/>
  <c r="E4" i="4"/>
  <c r="F4" i="4"/>
  <c r="G4" i="4"/>
</calcChain>
</file>

<file path=xl/sharedStrings.xml><?xml version="1.0" encoding="utf-8"?>
<sst xmlns="http://schemas.openxmlformats.org/spreadsheetml/2006/main" count="74" uniqueCount="36">
  <si>
    <t>Total</t>
  </si>
  <si>
    <t>Change</t>
  </si>
  <si>
    <t>Change %</t>
  </si>
  <si>
    <t>Share %</t>
  </si>
  <si>
    <t>E. Akhvlediani House-Museum</t>
  </si>
  <si>
    <t>Museum Of Fine Arts</t>
  </si>
  <si>
    <t>Samtskhe-Javakheti Museum</t>
  </si>
  <si>
    <t>Tbilisi History Museum</t>
  </si>
  <si>
    <t>Svaneti Museum of History and Ethnography</t>
  </si>
  <si>
    <t>Museum</t>
  </si>
  <si>
    <t>Svaneti Museum of History and Ethnography  (Svanetian House, Ushguli)</t>
  </si>
  <si>
    <t>Museum/Museum-Reserve</t>
  </si>
  <si>
    <t>Visitors of Museums/Museum-Reserves</t>
  </si>
  <si>
    <t>Vardzia Historical-Architectural Museum-Reserve</t>
  </si>
  <si>
    <t xml:space="preserve">Mtskheta Archaeological State Museum-Reserve </t>
  </si>
  <si>
    <t>Uplistsikhe Historical-Architectural Museum-Reserve</t>
  </si>
  <si>
    <t>Borjomi Museum of Local Lore</t>
  </si>
  <si>
    <t>Gremi Museum</t>
  </si>
  <si>
    <t>Niko Pirosmanashvili State Museum</t>
  </si>
  <si>
    <t>Parmen Zakaraia Nokalakevi Architectural-Archaeological Museum-Reserve</t>
  </si>
  <si>
    <t>Ujarma Museum-Reserve</t>
  </si>
  <si>
    <t>Source: National Agency for Cultural Heritage Preservation of Georgia</t>
  </si>
  <si>
    <t>Visitors of Georgian National Museums</t>
  </si>
  <si>
    <t>Georgian National Museum. Simon Janashia Museum of Georgia</t>
  </si>
  <si>
    <t>Giorgi Chitaia Ethnographical Museum - The Open Air Museum</t>
  </si>
  <si>
    <t>D. Shevardnadze National Gallery</t>
  </si>
  <si>
    <t>Signagi Museum of History and Ethnography</t>
  </si>
  <si>
    <t>Source: Georgian National Museum</t>
  </si>
  <si>
    <t>Dzalisa Museum</t>
  </si>
  <si>
    <t>Dmanisi Museum-Reserve</t>
  </si>
  <si>
    <t>2017:  January-August</t>
  </si>
  <si>
    <t>2018:  January-August</t>
  </si>
  <si>
    <t>2017: August</t>
  </si>
  <si>
    <t>2018: August</t>
  </si>
  <si>
    <t>2017: January-August</t>
  </si>
  <si>
    <t>2018: January-August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</si>
</sst>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6"/>
      </patternFill>
    </fill>
    <fill>
      <patternFill patternType="solid">
        <fgColor theme="9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2" borderId="1" applyNumberFormat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</cellStyleXfs>
  <cellXfs count="29">
    <xf numFmtId="0" fontId="0" fillId="0" borderId="0" xfId="0"/>
    <xf numFmtId="0" fontId="0" fillId="0" borderId="2" xfId="0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0" fontId="3" fillId="7" borderId="2" xfId="2" applyNumberFormat="1" applyFon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0" fontId="0" fillId="0" borderId="0" xfId="0" applyFill="1"/>
    <xf numFmtId="0" fontId="3" fillId="7" borderId="2" xfId="2" applyNumberFormat="1" applyFont="1" applyFill="1" applyBorder="1" applyAlignment="1">
      <alignment horizontal="center" vertical="center" wrapText="1"/>
    </xf>
    <xf numFmtId="0" fontId="5" fillId="6" borderId="2" xfId="3" applyNumberFormat="1" applyFont="1" applyFill="1" applyBorder="1" applyAlignment="1">
      <alignment horizontal="center" vertical="center"/>
    </xf>
    <xf numFmtId="3" fontId="5" fillId="6" borderId="2" xfId="3" applyNumberFormat="1" applyFont="1" applyFill="1" applyBorder="1" applyAlignment="1">
      <alignment horizontal="center" vertical="center"/>
    </xf>
    <xf numFmtId="9" fontId="5" fillId="6" borderId="2" xfId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9" fontId="0" fillId="0" borderId="2" xfId="1" applyFont="1" applyBorder="1" applyAlignment="1">
      <alignment horizontal="center" vertical="center"/>
    </xf>
    <xf numFmtId="9" fontId="0" fillId="0" borderId="2" xfId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9" fontId="0" fillId="0" borderId="2" xfId="1" applyFont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9" fontId="0" fillId="0" borderId="0" xfId="1" applyFont="1" applyBorder="1" applyAlignment="1">
      <alignment horizontal="center" vertical="center"/>
    </xf>
    <xf numFmtId="9" fontId="0" fillId="0" borderId="0" xfId="1" applyFont="1" applyBorder="1" applyAlignment="1">
      <alignment horizontal="center"/>
    </xf>
    <xf numFmtId="9" fontId="0" fillId="0" borderId="2" xfId="1" applyFont="1" applyFill="1" applyBorder="1" applyAlignment="1">
      <alignment horizontal="center"/>
    </xf>
    <xf numFmtId="0" fontId="5" fillId="5" borderId="5" xfId="4" applyNumberFormat="1" applyFont="1" applyFill="1" applyBorder="1" applyAlignment="1">
      <alignment horizontal="center" vertical="center" wrapText="1"/>
    </xf>
    <xf numFmtId="0" fontId="5" fillId="5" borderId="7" xfId="4" applyNumberFormat="1" applyFont="1" applyFill="1" applyBorder="1" applyAlignment="1">
      <alignment horizontal="center" vertical="center" wrapText="1"/>
    </xf>
    <xf numFmtId="0" fontId="5" fillId="5" borderId="6" xfId="4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top"/>
    </xf>
    <xf numFmtId="0" fontId="5" fillId="5" borderId="4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</cellXfs>
  <cellStyles count="5">
    <cellStyle name="Accent3" xfId="3" builtinId="37"/>
    <cellStyle name="Accent6" xfId="4" builtinId="49"/>
    <cellStyle name="Calculation" xfId="2" builtinId="22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8"/>
  <sheetViews>
    <sheetView tabSelected="1" workbookViewId="0">
      <selection activeCell="B2" sqref="B2:G2"/>
    </sheetView>
  </sheetViews>
  <sheetFormatPr defaultRowHeight="15" x14ac:dyDescent="0.25"/>
  <cols>
    <col min="2" max="2" width="73" bestFit="1" customWidth="1"/>
    <col min="3" max="3" width="15.7109375" customWidth="1"/>
    <col min="4" max="4" width="15.140625" customWidth="1"/>
    <col min="5" max="5" width="13.5703125" customWidth="1"/>
    <col min="6" max="6" width="14.42578125" customWidth="1"/>
    <col min="7" max="7" width="13.42578125" customWidth="1"/>
  </cols>
  <sheetData>
    <row r="2" spans="2:7" ht="26.25" customHeight="1" x14ac:dyDescent="0.25">
      <c r="B2" s="22" t="s">
        <v>12</v>
      </c>
      <c r="C2" s="23"/>
      <c r="D2" s="23"/>
      <c r="E2" s="23"/>
      <c r="F2" s="23"/>
      <c r="G2" s="24"/>
    </row>
    <row r="3" spans="2:7" ht="32.25" customHeight="1" x14ac:dyDescent="0.25">
      <c r="B3" s="3" t="s">
        <v>11</v>
      </c>
      <c r="C3" s="6" t="s">
        <v>30</v>
      </c>
      <c r="D3" s="6" t="s">
        <v>31</v>
      </c>
      <c r="E3" s="3" t="s">
        <v>1</v>
      </c>
      <c r="F3" s="3" t="s">
        <v>2</v>
      </c>
      <c r="G3" s="3" t="s">
        <v>3</v>
      </c>
    </row>
    <row r="4" spans="2:7" ht="21.75" customHeight="1" x14ac:dyDescent="0.25">
      <c r="B4" s="7" t="s">
        <v>0</v>
      </c>
      <c r="C4" s="8">
        <f>SUM(C5:C12)</f>
        <v>310979</v>
      </c>
      <c r="D4" s="8">
        <f>SUM(D5:D12)</f>
        <v>358116</v>
      </c>
      <c r="E4" s="8">
        <f t="shared" ref="E4" si="0">D4-C4</f>
        <v>47137</v>
      </c>
      <c r="F4" s="9">
        <f t="shared" ref="F4" si="1">D4/C4-1</f>
        <v>0.15157615144430969</v>
      </c>
      <c r="G4" s="9">
        <f>D4/D4</f>
        <v>1</v>
      </c>
    </row>
    <row r="5" spans="2:7" ht="22.5" customHeight="1" x14ac:dyDescent="0.25">
      <c r="B5" s="10" t="s">
        <v>15</v>
      </c>
      <c r="C5" s="2">
        <v>175940</v>
      </c>
      <c r="D5" s="2">
        <v>208570</v>
      </c>
      <c r="E5" s="2">
        <f t="shared" ref="E5:E12" si="2">D5-C5</f>
        <v>32630</v>
      </c>
      <c r="F5" s="13">
        <f t="shared" ref="F5:F12" si="3">D5/C5-1</f>
        <v>0.18546095259747641</v>
      </c>
      <c r="G5" s="17">
        <f t="shared" ref="G5:G12" si="4">D5/$D$4</f>
        <v>0.58240905181561287</v>
      </c>
    </row>
    <row r="6" spans="2:7" ht="15.75" x14ac:dyDescent="0.25">
      <c r="B6" s="10" t="s">
        <v>13</v>
      </c>
      <c r="C6" s="2">
        <v>98838</v>
      </c>
      <c r="D6" s="2">
        <v>112732</v>
      </c>
      <c r="E6" s="2">
        <f t="shared" si="2"/>
        <v>13894</v>
      </c>
      <c r="F6" s="13">
        <f t="shared" si="3"/>
        <v>0.14057346364758483</v>
      </c>
      <c r="G6" s="17">
        <f t="shared" si="4"/>
        <v>0.31479185515307889</v>
      </c>
    </row>
    <row r="7" spans="2:7" ht="15.75" x14ac:dyDescent="0.25">
      <c r="B7" s="10" t="s">
        <v>17</v>
      </c>
      <c r="C7" s="2">
        <v>10135</v>
      </c>
      <c r="D7" s="2">
        <v>12143</v>
      </c>
      <c r="E7" s="4">
        <f t="shared" si="2"/>
        <v>2008</v>
      </c>
      <c r="F7" s="14">
        <f t="shared" si="3"/>
        <v>0.19812530833744457</v>
      </c>
      <c r="G7" s="21">
        <f t="shared" si="4"/>
        <v>3.3908007461269533E-2</v>
      </c>
    </row>
    <row r="8" spans="2:7" ht="15.75" x14ac:dyDescent="0.25">
      <c r="B8" s="10" t="s">
        <v>19</v>
      </c>
      <c r="C8" s="2">
        <v>10531</v>
      </c>
      <c r="D8" s="2">
        <v>9769</v>
      </c>
      <c r="E8" s="2">
        <f t="shared" si="2"/>
        <v>-762</v>
      </c>
      <c r="F8" s="13">
        <f t="shared" si="3"/>
        <v>-7.2357800778653503E-2</v>
      </c>
      <c r="G8" s="17">
        <f t="shared" si="4"/>
        <v>2.7278870533570129E-2</v>
      </c>
    </row>
    <row r="9" spans="2:7" ht="15.75" x14ac:dyDescent="0.25">
      <c r="B9" s="10" t="s">
        <v>20</v>
      </c>
      <c r="C9" s="2">
        <v>7458</v>
      </c>
      <c r="D9" s="2">
        <v>6608</v>
      </c>
      <c r="E9" s="2">
        <f t="shared" si="2"/>
        <v>-850</v>
      </c>
      <c r="F9" s="13">
        <f t="shared" si="3"/>
        <v>-0.11397157414856529</v>
      </c>
      <c r="G9" s="17">
        <f t="shared" si="4"/>
        <v>1.8452121658903819E-2</v>
      </c>
    </row>
    <row r="10" spans="2:7" ht="15.75" x14ac:dyDescent="0.25">
      <c r="B10" s="10" t="s">
        <v>18</v>
      </c>
      <c r="C10" s="2">
        <v>3956</v>
      </c>
      <c r="D10" s="2">
        <v>5380</v>
      </c>
      <c r="E10" s="2">
        <f t="shared" si="2"/>
        <v>1424</v>
      </c>
      <c r="F10" s="13">
        <f t="shared" si="3"/>
        <v>0.35995955510616784</v>
      </c>
      <c r="G10" s="17">
        <f t="shared" si="4"/>
        <v>1.502306515207363E-2</v>
      </c>
    </row>
    <row r="11" spans="2:7" ht="15.75" x14ac:dyDescent="0.25">
      <c r="B11" s="10" t="s">
        <v>16</v>
      </c>
      <c r="C11" s="2">
        <v>3129</v>
      </c>
      <c r="D11" s="2">
        <v>2755</v>
      </c>
      <c r="E11" s="2">
        <f t="shared" si="2"/>
        <v>-374</v>
      </c>
      <c r="F11" s="13">
        <f t="shared" si="3"/>
        <v>-0.11952700543304573</v>
      </c>
      <c r="G11" s="17">
        <f t="shared" si="4"/>
        <v>7.6930380100302693E-3</v>
      </c>
    </row>
    <row r="12" spans="2:7" ht="15.75" x14ac:dyDescent="0.25">
      <c r="B12" s="10" t="s">
        <v>14</v>
      </c>
      <c r="C12" s="2">
        <v>992</v>
      </c>
      <c r="D12" s="2">
        <v>159</v>
      </c>
      <c r="E12" s="2">
        <f t="shared" si="2"/>
        <v>-833</v>
      </c>
      <c r="F12" s="13">
        <f t="shared" si="3"/>
        <v>-0.83971774193548387</v>
      </c>
      <c r="G12" s="17">
        <f t="shared" si="4"/>
        <v>4.4399021546091209E-4</v>
      </c>
    </row>
    <row r="15" spans="2:7" ht="28.5" customHeight="1" x14ac:dyDescent="0.25">
      <c r="B15" s="22" t="s">
        <v>12</v>
      </c>
      <c r="C15" s="23"/>
      <c r="D15" s="23"/>
      <c r="E15" s="23"/>
      <c r="F15" s="23"/>
      <c r="G15" s="24"/>
    </row>
    <row r="16" spans="2:7" ht="25.5" customHeight="1" x14ac:dyDescent="0.25">
      <c r="B16" s="3" t="s">
        <v>11</v>
      </c>
      <c r="C16" s="6" t="s">
        <v>32</v>
      </c>
      <c r="D16" s="6" t="s">
        <v>33</v>
      </c>
      <c r="E16" s="3" t="s">
        <v>1</v>
      </c>
      <c r="F16" s="3" t="s">
        <v>2</v>
      </c>
      <c r="G16" s="3" t="s">
        <v>3</v>
      </c>
    </row>
    <row r="17" spans="2:7" ht="19.5" customHeight="1" x14ac:dyDescent="0.25">
      <c r="B17" s="7" t="s">
        <v>0</v>
      </c>
      <c r="C17" s="8">
        <f>SUM(C18:C25)</f>
        <v>62908</v>
      </c>
      <c r="D17" s="8">
        <f>SUM(D18:D25)</f>
        <v>74687</v>
      </c>
      <c r="E17" s="8">
        <f t="shared" ref="E17" si="5">D17-C17</f>
        <v>11779</v>
      </c>
      <c r="F17" s="9">
        <f t="shared" ref="F17" si="6">D17/C17-1</f>
        <v>0.18724168627201632</v>
      </c>
      <c r="G17" s="9">
        <f>D17/D17</f>
        <v>1</v>
      </c>
    </row>
    <row r="18" spans="2:7" ht="15.75" x14ac:dyDescent="0.25">
      <c r="B18" s="10" t="s">
        <v>15</v>
      </c>
      <c r="C18" s="2">
        <v>32795</v>
      </c>
      <c r="D18" s="2">
        <v>39076</v>
      </c>
      <c r="E18" s="2">
        <f t="shared" ref="E18:E25" si="7">D18-C18</f>
        <v>6281</v>
      </c>
      <c r="F18" s="13">
        <f t="shared" ref="F18:F24" si="8">D18/C18-1</f>
        <v>0.19152309803323675</v>
      </c>
      <c r="G18" s="17">
        <f t="shared" ref="G18:G25" si="9">D18/$D$4</f>
        <v>0.10911548213428052</v>
      </c>
    </row>
    <row r="19" spans="2:7" ht="15.75" x14ac:dyDescent="0.25">
      <c r="B19" s="10" t="s">
        <v>13</v>
      </c>
      <c r="C19" s="2">
        <v>24246</v>
      </c>
      <c r="D19" s="2">
        <v>28547</v>
      </c>
      <c r="E19" s="2">
        <f t="shared" si="7"/>
        <v>4301</v>
      </c>
      <c r="F19" s="13">
        <f t="shared" si="8"/>
        <v>0.17739008496246811</v>
      </c>
      <c r="G19" s="17">
        <f t="shared" si="9"/>
        <v>7.9714394218633064E-2</v>
      </c>
    </row>
    <row r="20" spans="2:7" ht="15.75" x14ac:dyDescent="0.25">
      <c r="B20" s="10" t="s">
        <v>17</v>
      </c>
      <c r="C20" s="2">
        <v>1857</v>
      </c>
      <c r="D20" s="2">
        <v>2126</v>
      </c>
      <c r="E20" s="4">
        <f t="shared" si="7"/>
        <v>269</v>
      </c>
      <c r="F20" s="14">
        <f t="shared" si="8"/>
        <v>0.14485729671513203</v>
      </c>
      <c r="G20" s="21">
        <f t="shared" si="9"/>
        <v>5.9366238872320702E-3</v>
      </c>
    </row>
    <row r="21" spans="2:7" ht="15.75" x14ac:dyDescent="0.25">
      <c r="B21" s="10" t="s">
        <v>19</v>
      </c>
      <c r="C21" s="2">
        <v>1790</v>
      </c>
      <c r="D21" s="2">
        <v>2069</v>
      </c>
      <c r="E21" s="2">
        <f t="shared" si="7"/>
        <v>279</v>
      </c>
      <c r="F21" s="13">
        <f t="shared" si="8"/>
        <v>0.15586592178770942</v>
      </c>
      <c r="G21" s="17">
        <f t="shared" si="9"/>
        <v>5.7774575835762712E-3</v>
      </c>
    </row>
    <row r="22" spans="2:7" ht="15.75" x14ac:dyDescent="0.25">
      <c r="B22" s="10" t="s">
        <v>20</v>
      </c>
      <c r="C22" s="2">
        <v>940</v>
      </c>
      <c r="D22" s="2">
        <v>1378</v>
      </c>
      <c r="E22" s="2">
        <f t="shared" si="7"/>
        <v>438</v>
      </c>
      <c r="F22" s="13">
        <f t="shared" si="8"/>
        <v>0.46595744680851059</v>
      </c>
      <c r="G22" s="17">
        <f t="shared" si="9"/>
        <v>3.8479152006612384E-3</v>
      </c>
    </row>
    <row r="23" spans="2:7" ht="15.75" x14ac:dyDescent="0.25">
      <c r="B23" s="10" t="s">
        <v>18</v>
      </c>
      <c r="C23" s="2">
        <v>627</v>
      </c>
      <c r="D23" s="2">
        <v>864</v>
      </c>
      <c r="E23" s="2">
        <f t="shared" si="7"/>
        <v>237</v>
      </c>
      <c r="F23" s="13">
        <f t="shared" si="8"/>
        <v>0.37799043062200965</v>
      </c>
      <c r="G23" s="17">
        <f t="shared" si="9"/>
        <v>2.412626076466843E-3</v>
      </c>
    </row>
    <row r="24" spans="2:7" ht="15.75" x14ac:dyDescent="0.25">
      <c r="B24" s="10" t="s">
        <v>16</v>
      </c>
      <c r="C24" s="2">
        <v>653</v>
      </c>
      <c r="D24" s="2">
        <v>627</v>
      </c>
      <c r="E24" s="2">
        <f t="shared" si="7"/>
        <v>-26</v>
      </c>
      <c r="F24" s="13">
        <f t="shared" si="8"/>
        <v>-3.9816232771822335E-2</v>
      </c>
      <c r="G24" s="17">
        <f t="shared" si="9"/>
        <v>1.7508293402137855E-3</v>
      </c>
    </row>
    <row r="25" spans="2:7" ht="15.75" x14ac:dyDescent="0.25">
      <c r="B25" s="10" t="s">
        <v>14</v>
      </c>
      <c r="C25" s="2">
        <v>0</v>
      </c>
      <c r="D25" s="2">
        <v>0</v>
      </c>
      <c r="E25" s="2">
        <f t="shared" si="7"/>
        <v>0</v>
      </c>
      <c r="F25" s="13"/>
      <c r="G25" s="17">
        <f t="shared" si="9"/>
        <v>0</v>
      </c>
    </row>
    <row r="28" spans="2:7" x14ac:dyDescent="0.25">
      <c r="B28" s="25" t="s">
        <v>21</v>
      </c>
      <c r="C28" s="25"/>
      <c r="D28" s="25"/>
      <c r="E28" s="25"/>
      <c r="F28" s="25"/>
    </row>
  </sheetData>
  <sortState ref="B19:G26">
    <sortCondition descending="1" ref="D19"/>
  </sortState>
  <mergeCells count="3">
    <mergeCell ref="B2:G2"/>
    <mergeCell ref="B28:F28"/>
    <mergeCell ref="B15:G1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6"/>
  <sheetViews>
    <sheetView workbookViewId="0">
      <selection activeCell="B2" sqref="B2:G2"/>
    </sheetView>
  </sheetViews>
  <sheetFormatPr defaultRowHeight="15" x14ac:dyDescent="0.25"/>
  <cols>
    <col min="2" max="2" width="67.42578125" customWidth="1"/>
    <col min="3" max="3" width="16.42578125" customWidth="1"/>
    <col min="4" max="4" width="14.5703125" customWidth="1"/>
    <col min="5" max="5" width="15.28515625" customWidth="1"/>
    <col min="6" max="6" width="15.140625" customWidth="1"/>
    <col min="7" max="7" width="14.28515625" customWidth="1"/>
  </cols>
  <sheetData>
    <row r="2" spans="2:7" ht="30.75" customHeight="1" x14ac:dyDescent="0.25">
      <c r="B2" s="27" t="s">
        <v>22</v>
      </c>
      <c r="C2" s="28"/>
      <c r="D2" s="28"/>
      <c r="E2" s="28"/>
      <c r="F2" s="28"/>
      <c r="G2" s="28"/>
    </row>
    <row r="3" spans="2:7" ht="33.75" customHeight="1" x14ac:dyDescent="0.25">
      <c r="B3" s="3" t="s">
        <v>9</v>
      </c>
      <c r="C3" s="6" t="s">
        <v>34</v>
      </c>
      <c r="D3" s="6" t="s">
        <v>35</v>
      </c>
      <c r="E3" s="3" t="s">
        <v>1</v>
      </c>
      <c r="F3" s="3" t="s">
        <v>2</v>
      </c>
      <c r="G3" s="3" t="s">
        <v>3</v>
      </c>
    </row>
    <row r="4" spans="2:7" ht="23.25" customHeight="1" x14ac:dyDescent="0.25">
      <c r="B4" s="8" t="s">
        <v>0</v>
      </c>
      <c r="C4" s="8">
        <f>SUM(C5:C16)</f>
        <v>192278</v>
      </c>
      <c r="D4" s="8">
        <f>SUM(D5:D16)</f>
        <v>245617</v>
      </c>
      <c r="E4" s="8">
        <f t="shared" ref="E4:E16" si="0">D4-C4</f>
        <v>53339</v>
      </c>
      <c r="F4" s="9">
        <f t="shared" ref="F4:F11" si="1">D4/C4-1</f>
        <v>0.27740563142949282</v>
      </c>
      <c r="G4" s="9">
        <f>D4/D4</f>
        <v>1</v>
      </c>
    </row>
    <row r="5" spans="2:7" x14ac:dyDescent="0.25">
      <c r="B5" s="1" t="s">
        <v>23</v>
      </c>
      <c r="C5" s="4">
        <v>53795</v>
      </c>
      <c r="D5" s="4">
        <v>66006</v>
      </c>
      <c r="E5" s="2">
        <f t="shared" si="0"/>
        <v>12211</v>
      </c>
      <c r="F5" s="13">
        <f t="shared" si="1"/>
        <v>0.22699135607398446</v>
      </c>
      <c r="G5" s="17">
        <f t="shared" ref="G5:G16" si="2">D5/$D$4</f>
        <v>0.26873547026468037</v>
      </c>
    </row>
    <row r="6" spans="2:7" x14ac:dyDescent="0.25">
      <c r="B6" s="1" t="s">
        <v>25</v>
      </c>
      <c r="C6" s="4">
        <v>21305</v>
      </c>
      <c r="D6" s="4">
        <v>51824</v>
      </c>
      <c r="E6" s="2">
        <f t="shared" si="0"/>
        <v>30519</v>
      </c>
      <c r="F6" s="13">
        <f t="shared" si="1"/>
        <v>1.4324806383478057</v>
      </c>
      <c r="G6" s="17">
        <f t="shared" si="2"/>
        <v>0.21099516727262363</v>
      </c>
    </row>
    <row r="7" spans="2:7" s="5" customFormat="1" x14ac:dyDescent="0.25">
      <c r="B7" s="15" t="s">
        <v>8</v>
      </c>
      <c r="C7" s="4">
        <v>22117</v>
      </c>
      <c r="D7" s="4">
        <v>22079</v>
      </c>
      <c r="E7" s="4">
        <f t="shared" si="0"/>
        <v>-38</v>
      </c>
      <c r="F7" s="14">
        <f t="shared" si="1"/>
        <v>-1.7181353709816438E-3</v>
      </c>
      <c r="G7" s="21">
        <f t="shared" si="2"/>
        <v>8.9891986303879623E-2</v>
      </c>
    </row>
    <row r="8" spans="2:7" x14ac:dyDescent="0.25">
      <c r="B8" s="1" t="s">
        <v>26</v>
      </c>
      <c r="C8" s="4">
        <v>17370</v>
      </c>
      <c r="D8" s="2">
        <v>23080</v>
      </c>
      <c r="E8" s="2">
        <f t="shared" si="0"/>
        <v>5710</v>
      </c>
      <c r="F8" s="13">
        <f t="shared" si="1"/>
        <v>0.32872769142199187</v>
      </c>
      <c r="G8" s="17">
        <f t="shared" si="2"/>
        <v>9.3967437107366353E-2</v>
      </c>
    </row>
    <row r="9" spans="2:7" x14ac:dyDescent="0.25">
      <c r="B9" s="1" t="s">
        <v>24</v>
      </c>
      <c r="C9" s="4">
        <v>35325</v>
      </c>
      <c r="D9" s="2">
        <v>36412</v>
      </c>
      <c r="E9" s="2">
        <f t="shared" si="0"/>
        <v>1087</v>
      </c>
      <c r="F9" s="13">
        <v>0</v>
      </c>
      <c r="G9" s="17">
        <f t="shared" si="2"/>
        <v>0.14824706758896983</v>
      </c>
    </row>
    <row r="10" spans="2:7" x14ac:dyDescent="0.25">
      <c r="B10" s="1" t="s">
        <v>6</v>
      </c>
      <c r="C10" s="4">
        <v>12309</v>
      </c>
      <c r="D10" s="2">
        <v>16685</v>
      </c>
      <c r="E10" s="2">
        <f t="shared" si="0"/>
        <v>4376</v>
      </c>
      <c r="F10" s="13">
        <f t="shared" si="1"/>
        <v>0.35551222682589967</v>
      </c>
      <c r="G10" s="17">
        <f t="shared" si="2"/>
        <v>6.7930965690485595E-2</v>
      </c>
    </row>
    <row r="11" spans="2:7" x14ac:dyDescent="0.25">
      <c r="B11" s="1" t="s">
        <v>10</v>
      </c>
      <c r="C11" s="4">
        <v>5868</v>
      </c>
      <c r="D11" s="2">
        <v>4991</v>
      </c>
      <c r="E11" s="2">
        <f t="shared" si="0"/>
        <v>-877</v>
      </c>
      <c r="F11" s="13">
        <f t="shared" si="1"/>
        <v>-0.14945466939331975</v>
      </c>
      <c r="G11" s="17">
        <f t="shared" si="2"/>
        <v>2.0320254705496768E-2</v>
      </c>
    </row>
    <row r="12" spans="2:7" x14ac:dyDescent="0.25">
      <c r="B12" s="1" t="s">
        <v>7</v>
      </c>
      <c r="C12" s="4">
        <v>6666</v>
      </c>
      <c r="D12" s="2">
        <v>8567</v>
      </c>
      <c r="E12" s="2">
        <f t="shared" si="0"/>
        <v>1901</v>
      </c>
      <c r="F12" s="13">
        <f>D12/C12-1</f>
        <v>0.28517851785178516</v>
      </c>
      <c r="G12" s="17">
        <f t="shared" si="2"/>
        <v>3.4879507525944868E-2</v>
      </c>
    </row>
    <row r="13" spans="2:7" x14ac:dyDescent="0.25">
      <c r="B13" s="1" t="s">
        <v>29</v>
      </c>
      <c r="C13" s="4">
        <v>4659</v>
      </c>
      <c r="D13" s="2">
        <v>7768</v>
      </c>
      <c r="E13" s="2">
        <f t="shared" si="0"/>
        <v>3109</v>
      </c>
      <c r="F13" s="13">
        <f>D13/C13-1</f>
        <v>0.66731058166988633</v>
      </c>
      <c r="G13" s="17">
        <f t="shared" si="2"/>
        <v>3.1626475366118796E-2</v>
      </c>
    </row>
    <row r="14" spans="2:7" x14ac:dyDescent="0.25">
      <c r="B14" s="1" t="s">
        <v>5</v>
      </c>
      <c r="C14" s="4">
        <v>11722</v>
      </c>
      <c r="D14" s="2">
        <v>6738</v>
      </c>
      <c r="E14" s="2">
        <f t="shared" si="0"/>
        <v>-4984</v>
      </c>
      <c r="F14" s="13">
        <f>D14/C14-1</f>
        <v>-0.42518341579935159</v>
      </c>
      <c r="G14" s="17">
        <f t="shared" si="2"/>
        <v>2.7432954559334248E-2</v>
      </c>
    </row>
    <row r="15" spans="2:7" x14ac:dyDescent="0.25">
      <c r="B15" s="1" t="s">
        <v>28</v>
      </c>
      <c r="C15" s="15">
        <v>422</v>
      </c>
      <c r="D15" s="1">
        <v>491</v>
      </c>
      <c r="E15" s="2">
        <f t="shared" si="0"/>
        <v>69</v>
      </c>
      <c r="F15" s="13">
        <f>D15/C15-1</f>
        <v>0.1635071090047393</v>
      </c>
      <c r="G15" s="17">
        <f t="shared" si="2"/>
        <v>1.9990472972147692E-3</v>
      </c>
    </row>
    <row r="16" spans="2:7" x14ac:dyDescent="0.25">
      <c r="B16" s="1" t="s">
        <v>4</v>
      </c>
      <c r="C16" s="15">
        <v>720</v>
      </c>
      <c r="D16" s="1">
        <v>976</v>
      </c>
      <c r="E16" s="2">
        <f t="shared" si="0"/>
        <v>256</v>
      </c>
      <c r="F16" s="13">
        <f>D16/C16-1</f>
        <v>0.35555555555555562</v>
      </c>
      <c r="G16" s="17">
        <f t="shared" si="2"/>
        <v>3.9736663178851625E-3</v>
      </c>
    </row>
    <row r="17" spans="2:7" x14ac:dyDescent="0.25">
      <c r="B17" s="11"/>
      <c r="C17" s="18"/>
      <c r="D17" s="12"/>
      <c r="E17" s="16"/>
      <c r="F17" s="19"/>
      <c r="G17" s="20"/>
    </row>
    <row r="19" spans="2:7" ht="39.75" customHeight="1" x14ac:dyDescent="0.25">
      <c r="B19" s="27" t="s">
        <v>22</v>
      </c>
      <c r="C19" s="28"/>
      <c r="D19" s="28"/>
      <c r="E19" s="28"/>
      <c r="F19" s="28"/>
      <c r="G19" s="28"/>
    </row>
    <row r="20" spans="2:7" ht="34.5" customHeight="1" x14ac:dyDescent="0.25">
      <c r="B20" s="3" t="s">
        <v>9</v>
      </c>
      <c r="C20" s="6" t="s">
        <v>32</v>
      </c>
      <c r="D20" s="6" t="s">
        <v>33</v>
      </c>
      <c r="E20" s="3" t="s">
        <v>1</v>
      </c>
      <c r="F20" s="3" t="s">
        <v>2</v>
      </c>
      <c r="G20" s="3" t="s">
        <v>3</v>
      </c>
    </row>
    <row r="21" spans="2:7" ht="24" customHeight="1" x14ac:dyDescent="0.25">
      <c r="B21" s="8" t="s">
        <v>0</v>
      </c>
      <c r="C21" s="8">
        <f>SUM(C22:C33)</f>
        <v>40592</v>
      </c>
      <c r="D21" s="8">
        <f>SUM(D22:D33)</f>
        <v>43497</v>
      </c>
      <c r="E21" s="8">
        <f t="shared" ref="E21:E33" si="3">D21-C21</f>
        <v>2905</v>
      </c>
      <c r="F21" s="9">
        <f t="shared" ref="F21:F31" si="4">D21/C21-1</f>
        <v>7.1565825778478587E-2</v>
      </c>
      <c r="G21" s="9">
        <f>D21/D21</f>
        <v>1</v>
      </c>
    </row>
    <row r="22" spans="2:7" x14ac:dyDescent="0.25">
      <c r="B22" s="1" t="s">
        <v>23</v>
      </c>
      <c r="C22" s="4">
        <v>11355</v>
      </c>
      <c r="D22" s="4">
        <v>13329</v>
      </c>
      <c r="E22" s="2">
        <f t="shared" si="3"/>
        <v>1974</v>
      </c>
      <c r="F22" s="13">
        <f t="shared" si="4"/>
        <v>0.1738441215323645</v>
      </c>
      <c r="G22" s="17">
        <f t="shared" ref="G22:G33" si="5">D22/$D$4</f>
        <v>5.4267416343331286E-2</v>
      </c>
    </row>
    <row r="23" spans="2:7" x14ac:dyDescent="0.25">
      <c r="B23" s="1" t="s">
        <v>25</v>
      </c>
      <c r="C23" s="4">
        <v>3309</v>
      </c>
      <c r="D23" s="4">
        <v>6016</v>
      </c>
      <c r="E23" s="2">
        <f t="shared" si="3"/>
        <v>2707</v>
      </c>
      <c r="F23" s="13">
        <f t="shared" si="4"/>
        <v>0.81807192505288606</v>
      </c>
      <c r="G23" s="17">
        <f t="shared" si="5"/>
        <v>2.4493418615161001E-2</v>
      </c>
    </row>
    <row r="24" spans="2:7" x14ac:dyDescent="0.25">
      <c r="B24" s="15" t="s">
        <v>8</v>
      </c>
      <c r="C24" s="4">
        <v>7866</v>
      </c>
      <c r="D24" s="4">
        <v>6980</v>
      </c>
      <c r="E24" s="4">
        <f t="shared" si="3"/>
        <v>-886</v>
      </c>
      <c r="F24" s="14">
        <f t="shared" si="4"/>
        <v>-0.11263666412407836</v>
      </c>
      <c r="G24" s="21">
        <f t="shared" si="5"/>
        <v>2.8418228379957413E-2</v>
      </c>
    </row>
    <row r="25" spans="2:7" s="5" customFormat="1" x14ac:dyDescent="0.25">
      <c r="B25" s="1" t="s">
        <v>26</v>
      </c>
      <c r="C25" s="4">
        <v>2901</v>
      </c>
      <c r="D25" s="2">
        <v>3384</v>
      </c>
      <c r="E25" s="2">
        <f t="shared" si="3"/>
        <v>483</v>
      </c>
      <c r="F25" s="13">
        <f t="shared" si="4"/>
        <v>0.16649431230610134</v>
      </c>
      <c r="G25" s="17">
        <f t="shared" si="5"/>
        <v>1.3777547971028065E-2</v>
      </c>
    </row>
    <row r="26" spans="2:7" x14ac:dyDescent="0.25">
      <c r="B26" s="1" t="s">
        <v>24</v>
      </c>
      <c r="C26" s="4">
        <v>4606</v>
      </c>
      <c r="D26" s="2">
        <v>4760</v>
      </c>
      <c r="E26" s="2">
        <f t="shared" si="3"/>
        <v>154</v>
      </c>
      <c r="F26" s="13">
        <f t="shared" si="4"/>
        <v>3.3434650455927084E-2</v>
      </c>
      <c r="G26" s="17">
        <f t="shared" si="5"/>
        <v>1.9379766058538292E-2</v>
      </c>
    </row>
    <row r="27" spans="2:7" x14ac:dyDescent="0.25">
      <c r="B27" s="1" t="s">
        <v>6</v>
      </c>
      <c r="C27" s="4">
        <v>5412</v>
      </c>
      <c r="D27" s="2">
        <v>5303</v>
      </c>
      <c r="E27" s="2">
        <f t="shared" si="3"/>
        <v>-109</v>
      </c>
      <c r="F27" s="13">
        <f t="shared" si="4"/>
        <v>-2.0140428677014044E-2</v>
      </c>
      <c r="G27" s="17">
        <f t="shared" si="5"/>
        <v>2.1590525085804321E-2</v>
      </c>
    </row>
    <row r="28" spans="2:7" x14ac:dyDescent="0.25">
      <c r="B28" s="1" t="s">
        <v>10</v>
      </c>
      <c r="C28" s="4">
        <v>2116</v>
      </c>
      <c r="D28" s="2">
        <v>1475</v>
      </c>
      <c r="E28" s="2">
        <f t="shared" si="3"/>
        <v>-641</v>
      </c>
      <c r="F28" s="13">
        <f t="shared" si="4"/>
        <v>-0.302930056710775</v>
      </c>
      <c r="G28" s="17">
        <f t="shared" si="5"/>
        <v>6.005284650492433E-3</v>
      </c>
    </row>
    <row r="29" spans="2:7" x14ac:dyDescent="0.25">
      <c r="B29" s="1" t="s">
        <v>7</v>
      </c>
      <c r="C29" s="4">
        <v>1104</v>
      </c>
      <c r="D29" s="2">
        <v>1457</v>
      </c>
      <c r="E29" s="2">
        <f t="shared" si="3"/>
        <v>353</v>
      </c>
      <c r="F29" s="13">
        <v>0</v>
      </c>
      <c r="G29" s="17">
        <f t="shared" si="5"/>
        <v>5.9319998208593053E-3</v>
      </c>
    </row>
    <row r="30" spans="2:7" x14ac:dyDescent="0.25">
      <c r="B30" s="1" t="s">
        <v>29</v>
      </c>
      <c r="C30" s="4">
        <v>257</v>
      </c>
      <c r="D30" s="2">
        <v>329</v>
      </c>
      <c r="E30" s="2">
        <f t="shared" si="3"/>
        <v>72</v>
      </c>
      <c r="F30" s="13">
        <f t="shared" si="4"/>
        <v>0.2801556420233462</v>
      </c>
      <c r="G30" s="17">
        <f t="shared" si="5"/>
        <v>1.3394838305166173E-3</v>
      </c>
    </row>
    <row r="31" spans="2:7" x14ac:dyDescent="0.25">
      <c r="B31" s="1" t="s">
        <v>5</v>
      </c>
      <c r="C31" s="4">
        <v>1634</v>
      </c>
      <c r="D31" s="2">
        <v>405</v>
      </c>
      <c r="E31" s="2">
        <f t="shared" si="3"/>
        <v>-1229</v>
      </c>
      <c r="F31" s="13">
        <f t="shared" si="4"/>
        <v>-0.75214198286413714</v>
      </c>
      <c r="G31" s="17">
        <f t="shared" si="5"/>
        <v>1.64890866674538E-3</v>
      </c>
    </row>
    <row r="32" spans="2:7" x14ac:dyDescent="0.25">
      <c r="B32" s="1" t="s">
        <v>28</v>
      </c>
      <c r="C32" s="15">
        <v>3</v>
      </c>
      <c r="D32" s="1">
        <v>35</v>
      </c>
      <c r="E32" s="2">
        <f t="shared" si="3"/>
        <v>32</v>
      </c>
      <c r="F32" s="13">
        <f>D32/C32-1</f>
        <v>10.666666666666666</v>
      </c>
      <c r="G32" s="17">
        <f t="shared" si="5"/>
        <v>1.4249827984219333E-4</v>
      </c>
    </row>
    <row r="33" spans="2:7" x14ac:dyDescent="0.25">
      <c r="B33" s="1" t="s">
        <v>4</v>
      </c>
      <c r="C33" s="1">
        <v>29</v>
      </c>
      <c r="D33" s="1">
        <v>24</v>
      </c>
      <c r="E33" s="2">
        <f t="shared" si="3"/>
        <v>-5</v>
      </c>
      <c r="F33" s="13">
        <f>D33/C33-1</f>
        <v>-0.17241379310344829</v>
      </c>
      <c r="G33" s="17">
        <f t="shared" si="5"/>
        <v>9.7713106177503995E-5</v>
      </c>
    </row>
    <row r="34" spans="2:7" x14ac:dyDescent="0.25">
      <c r="B34" s="11"/>
      <c r="C34" s="12"/>
      <c r="D34" s="12"/>
      <c r="E34" s="12"/>
      <c r="F34" s="12"/>
      <c r="G34" s="12"/>
    </row>
    <row r="36" spans="2:7" x14ac:dyDescent="0.25">
      <c r="B36" s="26" t="s">
        <v>27</v>
      </c>
      <c r="C36" s="26"/>
      <c r="D36" s="26"/>
      <c r="E36" s="26"/>
      <c r="F36" s="26"/>
      <c r="G36" s="26"/>
    </row>
  </sheetData>
  <mergeCells count="3">
    <mergeCell ref="B36:G36"/>
    <mergeCell ref="B19:G19"/>
    <mergeCell ref="B2:G2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Museum - Reserves</vt:lpstr>
      <vt:lpstr>Georgian National Museums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2018-09-26T08:42:11Z</dcterms:modified>
</cp:coreProperties>
</file>