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290"/>
  </bookViews>
  <sheets>
    <sheet name="Routes" sheetId="1" r:id="rId1"/>
    <sheet name="Passengers and Flights July" sheetId="3" r:id="rId2"/>
    <sheet name="Passengers and Flights 7 months" sheetId="5" r:id="rId3"/>
    <sheet name="Passengers &amp; Flights by Months" sheetId="4" r:id="rId4"/>
  </sheets>
  <definedNames>
    <definedName name="_xlnm._FilterDatabase" localSheetId="0" hidden="1">Routes!$A$4:$E$137</definedName>
  </definedNames>
  <calcPr calcId="152511"/>
</workbook>
</file>

<file path=xl/calcChain.xml><?xml version="1.0" encoding="utf-8"?>
<calcChain xmlns="http://schemas.openxmlformats.org/spreadsheetml/2006/main">
  <c r="H7" i="1" l="1"/>
  <c r="H6" i="1"/>
  <c r="H5" i="1"/>
  <c r="H47" i="1"/>
  <c r="H22" i="1"/>
  <c r="H51" i="1" l="1"/>
  <c r="L11" i="4" l="1"/>
  <c r="K11" i="4"/>
  <c r="F11" i="4"/>
  <c r="E11" i="4"/>
  <c r="H68" i="1" l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10" i="4" l="1"/>
  <c r="F10" i="4"/>
  <c r="K10" i="4"/>
  <c r="L10" i="4"/>
  <c r="L9" i="4"/>
  <c r="K9" i="4"/>
  <c r="F9" i="4"/>
  <c r="E9" i="4"/>
  <c r="K8" i="4"/>
  <c r="L8" i="4"/>
  <c r="E8" i="4"/>
  <c r="F8" i="4"/>
  <c r="E7" i="4"/>
  <c r="F7" i="4"/>
  <c r="L7" i="4"/>
  <c r="K7" i="4"/>
  <c r="F20" i="5"/>
  <c r="E20" i="5"/>
  <c r="F19" i="5"/>
  <c r="E19" i="5"/>
  <c r="F18" i="5"/>
  <c r="E18" i="5"/>
  <c r="F17" i="5"/>
  <c r="E17" i="5"/>
  <c r="F16" i="5"/>
  <c r="E16" i="5"/>
  <c r="D15" i="5"/>
  <c r="C15" i="5"/>
  <c r="F10" i="5"/>
  <c r="E10" i="5"/>
  <c r="F9" i="5"/>
  <c r="E9" i="5"/>
  <c r="F8" i="5"/>
  <c r="E8" i="5"/>
  <c r="F7" i="5"/>
  <c r="E7" i="5"/>
  <c r="F6" i="5"/>
  <c r="E6" i="5"/>
  <c r="D5" i="5"/>
  <c r="F5" i="5" s="1"/>
  <c r="C5" i="5"/>
  <c r="K6" i="4"/>
  <c r="L6" i="4"/>
  <c r="J17" i="4"/>
  <c r="L17" i="4" s="1"/>
  <c r="I17" i="4"/>
  <c r="C17" i="4"/>
  <c r="D17" i="4"/>
  <c r="E17" i="4" s="1"/>
  <c r="F17" i="4"/>
  <c r="F6" i="4"/>
  <c r="E6" i="4"/>
  <c r="L5" i="4"/>
  <c r="K5" i="4"/>
  <c r="F5" i="4"/>
  <c r="E5" i="4"/>
  <c r="F20" i="3"/>
  <c r="F10" i="3"/>
  <c r="F16" i="3"/>
  <c r="E16" i="3"/>
  <c r="C15" i="3"/>
  <c r="D15" i="3"/>
  <c r="F15" i="3" s="1"/>
  <c r="E7" i="3"/>
  <c r="F6" i="3"/>
  <c r="E6" i="3"/>
  <c r="C5" i="3"/>
  <c r="E20" i="3"/>
  <c r="E10" i="3"/>
  <c r="D5" i="3"/>
  <c r="F8" i="3"/>
  <c r="E17" i="3"/>
  <c r="E18" i="3"/>
  <c r="E19" i="3"/>
  <c r="E9" i="3"/>
  <c r="F17" i="3"/>
  <c r="F18" i="3"/>
  <c r="F19" i="3"/>
  <c r="F7" i="3"/>
  <c r="F9" i="3"/>
  <c r="E8" i="3"/>
  <c r="K17" i="4" l="1"/>
  <c r="E15" i="5"/>
  <c r="E5" i="5"/>
  <c r="F15" i="5"/>
  <c r="E15" i="3"/>
  <c r="F5" i="3"/>
  <c r="E5" i="3"/>
</calcChain>
</file>

<file path=xl/sharedStrings.xml><?xml version="1.0" encoding="utf-8"?>
<sst xmlns="http://schemas.openxmlformats.org/spreadsheetml/2006/main" count="376" uniqueCount="287">
  <si>
    <t>Georgian Airways</t>
  </si>
  <si>
    <t>China Southern Airlines</t>
  </si>
  <si>
    <t>Skat</t>
  </si>
  <si>
    <t>Air Astana</t>
  </si>
  <si>
    <t>Azerbaijan Airlaines</t>
  </si>
  <si>
    <t>Qatar Airways</t>
  </si>
  <si>
    <t>Fly Dubai</t>
  </si>
  <si>
    <t>Ural Airlines</t>
  </si>
  <si>
    <t>LOT</t>
  </si>
  <si>
    <t>Ukraine Intern. Airlines</t>
  </si>
  <si>
    <t>Elal</t>
  </si>
  <si>
    <t>Belavia</t>
  </si>
  <si>
    <t>Lufthanza</t>
  </si>
  <si>
    <t>Aeroflot</t>
  </si>
  <si>
    <t>S7 airlines</t>
  </si>
  <si>
    <t>Aegian Airlines</t>
  </si>
  <si>
    <t>Air Baltik</t>
  </si>
  <si>
    <t>Turkish Airlines</t>
  </si>
  <si>
    <t>Qeshm air</t>
  </si>
  <si>
    <t>Air Cairo</t>
  </si>
  <si>
    <t>Air Arabia</t>
  </si>
  <si>
    <t>Yanair</t>
  </si>
  <si>
    <t>Wizz Air Hungary</t>
  </si>
  <si>
    <t>Zagros</t>
  </si>
  <si>
    <t>Nordavia</t>
  </si>
  <si>
    <t>Gulf Air</t>
  </si>
  <si>
    <t>Pegasus Airlines</t>
  </si>
  <si>
    <t>Wataniya Airways</t>
  </si>
  <si>
    <t>Pobeda</t>
  </si>
  <si>
    <t>Airline</t>
  </si>
  <si>
    <t>Direction</t>
  </si>
  <si>
    <t xml:space="preserve">Tbilisi - Tel Aviv </t>
  </si>
  <si>
    <t>Tbilisi - Moscow</t>
  </si>
  <si>
    <t>Tbilisi - Londoni</t>
  </si>
  <si>
    <t>Tbilisi - Petersburg</t>
  </si>
  <si>
    <t>Tbilisi - Amsterdam</t>
  </si>
  <si>
    <t>Tbilisi - Vienna</t>
  </si>
  <si>
    <t>Tbilisi - Kiev</t>
  </si>
  <si>
    <t>Tbilisi - Prague</t>
  </si>
  <si>
    <t>Tbilisi - Urumchi - Pekini</t>
  </si>
  <si>
    <t>Tbilisi - Aktau</t>
  </si>
  <si>
    <t>Tbilisi - Almaty</t>
  </si>
  <si>
    <t>Tbilisi - Astana</t>
  </si>
  <si>
    <t>Tbilisi - Baku</t>
  </si>
  <si>
    <t>Tbilisi - Doha</t>
  </si>
  <si>
    <t>Tbilisi - Dubai</t>
  </si>
  <si>
    <t>Kutaisi - Moscow</t>
  </si>
  <si>
    <t>Tbilisi - Yekaterinburg</t>
  </si>
  <si>
    <t>Tbilisi - Sochi</t>
  </si>
  <si>
    <t>Batumi - Moscow</t>
  </si>
  <si>
    <t>Tbilisi - Warsaw</t>
  </si>
  <si>
    <t>Tbilisi - Minsk</t>
  </si>
  <si>
    <t>Batumi - Minsk</t>
  </si>
  <si>
    <t>Tbilisi - Bahrain</t>
  </si>
  <si>
    <t xml:space="preserve">Tbilisi - Munich </t>
  </si>
  <si>
    <t>Tbilisi - Athens</t>
  </si>
  <si>
    <t>Tbilisi - Riga</t>
  </si>
  <si>
    <t>Tbilisi - Istanbul</t>
  </si>
  <si>
    <t>Batumi - Istanbul</t>
  </si>
  <si>
    <t>Tbilisi - Tehran</t>
  </si>
  <si>
    <t>Tbilisi - Hurghada</t>
  </si>
  <si>
    <t>Tbilisi - Sharm El Sheikh</t>
  </si>
  <si>
    <t>Tbilisi - Sharjah</t>
  </si>
  <si>
    <t>Tbilisi - Rostov</t>
  </si>
  <si>
    <t>Tbilisi - Kuwait</t>
  </si>
  <si>
    <t>Batumi - Kiev</t>
  </si>
  <si>
    <t>Kutaisi - Budapest</t>
  </si>
  <si>
    <t>Kutaisi - Warsaw</t>
  </si>
  <si>
    <t>Kutaisi - Katowice</t>
  </si>
  <si>
    <t>Kutaisi - Vilnius</t>
  </si>
  <si>
    <t>Kutaisi - Milan</t>
  </si>
  <si>
    <t>Kutaisi - Berlin</t>
  </si>
  <si>
    <t>Kutaisi - Dortmund</t>
  </si>
  <si>
    <t>Kutaisi - Memmingen</t>
  </si>
  <si>
    <t>Kutaisi - Larnaca</t>
  </si>
  <si>
    <t>Kutaisi - London</t>
  </si>
  <si>
    <t>Source: Georgian Civil Aviation Agency</t>
  </si>
  <si>
    <t>Austria</t>
  </si>
  <si>
    <t>Vienna</t>
  </si>
  <si>
    <t>Azerbaijan</t>
  </si>
  <si>
    <t>Baku</t>
  </si>
  <si>
    <t>Country</t>
  </si>
  <si>
    <t>United Arab Emirates</t>
  </si>
  <si>
    <t>Dubai</t>
  </si>
  <si>
    <t>Sharjah</t>
  </si>
  <si>
    <t>Bahrain</t>
  </si>
  <si>
    <t>Belarus</t>
  </si>
  <si>
    <t>Minsk</t>
  </si>
  <si>
    <t>United Kingdom</t>
  </si>
  <si>
    <t>London</t>
  </si>
  <si>
    <t>Germany</t>
  </si>
  <si>
    <t>Munich</t>
  </si>
  <si>
    <t>Berlin</t>
  </si>
  <si>
    <t>Dortmund</t>
  </si>
  <si>
    <t>Memmingen</t>
  </si>
  <si>
    <t>Egypt</t>
  </si>
  <si>
    <t>Hurgada</t>
  </si>
  <si>
    <t>Sharm El Sheikh</t>
  </si>
  <si>
    <t>Turkey</t>
  </si>
  <si>
    <t>Istanbul</t>
  </si>
  <si>
    <t>Iran</t>
  </si>
  <si>
    <t>Tehran</t>
  </si>
  <si>
    <t>Israel</t>
  </si>
  <si>
    <t>Italy</t>
  </si>
  <si>
    <t>Milan</t>
  </si>
  <si>
    <t>Qatar</t>
  </si>
  <si>
    <t>Doha</t>
  </si>
  <si>
    <t>Cyprus</t>
  </si>
  <si>
    <t>Larnaca</t>
  </si>
  <si>
    <t>Latvia</t>
  </si>
  <si>
    <t>Riga</t>
  </si>
  <si>
    <t>Lithuania</t>
  </si>
  <si>
    <t>Vilnius</t>
  </si>
  <si>
    <t>Netherland</t>
  </si>
  <si>
    <t>Amsterdam</t>
  </si>
  <si>
    <t>Poland</t>
  </si>
  <si>
    <t>Warsaw</t>
  </si>
  <si>
    <t>Katowice</t>
  </si>
  <si>
    <t>Russia</t>
  </si>
  <si>
    <t>Moscow</t>
  </si>
  <si>
    <t>Petersburg</t>
  </si>
  <si>
    <t>Rostow</t>
  </si>
  <si>
    <t>Yekaterinburg</t>
  </si>
  <si>
    <t>Sochi</t>
  </si>
  <si>
    <t>Greece</t>
  </si>
  <si>
    <t>Armenia</t>
  </si>
  <si>
    <t>Yerevan</t>
  </si>
  <si>
    <t>Ukraine</t>
  </si>
  <si>
    <t>Kiev</t>
  </si>
  <si>
    <t>Hungary</t>
  </si>
  <si>
    <t>Budapest</t>
  </si>
  <si>
    <t>Kuwait</t>
  </si>
  <si>
    <t>Kazakhstan</t>
  </si>
  <si>
    <t>Astana</t>
  </si>
  <si>
    <t>Aktau</t>
  </si>
  <si>
    <t>Almaty</t>
  </si>
  <si>
    <t>Czech Republic</t>
  </si>
  <si>
    <t>Prague</t>
  </si>
  <si>
    <t>China</t>
  </si>
  <si>
    <t>Urumchi - Pekini</t>
  </si>
  <si>
    <t>Passengers</t>
  </si>
  <si>
    <t>Airports</t>
  </si>
  <si>
    <t xml:space="preserve">Change </t>
  </si>
  <si>
    <t>Change %</t>
  </si>
  <si>
    <t>Flights</t>
  </si>
  <si>
    <t>Total</t>
  </si>
  <si>
    <t>Tbilisi International Airport</t>
  </si>
  <si>
    <t>Batumi International Airport</t>
  </si>
  <si>
    <t>Kutaisi International Airport</t>
  </si>
  <si>
    <t>Mestia Queen Tamar Airport</t>
  </si>
  <si>
    <t>Ambrolauri Airport</t>
  </si>
  <si>
    <t>Change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</si>
  <si>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</si>
  <si>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</si>
  <si>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</si>
  <si>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</si>
  <si>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</si>
  <si>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</si>
  <si>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</si>
  <si>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</si>
  <si>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</si>
  <si>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</si>
  <si>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</si>
  <si>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</si>
  <si>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Flights         (per week)</t>
  </si>
  <si>
    <t>Tbilisi - Zhukovsky</t>
  </si>
  <si>
    <t>Zhukovsky</t>
  </si>
  <si>
    <t>Taban</t>
  </si>
  <si>
    <t>Tel Aviv</t>
  </si>
  <si>
    <t>Athens</t>
  </si>
  <si>
    <t>Kutaisi - Thesalloniki</t>
  </si>
  <si>
    <t>Kutaisi - Riga</t>
  </si>
  <si>
    <t xml:space="preserve">Batumi - Tel Aviv </t>
  </si>
  <si>
    <t>Arkia</t>
  </si>
  <si>
    <t>Tbilisi - Brusel</t>
  </si>
  <si>
    <t>Tbilisi - Barcelona</t>
  </si>
  <si>
    <t>Tbilisi - Koln</t>
  </si>
  <si>
    <t>Tbilisi - Qazan</t>
  </si>
  <si>
    <t>Tbilisi - Paris</t>
  </si>
  <si>
    <t>Tbilisi - Bologna</t>
  </si>
  <si>
    <t>Tbilisi - Bratislava</t>
  </si>
  <si>
    <t>Tbilisi - Berlin</t>
  </si>
  <si>
    <t>Thesalloniki</t>
  </si>
  <si>
    <t>Wroclaw</t>
  </si>
  <si>
    <t>Slovakia</t>
  </si>
  <si>
    <t>Bratislava</t>
  </si>
  <si>
    <t>Bologna</t>
  </si>
  <si>
    <t>Belgium</t>
  </si>
  <si>
    <t>Brusel</t>
  </si>
  <si>
    <t>Spain</t>
  </si>
  <si>
    <t>Barcelona</t>
  </si>
  <si>
    <t>Koln</t>
  </si>
  <si>
    <t>France</t>
  </si>
  <si>
    <t>Paris</t>
  </si>
  <si>
    <t>Tbilisi - Erevan</t>
  </si>
  <si>
    <t>Odesa</t>
  </si>
  <si>
    <t>Tbilisi - krasnodar</t>
  </si>
  <si>
    <t>Batumi - Petersburg</t>
  </si>
  <si>
    <t>krasnodar</t>
  </si>
  <si>
    <t>Tbilisi - Novosibirsk</t>
  </si>
  <si>
    <t>Novosibirsk</t>
  </si>
  <si>
    <t>Batumi - Rostov</t>
  </si>
  <si>
    <t>Kish Airlines</t>
  </si>
  <si>
    <t>Kutaisi  - Athens</t>
  </si>
  <si>
    <t>Kutaisi  - Paris</t>
  </si>
  <si>
    <t>Rome</t>
  </si>
  <si>
    <t>Kutaisi  - Rome</t>
  </si>
  <si>
    <t>Kutaisi  - Wrocław</t>
  </si>
  <si>
    <t>Kutaisi  - Prague</t>
  </si>
  <si>
    <t>Kutaisi  - Barcelona</t>
  </si>
  <si>
    <t>Elinair</t>
  </si>
  <si>
    <t>Tbilisi - Thesalloniki</t>
  </si>
  <si>
    <t>Bravo</t>
  </si>
  <si>
    <t>Israil</t>
  </si>
  <si>
    <t>Salaman Air</t>
  </si>
  <si>
    <t>Jazeera</t>
  </si>
  <si>
    <t>Iran Air</t>
  </si>
  <si>
    <t>UUT AERO</t>
  </si>
  <si>
    <t>Severstal</t>
  </si>
  <si>
    <t>Tbilisi - Behrut</t>
  </si>
  <si>
    <t>Myway</t>
  </si>
  <si>
    <t>Tbilisi - Kharkov</t>
  </si>
  <si>
    <t>Batumi - Kharkov</t>
  </si>
  <si>
    <t>Batumi - Aktau</t>
  </si>
  <si>
    <t>Batumi - Dubai</t>
  </si>
  <si>
    <t>Batumi - Yekaterinburg</t>
  </si>
  <si>
    <t>Fly Jordan</t>
  </si>
  <si>
    <t>Batumi - Amman</t>
  </si>
  <si>
    <t>Tbilisi - Jeddah</t>
  </si>
  <si>
    <t>Tbilisi - Riadh</t>
  </si>
  <si>
    <t>Only 35</t>
  </si>
  <si>
    <t>Batumi - Sharjah</t>
  </si>
  <si>
    <t>Batumi - Odesa</t>
  </si>
  <si>
    <t>Batumi - Lvov</t>
  </si>
  <si>
    <t>Tbilisi - Muscat</t>
  </si>
  <si>
    <t>Ata Airlines</t>
  </si>
  <si>
    <t>Batumi - Tehran</t>
  </si>
  <si>
    <t xml:space="preserve">Only 2 </t>
  </si>
  <si>
    <t>Kuwait Airlines</t>
  </si>
  <si>
    <t>Travel Service</t>
  </si>
  <si>
    <t>Tbilisi - Heraklioni</t>
  </si>
  <si>
    <t>Wings of Lebanon</t>
  </si>
  <si>
    <t>Batumi - Behrut</t>
  </si>
  <si>
    <t>Batumi - Perm</t>
  </si>
  <si>
    <t>Batumi - Ufa</t>
  </si>
  <si>
    <t>Small Planet</t>
  </si>
  <si>
    <t>Batumi - Warsaw</t>
  </si>
  <si>
    <t>Redwings</t>
  </si>
  <si>
    <t>Batumi - Kazan</t>
  </si>
  <si>
    <t>Saudi Arabia</t>
  </si>
  <si>
    <t>Jeddah</t>
  </si>
  <si>
    <t>Tunis</t>
  </si>
  <si>
    <t>Riadh</t>
  </si>
  <si>
    <t>Oman</t>
  </si>
  <si>
    <t>Muscat</t>
  </si>
  <si>
    <t>Leban</t>
  </si>
  <si>
    <t>Behrut</t>
  </si>
  <si>
    <t>Jordan</t>
  </si>
  <si>
    <t>Amman</t>
  </si>
  <si>
    <t>Lvov</t>
  </si>
  <si>
    <t>Kazan</t>
  </si>
  <si>
    <t>Perm</t>
  </si>
  <si>
    <t>Ufa</t>
  </si>
  <si>
    <t>Heraklioni</t>
  </si>
  <si>
    <t>Batumi - Cherepovets</t>
  </si>
  <si>
    <t>Cherepovets</t>
  </si>
  <si>
    <t>Kharkov</t>
  </si>
  <si>
    <t>Tbilisi - Odesa</t>
  </si>
  <si>
    <t>2017 Juiy</t>
  </si>
  <si>
    <t>2018 Juiy</t>
  </si>
  <si>
    <t>2017 July</t>
  </si>
  <si>
    <t>2018 July</t>
  </si>
  <si>
    <t>2017:  7 Months</t>
  </si>
  <si>
    <t>2018:  7 Months</t>
  </si>
  <si>
    <t xml:space="preserve">Batumi - Astana </t>
  </si>
  <si>
    <t>Ando Air</t>
  </si>
  <si>
    <t>Batumi  - Kiev</t>
  </si>
  <si>
    <t>Only 4</t>
  </si>
  <si>
    <t>Skaipn Airlines</t>
  </si>
  <si>
    <t>Fly nas</t>
  </si>
  <si>
    <t>Only 6</t>
  </si>
  <si>
    <t>Only 62</t>
  </si>
  <si>
    <t>Kutaisi  - Bukharest</t>
  </si>
  <si>
    <t>Only 139</t>
  </si>
  <si>
    <t>Only 79</t>
  </si>
  <si>
    <t>Routes as of July</t>
  </si>
  <si>
    <t>Directions as of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</si>
</sst>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Sylfaen"/>
      <family val="1"/>
      <charset val="204"/>
    </font>
    <font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center"/>
    </xf>
    <xf numFmtId="0" fontId="8" fillId="0" borderId="0" xfId="0" applyFont="1"/>
    <xf numFmtId="9" fontId="0" fillId="0" borderId="1" xfId="2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3" fontId="0" fillId="0" borderId="0" xfId="0" applyNumberFormat="1"/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"/>
  <sheetViews>
    <sheetView tabSelected="1" zoomScaleNormal="100" workbookViewId="0">
      <selection activeCell="B2" sqref="B2:D2"/>
    </sheetView>
  </sheetViews>
  <sheetFormatPr defaultRowHeight="15" x14ac:dyDescent="0.25"/>
  <cols>
    <col min="2" max="2" width="28" style="3" customWidth="1"/>
    <col min="3" max="3" width="41.140625" style="7" customWidth="1"/>
    <col min="4" max="4" width="13.28515625" style="38" customWidth="1"/>
    <col min="5" max="5" width="22.85546875" style="12" customWidth="1"/>
    <col min="6" max="7" width="22.85546875" customWidth="1"/>
    <col min="8" max="8" width="12.85546875" style="12" customWidth="1"/>
  </cols>
  <sheetData>
    <row r="1" spans="2:8" ht="19.5" customHeight="1" x14ac:dyDescent="0.25">
      <c r="B1" s="12"/>
      <c r="C1" s="12"/>
      <c r="D1" s="12"/>
      <c r="F1" s="12"/>
      <c r="G1" s="12"/>
    </row>
    <row r="2" spans="2:8" ht="31.5" customHeight="1" x14ac:dyDescent="0.25">
      <c r="B2" s="56" t="s">
        <v>285</v>
      </c>
      <c r="C2" s="56"/>
      <c r="D2" s="56"/>
      <c r="F2" s="56" t="s">
        <v>286</v>
      </c>
      <c r="G2" s="56"/>
      <c r="H2" s="56"/>
    </row>
    <row r="3" spans="2:8" x14ac:dyDescent="0.25">
      <c r="B3" s="12"/>
      <c r="C3" s="12"/>
      <c r="D3" s="12"/>
      <c r="F3" s="12"/>
      <c r="G3" s="12"/>
    </row>
    <row r="4" spans="2:8" ht="33" customHeight="1" x14ac:dyDescent="0.25">
      <c r="B4" s="13" t="s">
        <v>29</v>
      </c>
      <c r="C4" s="14" t="s">
        <v>30</v>
      </c>
      <c r="D4" s="39" t="s">
        <v>164</v>
      </c>
      <c r="F4" s="13" t="s">
        <v>81</v>
      </c>
      <c r="G4" s="14" t="s">
        <v>30</v>
      </c>
      <c r="H4" s="39" t="s">
        <v>164</v>
      </c>
    </row>
    <row r="5" spans="2:8" ht="18" x14ac:dyDescent="0.25">
      <c r="B5" s="54" t="s">
        <v>0</v>
      </c>
      <c r="C5" s="24" t="s">
        <v>31</v>
      </c>
      <c r="D5" s="22">
        <v>12</v>
      </c>
      <c r="F5" s="25" t="s">
        <v>77</v>
      </c>
      <c r="G5" s="15" t="s">
        <v>78</v>
      </c>
      <c r="H5" s="19">
        <f>D12</f>
        <v>2</v>
      </c>
    </row>
    <row r="6" spans="2:8" s="12" customFormat="1" ht="18" x14ac:dyDescent="0.25">
      <c r="B6" s="64"/>
      <c r="C6" s="15" t="s">
        <v>32</v>
      </c>
      <c r="D6" s="22">
        <v>21</v>
      </c>
      <c r="F6" s="25" t="s">
        <v>79</v>
      </c>
      <c r="G6" s="24" t="s">
        <v>80</v>
      </c>
      <c r="H6" s="19">
        <f>D35</f>
        <v>14</v>
      </c>
    </row>
    <row r="7" spans="2:8" ht="18" customHeight="1" x14ac:dyDescent="0.25">
      <c r="B7" s="64"/>
      <c r="C7" s="15" t="s">
        <v>33</v>
      </c>
      <c r="D7" s="22">
        <v>3</v>
      </c>
      <c r="F7" s="57" t="s">
        <v>82</v>
      </c>
      <c r="G7" s="15" t="s">
        <v>83</v>
      </c>
      <c r="H7" s="19">
        <f>+D38</f>
        <v>7</v>
      </c>
    </row>
    <row r="8" spans="2:8" ht="18" customHeight="1" x14ac:dyDescent="0.25">
      <c r="B8" s="64"/>
      <c r="C8" s="15" t="s">
        <v>34</v>
      </c>
      <c r="D8" s="22">
        <v>5</v>
      </c>
      <c r="F8" s="59"/>
      <c r="G8" s="24" t="s">
        <v>84</v>
      </c>
      <c r="H8" s="19">
        <f>D85</f>
        <v>3</v>
      </c>
    </row>
    <row r="9" spans="2:8" ht="18" x14ac:dyDescent="0.25">
      <c r="B9" s="64"/>
      <c r="C9" s="15" t="s">
        <v>35</v>
      </c>
      <c r="D9" s="22">
        <v>2</v>
      </c>
      <c r="F9" s="26" t="s">
        <v>85</v>
      </c>
      <c r="G9" s="15" t="s">
        <v>85</v>
      </c>
      <c r="H9" s="19">
        <f>D59</f>
        <v>5</v>
      </c>
    </row>
    <row r="10" spans="2:8" ht="18" x14ac:dyDescent="0.25">
      <c r="B10" s="64"/>
      <c r="C10" s="15" t="s">
        <v>194</v>
      </c>
      <c r="D10" s="40">
        <v>6</v>
      </c>
      <c r="F10" s="25" t="s">
        <v>86</v>
      </c>
      <c r="G10" s="24" t="s">
        <v>87</v>
      </c>
      <c r="H10" s="19">
        <f>D57+D58</f>
        <v>14</v>
      </c>
    </row>
    <row r="11" spans="2:8" s="12" customFormat="1" ht="18" x14ac:dyDescent="0.25">
      <c r="B11" s="64"/>
      <c r="C11" s="15" t="s">
        <v>219</v>
      </c>
      <c r="D11" s="43">
        <v>1</v>
      </c>
      <c r="F11" s="25" t="s">
        <v>88</v>
      </c>
      <c r="G11" s="15" t="s">
        <v>89</v>
      </c>
      <c r="H11" s="19">
        <f>D7+D119</f>
        <v>5</v>
      </c>
    </row>
    <row r="12" spans="2:8" ht="18" x14ac:dyDescent="0.25">
      <c r="B12" s="64"/>
      <c r="C12" s="15" t="s">
        <v>36</v>
      </c>
      <c r="D12" s="40">
        <v>2</v>
      </c>
      <c r="F12" s="25" t="s">
        <v>255</v>
      </c>
      <c r="G12" s="15" t="s">
        <v>256</v>
      </c>
      <c r="H12" s="19">
        <f>D11+D92+D93</f>
        <v>6</v>
      </c>
    </row>
    <row r="13" spans="2:8" ht="18" x14ac:dyDescent="0.25">
      <c r="B13" s="64"/>
      <c r="C13" s="15" t="s">
        <v>37</v>
      </c>
      <c r="D13" s="40">
        <v>6</v>
      </c>
      <c r="F13" s="57" t="s">
        <v>90</v>
      </c>
      <c r="G13" s="24" t="s">
        <v>91</v>
      </c>
      <c r="H13" s="19">
        <f>D60</f>
        <v>7</v>
      </c>
    </row>
    <row r="14" spans="2:8" ht="18" x14ac:dyDescent="0.25">
      <c r="B14" s="64"/>
      <c r="C14" s="24" t="s">
        <v>38</v>
      </c>
      <c r="D14" s="40">
        <v>2</v>
      </c>
      <c r="F14" s="58"/>
      <c r="G14" s="15" t="s">
        <v>92</v>
      </c>
      <c r="H14" s="19">
        <f>D115+D22</f>
        <v>6</v>
      </c>
    </row>
    <row r="15" spans="2:8" ht="18" x14ac:dyDescent="0.25">
      <c r="B15" s="64"/>
      <c r="C15" s="24" t="s">
        <v>174</v>
      </c>
      <c r="D15" s="40">
        <v>2</v>
      </c>
      <c r="F15" s="58"/>
      <c r="G15" s="24" t="s">
        <v>93</v>
      </c>
      <c r="H15" s="19">
        <f>D116</f>
        <v>3</v>
      </c>
    </row>
    <row r="16" spans="2:8" s="12" customFormat="1" ht="18" x14ac:dyDescent="0.25">
      <c r="B16" s="64"/>
      <c r="C16" s="24" t="s">
        <v>175</v>
      </c>
      <c r="D16" s="22">
        <v>2</v>
      </c>
      <c r="F16" s="58"/>
      <c r="G16" s="15" t="s">
        <v>94</v>
      </c>
      <c r="H16" s="19">
        <f>D117</f>
        <v>2</v>
      </c>
    </row>
    <row r="17" spans="2:8" s="12" customFormat="1" ht="18" x14ac:dyDescent="0.25">
      <c r="B17" s="64"/>
      <c r="C17" s="24" t="s">
        <v>176</v>
      </c>
      <c r="D17" s="42">
        <v>1</v>
      </c>
      <c r="F17" s="59"/>
      <c r="G17" s="24" t="s">
        <v>191</v>
      </c>
      <c r="H17" s="19">
        <f>D17</f>
        <v>1</v>
      </c>
    </row>
    <row r="18" spans="2:8" s="12" customFormat="1" ht="18" x14ac:dyDescent="0.25">
      <c r="B18" s="64"/>
      <c r="C18" s="24" t="s">
        <v>177</v>
      </c>
      <c r="D18" s="22">
        <v>3</v>
      </c>
      <c r="F18" s="61" t="s">
        <v>95</v>
      </c>
      <c r="G18" s="24" t="s">
        <v>96</v>
      </c>
      <c r="H18" s="19">
        <f>D82</f>
        <v>2</v>
      </c>
    </row>
    <row r="19" spans="2:8" s="12" customFormat="1" ht="18" x14ac:dyDescent="0.25">
      <c r="B19" s="64"/>
      <c r="C19" s="24" t="s">
        <v>178</v>
      </c>
      <c r="D19" s="22">
        <v>2</v>
      </c>
      <c r="F19" s="62"/>
      <c r="G19" s="15" t="s">
        <v>97</v>
      </c>
      <c r="H19" s="19">
        <f>D83</f>
        <v>2</v>
      </c>
    </row>
    <row r="20" spans="2:8" s="12" customFormat="1" ht="18" x14ac:dyDescent="0.25">
      <c r="B20" s="64"/>
      <c r="C20" s="24" t="s">
        <v>179</v>
      </c>
      <c r="D20" s="22">
        <v>2</v>
      </c>
      <c r="F20" s="37" t="s">
        <v>98</v>
      </c>
      <c r="G20" s="24" t="s">
        <v>99</v>
      </c>
      <c r="H20" s="19">
        <f>D69+D70+D71</f>
        <v>47</v>
      </c>
    </row>
    <row r="21" spans="2:8" s="12" customFormat="1" ht="18" x14ac:dyDescent="0.25">
      <c r="B21" s="64"/>
      <c r="C21" s="24" t="s">
        <v>180</v>
      </c>
      <c r="D21" s="22">
        <v>1</v>
      </c>
      <c r="F21" s="37" t="s">
        <v>100</v>
      </c>
      <c r="G21" s="24" t="s">
        <v>101</v>
      </c>
      <c r="H21" s="19">
        <f>D74+D80+D100+D101+D103</f>
        <v>20</v>
      </c>
    </row>
    <row r="22" spans="2:8" s="12" customFormat="1" ht="18" x14ac:dyDescent="0.25">
      <c r="B22" s="64"/>
      <c r="C22" s="24" t="s">
        <v>181</v>
      </c>
      <c r="D22" s="22">
        <v>2</v>
      </c>
      <c r="F22" s="37" t="s">
        <v>102</v>
      </c>
      <c r="G22" s="24" t="s">
        <v>168</v>
      </c>
      <c r="H22" s="19">
        <f>D55+D5+D56+D24+D29+D72</f>
        <v>30</v>
      </c>
    </row>
    <row r="23" spans="2:8" s="12" customFormat="1" ht="18" x14ac:dyDescent="0.25">
      <c r="B23" s="64"/>
      <c r="C23" s="24" t="s">
        <v>172</v>
      </c>
      <c r="D23" s="48">
        <v>2</v>
      </c>
      <c r="F23" s="61" t="s">
        <v>103</v>
      </c>
      <c r="G23" s="15" t="s">
        <v>104</v>
      </c>
      <c r="H23" s="19">
        <f>D114</f>
        <v>3</v>
      </c>
    </row>
    <row r="24" spans="2:8" s="12" customFormat="1" ht="18" x14ac:dyDescent="0.25">
      <c r="B24" s="55"/>
      <c r="C24" s="24" t="s">
        <v>274</v>
      </c>
      <c r="D24" s="22">
        <v>1</v>
      </c>
      <c r="F24" s="63"/>
      <c r="G24" s="24" t="s">
        <v>205</v>
      </c>
      <c r="H24" s="19">
        <f>D124</f>
        <v>2</v>
      </c>
    </row>
    <row r="25" spans="2:8" s="12" customFormat="1" ht="18" x14ac:dyDescent="0.25">
      <c r="B25" s="54" t="s">
        <v>220</v>
      </c>
      <c r="C25" s="24" t="s">
        <v>221</v>
      </c>
      <c r="D25" s="43">
        <v>2</v>
      </c>
      <c r="F25" s="63"/>
      <c r="G25" s="24" t="s">
        <v>186</v>
      </c>
      <c r="H25" s="19">
        <f>D20</f>
        <v>2</v>
      </c>
    </row>
    <row r="26" spans="2:8" s="12" customFormat="1" ht="18" x14ac:dyDescent="0.25">
      <c r="B26" s="64"/>
      <c r="C26" s="24" t="s">
        <v>31</v>
      </c>
      <c r="D26" s="43">
        <v>3</v>
      </c>
      <c r="F26" s="37" t="s">
        <v>105</v>
      </c>
      <c r="G26" s="24" t="s">
        <v>106</v>
      </c>
      <c r="H26" s="19" t="str">
        <f>D36</f>
        <v>Only 79</v>
      </c>
    </row>
    <row r="27" spans="2:8" s="12" customFormat="1" ht="18" x14ac:dyDescent="0.25">
      <c r="B27" s="55"/>
      <c r="C27" s="24" t="s">
        <v>222</v>
      </c>
      <c r="D27" s="43">
        <v>2</v>
      </c>
      <c r="F27" s="37" t="s">
        <v>107</v>
      </c>
      <c r="G27" s="15" t="s">
        <v>108</v>
      </c>
      <c r="H27" s="19">
        <f>D118</f>
        <v>2</v>
      </c>
    </row>
    <row r="28" spans="2:8" s="12" customFormat="1" ht="18" x14ac:dyDescent="0.25">
      <c r="B28" s="16" t="s">
        <v>1</v>
      </c>
      <c r="C28" s="15" t="s">
        <v>39</v>
      </c>
      <c r="D28" s="22">
        <v>3</v>
      </c>
      <c r="F28" s="37" t="s">
        <v>109</v>
      </c>
      <c r="G28" s="24" t="s">
        <v>110</v>
      </c>
      <c r="H28" s="19">
        <f>D68+D121</f>
        <v>8</v>
      </c>
    </row>
    <row r="29" spans="2:8" s="12" customFormat="1" ht="18" x14ac:dyDescent="0.25">
      <c r="B29" s="51" t="s">
        <v>173</v>
      </c>
      <c r="C29" s="24" t="s">
        <v>31</v>
      </c>
      <c r="D29" s="40">
        <v>2</v>
      </c>
      <c r="F29" s="37" t="s">
        <v>111</v>
      </c>
      <c r="G29" s="15" t="s">
        <v>112</v>
      </c>
      <c r="H29" s="19">
        <f>D113</f>
        <v>2</v>
      </c>
    </row>
    <row r="30" spans="2:8" s="12" customFormat="1" ht="18" x14ac:dyDescent="0.25">
      <c r="B30" s="43" t="s">
        <v>212</v>
      </c>
      <c r="C30" s="24" t="s">
        <v>65</v>
      </c>
      <c r="D30" s="40">
        <v>2</v>
      </c>
      <c r="F30" s="37" t="s">
        <v>113</v>
      </c>
      <c r="G30" s="24" t="s">
        <v>114</v>
      </c>
      <c r="H30" s="19">
        <f>D9</f>
        <v>2</v>
      </c>
    </row>
    <row r="31" spans="2:8" s="12" customFormat="1" ht="18" x14ac:dyDescent="0.25">
      <c r="B31" s="64" t="s">
        <v>2</v>
      </c>
      <c r="C31" s="15" t="s">
        <v>40</v>
      </c>
      <c r="D31" s="43">
        <v>7</v>
      </c>
      <c r="F31" s="61" t="s">
        <v>115</v>
      </c>
      <c r="G31" s="15" t="s">
        <v>116</v>
      </c>
      <c r="H31" s="19">
        <f>D49+D112+D107</f>
        <v>11</v>
      </c>
    </row>
    <row r="32" spans="2:8" s="12" customFormat="1" ht="18" x14ac:dyDescent="0.25">
      <c r="B32" s="55"/>
      <c r="C32" s="15" t="s">
        <v>223</v>
      </c>
      <c r="D32" s="22">
        <v>3</v>
      </c>
      <c r="F32" s="63"/>
      <c r="G32" s="24" t="s">
        <v>117</v>
      </c>
      <c r="H32" s="19">
        <f>D111</f>
        <v>3</v>
      </c>
    </row>
    <row r="33" spans="2:8" ht="18" x14ac:dyDescent="0.25">
      <c r="B33" s="60" t="s">
        <v>3</v>
      </c>
      <c r="C33" s="15" t="s">
        <v>41</v>
      </c>
      <c r="D33" s="22">
        <v>7</v>
      </c>
      <c r="F33" s="62"/>
      <c r="G33" s="24" t="s">
        <v>183</v>
      </c>
      <c r="H33" s="19">
        <f>D128</f>
        <v>2</v>
      </c>
    </row>
    <row r="34" spans="2:8" s="12" customFormat="1" ht="18" x14ac:dyDescent="0.25">
      <c r="B34" s="60"/>
      <c r="C34" s="15" t="s">
        <v>42</v>
      </c>
      <c r="D34" s="22">
        <v>4</v>
      </c>
      <c r="F34" s="71" t="s">
        <v>118</v>
      </c>
      <c r="G34" s="24" t="s">
        <v>166</v>
      </c>
      <c r="H34" s="15">
        <f>D43</f>
        <v>7</v>
      </c>
    </row>
    <row r="35" spans="2:8" s="12" customFormat="1" ht="18" x14ac:dyDescent="0.25">
      <c r="B35" s="16" t="s">
        <v>4</v>
      </c>
      <c r="C35" s="15" t="s">
        <v>43</v>
      </c>
      <c r="D35" s="22">
        <v>14</v>
      </c>
      <c r="F35" s="71"/>
      <c r="G35" s="15" t="s">
        <v>119</v>
      </c>
      <c r="H35" s="19">
        <f>D63+D6+D39+D47+D64+D66+D108</f>
        <v>61</v>
      </c>
    </row>
    <row r="36" spans="2:8" s="12" customFormat="1" ht="18" x14ac:dyDescent="0.25">
      <c r="B36" s="16" t="s">
        <v>5</v>
      </c>
      <c r="C36" s="15" t="s">
        <v>44</v>
      </c>
      <c r="D36" s="22" t="s">
        <v>284</v>
      </c>
      <c r="F36" s="71"/>
      <c r="G36" s="24" t="s">
        <v>120</v>
      </c>
      <c r="H36" s="19">
        <f>D8+D41+D53+D88+D54+D45</f>
        <v>15</v>
      </c>
    </row>
    <row r="37" spans="2:8" s="12" customFormat="1" ht="18" x14ac:dyDescent="0.25">
      <c r="B37" s="54" t="s">
        <v>6</v>
      </c>
      <c r="C37" s="15" t="s">
        <v>45</v>
      </c>
      <c r="D37" s="22" t="s">
        <v>283</v>
      </c>
      <c r="F37" s="71"/>
      <c r="G37" s="24" t="s">
        <v>121</v>
      </c>
      <c r="H37" s="19">
        <f>D86+D87</f>
        <v>5</v>
      </c>
    </row>
    <row r="38" spans="2:8" s="12" customFormat="1" ht="18" x14ac:dyDescent="0.25">
      <c r="B38" s="55"/>
      <c r="C38" s="15" t="s">
        <v>224</v>
      </c>
      <c r="D38" s="43">
        <v>7</v>
      </c>
      <c r="F38" s="71"/>
      <c r="G38" s="24" t="s">
        <v>122</v>
      </c>
      <c r="H38" s="19">
        <f>D40+D46</f>
        <v>5</v>
      </c>
    </row>
    <row r="39" spans="2:8" ht="18" x14ac:dyDescent="0.25">
      <c r="B39" s="54" t="s">
        <v>7</v>
      </c>
      <c r="C39" s="15" t="s">
        <v>46</v>
      </c>
      <c r="D39" s="22">
        <v>2</v>
      </c>
      <c r="F39" s="71"/>
      <c r="G39" s="24" t="s">
        <v>200</v>
      </c>
      <c r="H39" s="19">
        <f>D65</f>
        <v>2</v>
      </c>
    </row>
    <row r="40" spans="2:8" ht="18" x14ac:dyDescent="0.25">
      <c r="B40" s="64"/>
      <c r="C40" s="15" t="s">
        <v>47</v>
      </c>
      <c r="D40" s="22">
        <v>2</v>
      </c>
      <c r="F40" s="71"/>
      <c r="G40" s="24" t="s">
        <v>198</v>
      </c>
      <c r="H40" s="19">
        <f>D44</f>
        <v>2</v>
      </c>
    </row>
    <row r="41" spans="2:8" s="12" customFormat="1" ht="18" x14ac:dyDescent="0.25">
      <c r="B41" s="64"/>
      <c r="C41" s="15" t="s">
        <v>34</v>
      </c>
      <c r="D41" s="22">
        <v>3</v>
      </c>
      <c r="F41" s="71"/>
      <c r="G41" s="15" t="s">
        <v>123</v>
      </c>
      <c r="H41" s="19">
        <f>D42</f>
        <v>2</v>
      </c>
    </row>
    <row r="42" spans="2:8" ht="18" x14ac:dyDescent="0.25">
      <c r="B42" s="64"/>
      <c r="C42" s="15" t="s">
        <v>48</v>
      </c>
      <c r="D42" s="22">
        <v>2</v>
      </c>
      <c r="F42" s="71"/>
      <c r="G42" s="15" t="s">
        <v>260</v>
      </c>
      <c r="H42" s="47">
        <f>D18+D104</f>
        <v>5</v>
      </c>
    </row>
    <row r="43" spans="2:8" s="12" customFormat="1" ht="18" x14ac:dyDescent="0.25">
      <c r="B43" s="64"/>
      <c r="C43" s="15" t="s">
        <v>165</v>
      </c>
      <c r="D43" s="22">
        <v>7</v>
      </c>
      <c r="F43" s="71"/>
      <c r="G43" s="24" t="s">
        <v>261</v>
      </c>
      <c r="H43" s="19">
        <f>D105</f>
        <v>2</v>
      </c>
    </row>
    <row r="44" spans="2:8" ht="18" x14ac:dyDescent="0.25">
      <c r="B44" s="64"/>
      <c r="C44" s="15" t="s">
        <v>196</v>
      </c>
      <c r="D44" s="42">
        <v>2</v>
      </c>
      <c r="F44" s="71"/>
      <c r="G44" s="15" t="s">
        <v>262</v>
      </c>
      <c r="H44" s="19">
        <f>D106</f>
        <v>2</v>
      </c>
    </row>
    <row r="45" spans="2:8" ht="18" x14ac:dyDescent="0.25">
      <c r="B45" s="64"/>
      <c r="C45" s="15" t="s">
        <v>197</v>
      </c>
      <c r="D45" s="42">
        <v>2</v>
      </c>
      <c r="F45" s="68" t="s">
        <v>127</v>
      </c>
      <c r="G45" s="15" t="s">
        <v>265</v>
      </c>
      <c r="H45" s="19">
        <f>D109</f>
        <v>1</v>
      </c>
    </row>
    <row r="46" spans="2:8" s="12" customFormat="1" ht="18" x14ac:dyDescent="0.25">
      <c r="B46" s="64"/>
      <c r="C46" s="15" t="s">
        <v>225</v>
      </c>
      <c r="D46" s="43">
        <v>3</v>
      </c>
      <c r="F46" s="69"/>
      <c r="G46" s="15" t="s">
        <v>259</v>
      </c>
      <c r="H46" s="19">
        <f>D98</f>
        <v>2</v>
      </c>
    </row>
    <row r="47" spans="2:8" ht="18" x14ac:dyDescent="0.25">
      <c r="B47" s="55"/>
      <c r="C47" s="15" t="s">
        <v>49</v>
      </c>
      <c r="D47" s="22">
        <v>7</v>
      </c>
      <c r="F47" s="69"/>
      <c r="G47" s="24" t="s">
        <v>128</v>
      </c>
      <c r="H47" s="19">
        <f>D13+D52+D94+D96+D50+4</f>
        <v>36</v>
      </c>
    </row>
    <row r="48" spans="2:8" ht="18" x14ac:dyDescent="0.25">
      <c r="B48" s="40" t="s">
        <v>226</v>
      </c>
      <c r="C48" s="15" t="s">
        <v>227</v>
      </c>
      <c r="D48" s="40">
        <v>2</v>
      </c>
      <c r="F48" s="69"/>
      <c r="G48" s="15" t="s">
        <v>195</v>
      </c>
      <c r="H48" s="19">
        <f>D95+D99</f>
        <v>4</v>
      </c>
    </row>
    <row r="49" spans="2:9" ht="18" x14ac:dyDescent="0.25">
      <c r="B49" s="16" t="s">
        <v>8</v>
      </c>
      <c r="C49" s="15" t="s">
        <v>50</v>
      </c>
      <c r="D49" s="22">
        <v>7</v>
      </c>
      <c r="F49" s="70"/>
      <c r="G49" s="15" t="s">
        <v>266</v>
      </c>
      <c r="H49" s="19">
        <f>D25+D97+D27</f>
        <v>6</v>
      </c>
    </row>
    <row r="50" spans="2:9" ht="18" x14ac:dyDescent="0.25">
      <c r="B50" s="49" t="s">
        <v>278</v>
      </c>
      <c r="C50" s="15" t="s">
        <v>276</v>
      </c>
      <c r="D50" s="48">
        <v>1</v>
      </c>
      <c r="F50" s="46" t="s">
        <v>131</v>
      </c>
      <c r="G50" s="15" t="s">
        <v>131</v>
      </c>
      <c r="H50" s="19">
        <f>D78+D89+D79</f>
        <v>12</v>
      </c>
    </row>
    <row r="51" spans="2:9" ht="18" x14ac:dyDescent="0.25">
      <c r="B51" s="49" t="s">
        <v>275</v>
      </c>
      <c r="C51" s="15" t="s">
        <v>276</v>
      </c>
      <c r="D51" s="48" t="s">
        <v>277</v>
      </c>
      <c r="F51" s="68" t="s">
        <v>132</v>
      </c>
      <c r="G51" s="24" t="s">
        <v>133</v>
      </c>
      <c r="H51" s="19">
        <f>D34+D24</f>
        <v>5</v>
      </c>
    </row>
    <row r="52" spans="2:9" s="12" customFormat="1" ht="18" x14ac:dyDescent="0.25">
      <c r="B52" s="20" t="s">
        <v>9</v>
      </c>
      <c r="C52" s="15" t="s">
        <v>37</v>
      </c>
      <c r="D52" s="22">
        <v>14</v>
      </c>
      <c r="F52" s="69"/>
      <c r="G52" s="15" t="s">
        <v>134</v>
      </c>
      <c r="H52" s="19">
        <f>D32+D31</f>
        <v>10</v>
      </c>
    </row>
    <row r="53" spans="2:9" ht="18" x14ac:dyDescent="0.25">
      <c r="B53" s="54" t="s">
        <v>24</v>
      </c>
      <c r="C53" s="15" t="s">
        <v>34</v>
      </c>
      <c r="D53" s="22">
        <v>2</v>
      </c>
      <c r="F53" s="70"/>
      <c r="G53" s="24" t="s">
        <v>135</v>
      </c>
      <c r="H53" s="19">
        <f>D33</f>
        <v>7</v>
      </c>
    </row>
    <row r="54" spans="2:9" ht="18" x14ac:dyDescent="0.25">
      <c r="B54" s="55"/>
      <c r="C54" s="15" t="s">
        <v>197</v>
      </c>
      <c r="D54" s="43">
        <v>1</v>
      </c>
      <c r="F54" s="46" t="s">
        <v>136</v>
      </c>
      <c r="G54" s="15" t="s">
        <v>137</v>
      </c>
      <c r="H54" s="19">
        <f>D14+D125</f>
        <v>4</v>
      </c>
    </row>
    <row r="55" spans="2:9" s="12" customFormat="1" ht="18" x14ac:dyDescent="0.25">
      <c r="B55" s="54" t="s">
        <v>10</v>
      </c>
      <c r="C55" s="15" t="s">
        <v>172</v>
      </c>
      <c r="D55" s="22">
        <v>7</v>
      </c>
      <c r="F55" s="46" t="s">
        <v>257</v>
      </c>
      <c r="G55" s="24" t="s">
        <v>258</v>
      </c>
      <c r="H55" s="19">
        <f>D48</f>
        <v>2</v>
      </c>
    </row>
    <row r="56" spans="2:9" ht="18" x14ac:dyDescent="0.25">
      <c r="B56" s="55"/>
      <c r="C56" s="15" t="s">
        <v>31</v>
      </c>
      <c r="D56" s="22">
        <v>5</v>
      </c>
      <c r="F56" s="26" t="s">
        <v>138</v>
      </c>
      <c r="G56" s="24" t="s">
        <v>139</v>
      </c>
      <c r="H56" s="19">
        <f>D28</f>
        <v>3</v>
      </c>
    </row>
    <row r="57" spans="2:9" ht="18" x14ac:dyDescent="0.25">
      <c r="B57" s="54" t="s">
        <v>11</v>
      </c>
      <c r="C57" s="15" t="s">
        <v>51</v>
      </c>
      <c r="D57" s="22">
        <v>7</v>
      </c>
      <c r="F57" s="26" t="s">
        <v>125</v>
      </c>
      <c r="G57" s="15" t="s">
        <v>126</v>
      </c>
      <c r="H57" s="19">
        <f>D10</f>
        <v>6</v>
      </c>
    </row>
    <row r="58" spans="2:9" s="12" customFormat="1" ht="18" x14ac:dyDescent="0.25">
      <c r="B58" s="55"/>
      <c r="C58" s="15" t="s">
        <v>52</v>
      </c>
      <c r="D58" s="22">
        <v>7</v>
      </c>
      <c r="F58" s="26" t="s">
        <v>184</v>
      </c>
      <c r="G58" s="24" t="s">
        <v>185</v>
      </c>
      <c r="H58" s="19">
        <f>D21</f>
        <v>1</v>
      </c>
    </row>
    <row r="59" spans="2:9" s="12" customFormat="1" ht="18" x14ac:dyDescent="0.25">
      <c r="B59" s="18" t="s">
        <v>25</v>
      </c>
      <c r="C59" s="15" t="s">
        <v>53</v>
      </c>
      <c r="D59" s="22">
        <v>5</v>
      </c>
      <c r="F59" s="26" t="s">
        <v>187</v>
      </c>
      <c r="G59" s="15" t="s">
        <v>188</v>
      </c>
      <c r="H59" s="19">
        <f>D15</f>
        <v>2</v>
      </c>
    </row>
    <row r="60" spans="2:9" s="12" customFormat="1" ht="18" x14ac:dyDescent="0.25">
      <c r="B60" s="50" t="s">
        <v>12</v>
      </c>
      <c r="C60" s="15" t="s">
        <v>54</v>
      </c>
      <c r="D60" s="22">
        <v>7</v>
      </c>
      <c r="F60" s="26" t="s">
        <v>189</v>
      </c>
      <c r="G60" s="15" t="s">
        <v>190</v>
      </c>
      <c r="H60" s="19">
        <f>D16+D126</f>
        <v>5</v>
      </c>
    </row>
    <row r="61" spans="2:9" s="12" customFormat="1" ht="18" x14ac:dyDescent="0.25">
      <c r="B61" s="64" t="s">
        <v>279</v>
      </c>
      <c r="C61" s="15" t="s">
        <v>228</v>
      </c>
      <c r="D61" s="43">
        <v>3</v>
      </c>
      <c r="F61" s="26" t="s">
        <v>192</v>
      </c>
      <c r="G61" s="24" t="s">
        <v>193</v>
      </c>
      <c r="H61" s="19">
        <f>D19+D123</f>
        <v>5</v>
      </c>
    </row>
    <row r="62" spans="2:9" ht="18" x14ac:dyDescent="0.25">
      <c r="B62" s="55"/>
      <c r="C62" s="15" t="s">
        <v>229</v>
      </c>
      <c r="D62" s="43">
        <v>3</v>
      </c>
      <c r="F62" s="46" t="s">
        <v>249</v>
      </c>
      <c r="G62" s="24" t="s">
        <v>250</v>
      </c>
      <c r="H62" s="19">
        <f>D61</f>
        <v>3</v>
      </c>
      <c r="I62" s="21"/>
    </row>
    <row r="63" spans="2:9" ht="18" x14ac:dyDescent="0.25">
      <c r="B63" s="16" t="s">
        <v>13</v>
      </c>
      <c r="C63" s="15" t="s">
        <v>32</v>
      </c>
      <c r="D63" s="22">
        <v>14</v>
      </c>
      <c r="F63" s="46" t="s">
        <v>251</v>
      </c>
      <c r="G63" s="24" t="s">
        <v>252</v>
      </c>
      <c r="H63" s="19">
        <f>D62</f>
        <v>3</v>
      </c>
    </row>
    <row r="64" spans="2:9" ht="18" x14ac:dyDescent="0.25">
      <c r="B64" s="54" t="s">
        <v>14</v>
      </c>
      <c r="C64" s="15" t="s">
        <v>32</v>
      </c>
      <c r="D64" s="22">
        <v>7</v>
      </c>
      <c r="F64" s="46" t="s">
        <v>253</v>
      </c>
      <c r="G64" s="24" t="s">
        <v>254</v>
      </c>
      <c r="H64" s="19">
        <f>D76</f>
        <v>3</v>
      </c>
    </row>
    <row r="65" spans="2:8" ht="18" x14ac:dyDescent="0.25">
      <c r="B65" s="64"/>
      <c r="C65" s="15" t="s">
        <v>199</v>
      </c>
      <c r="D65" s="42">
        <v>2</v>
      </c>
      <c r="F65" s="61" t="s">
        <v>124</v>
      </c>
      <c r="G65" s="24" t="s">
        <v>169</v>
      </c>
      <c r="H65" s="19">
        <f>D67+D122</f>
        <v>6</v>
      </c>
    </row>
    <row r="66" spans="2:8" ht="18" x14ac:dyDescent="0.25">
      <c r="B66" s="55"/>
      <c r="C66" s="15" t="s">
        <v>49</v>
      </c>
      <c r="D66" s="22">
        <v>7</v>
      </c>
      <c r="F66" s="63"/>
      <c r="G66" s="15" t="s">
        <v>182</v>
      </c>
      <c r="H66" s="19">
        <f>D120+D90</f>
        <v>3</v>
      </c>
    </row>
    <row r="67" spans="2:8" ht="18" x14ac:dyDescent="0.25">
      <c r="B67" s="16" t="s">
        <v>15</v>
      </c>
      <c r="C67" s="15" t="s">
        <v>55</v>
      </c>
      <c r="D67" s="22">
        <v>4</v>
      </c>
      <c r="F67" s="62"/>
      <c r="G67" s="15" t="s">
        <v>263</v>
      </c>
      <c r="H67" s="19">
        <f>D91</f>
        <v>1</v>
      </c>
    </row>
    <row r="68" spans="2:8" ht="18" x14ac:dyDescent="0.25">
      <c r="B68" s="16" t="s">
        <v>16</v>
      </c>
      <c r="C68" s="15" t="s">
        <v>56</v>
      </c>
      <c r="D68" s="22">
        <v>6</v>
      </c>
      <c r="F68" s="46" t="s">
        <v>129</v>
      </c>
      <c r="G68" s="15" t="s">
        <v>130</v>
      </c>
      <c r="H68" s="19">
        <f>D110</f>
        <v>3</v>
      </c>
    </row>
    <row r="69" spans="2:8" ht="18" x14ac:dyDescent="0.25">
      <c r="B69" s="54" t="s">
        <v>17</v>
      </c>
      <c r="C69" s="15" t="s">
        <v>57</v>
      </c>
      <c r="D69" s="22">
        <v>30</v>
      </c>
    </row>
    <row r="70" spans="2:8" s="12" customFormat="1" ht="18" x14ac:dyDescent="0.25">
      <c r="B70" s="55"/>
      <c r="C70" s="15" t="s">
        <v>58</v>
      </c>
      <c r="D70" s="22">
        <v>10</v>
      </c>
      <c r="F70" s="12" t="s">
        <v>76</v>
      </c>
    </row>
    <row r="71" spans="2:8" ht="18" x14ac:dyDescent="0.25">
      <c r="B71" s="16" t="s">
        <v>26</v>
      </c>
      <c r="C71" s="15" t="s">
        <v>57</v>
      </c>
      <c r="D71" s="22">
        <v>7</v>
      </c>
    </row>
    <row r="72" spans="2:8" ht="18" x14ac:dyDescent="0.25">
      <c r="B72" s="17" t="s">
        <v>213</v>
      </c>
      <c r="C72" s="15" t="s">
        <v>31</v>
      </c>
      <c r="D72" s="22">
        <v>3</v>
      </c>
    </row>
    <row r="73" spans="2:8" ht="18" x14ac:dyDescent="0.25">
      <c r="B73" s="41" t="s">
        <v>239</v>
      </c>
      <c r="C73" s="15" t="s">
        <v>172</v>
      </c>
      <c r="D73" s="42" t="s">
        <v>237</v>
      </c>
      <c r="F73" s="12"/>
      <c r="G73" s="12"/>
    </row>
    <row r="74" spans="2:8" ht="18" x14ac:dyDescent="0.25">
      <c r="B74" s="54" t="s">
        <v>18</v>
      </c>
      <c r="C74" s="15" t="s">
        <v>59</v>
      </c>
      <c r="D74" s="22">
        <v>4</v>
      </c>
      <c r="F74" s="12"/>
      <c r="G74" s="12"/>
    </row>
    <row r="75" spans="2:8" s="12" customFormat="1" ht="18" x14ac:dyDescent="0.25">
      <c r="B75" s="55"/>
      <c r="C75" s="15" t="s">
        <v>236</v>
      </c>
      <c r="D75" s="51" t="s">
        <v>280</v>
      </c>
    </row>
    <row r="76" spans="2:8" s="12" customFormat="1" ht="18" x14ac:dyDescent="0.25">
      <c r="B76" s="35" t="s">
        <v>214</v>
      </c>
      <c r="C76" s="15" t="s">
        <v>234</v>
      </c>
      <c r="D76" s="22">
        <v>3</v>
      </c>
    </row>
    <row r="77" spans="2:8" s="12" customFormat="1" ht="18" x14ac:dyDescent="0.25">
      <c r="B77" s="17" t="s">
        <v>23</v>
      </c>
      <c r="C77" s="15" t="s">
        <v>59</v>
      </c>
      <c r="D77" s="22" t="s">
        <v>230</v>
      </c>
    </row>
    <row r="78" spans="2:8" s="12" customFormat="1" ht="18" x14ac:dyDescent="0.25">
      <c r="B78" s="41" t="s">
        <v>215</v>
      </c>
      <c r="C78" s="15" t="s">
        <v>64</v>
      </c>
      <c r="D78" s="42">
        <v>3</v>
      </c>
    </row>
    <row r="79" spans="2:8" ht="18" x14ac:dyDescent="0.25">
      <c r="B79" s="44" t="s">
        <v>238</v>
      </c>
      <c r="C79" s="15" t="s">
        <v>64</v>
      </c>
      <c r="D79" s="43">
        <v>6</v>
      </c>
      <c r="F79" s="12"/>
      <c r="G79" s="12"/>
    </row>
    <row r="80" spans="2:8" ht="18" x14ac:dyDescent="0.25">
      <c r="B80" s="54" t="s">
        <v>235</v>
      </c>
      <c r="C80" s="15" t="s">
        <v>59</v>
      </c>
      <c r="D80" s="43">
        <v>4</v>
      </c>
      <c r="F80" s="12"/>
      <c r="G80" s="12"/>
    </row>
    <row r="81" spans="2:9" s="12" customFormat="1" ht="18" x14ac:dyDescent="0.25">
      <c r="B81" s="55"/>
      <c r="C81" s="15" t="s">
        <v>236</v>
      </c>
      <c r="D81" s="43">
        <v>2</v>
      </c>
    </row>
    <row r="82" spans="2:9" ht="18" x14ac:dyDescent="0.25">
      <c r="B82" s="54" t="s">
        <v>19</v>
      </c>
      <c r="C82" s="15" t="s">
        <v>60</v>
      </c>
      <c r="D82" s="22">
        <v>2</v>
      </c>
      <c r="F82" s="23"/>
      <c r="G82" s="23"/>
    </row>
    <row r="83" spans="2:9" ht="18" x14ac:dyDescent="0.25">
      <c r="B83" s="55"/>
      <c r="C83" s="15" t="s">
        <v>61</v>
      </c>
      <c r="D83" s="22">
        <v>2</v>
      </c>
      <c r="F83" s="12"/>
      <c r="G83" s="12"/>
      <c r="I83" s="12"/>
    </row>
    <row r="84" spans="2:9" ht="18" x14ac:dyDescent="0.25">
      <c r="B84" s="54" t="s">
        <v>20</v>
      </c>
      <c r="C84" s="15" t="s">
        <v>62</v>
      </c>
      <c r="D84" s="22" t="s">
        <v>281</v>
      </c>
      <c r="F84" s="12"/>
      <c r="G84" s="12"/>
      <c r="I84" s="12"/>
    </row>
    <row r="85" spans="2:9" ht="18" x14ac:dyDescent="0.25">
      <c r="B85" s="55"/>
      <c r="C85" s="15" t="s">
        <v>231</v>
      </c>
      <c r="D85" s="43">
        <v>3</v>
      </c>
      <c r="F85" s="12"/>
      <c r="G85" s="12"/>
      <c r="I85" s="12"/>
    </row>
    <row r="86" spans="2:9" s="12" customFormat="1" ht="18" x14ac:dyDescent="0.25">
      <c r="B86" s="54" t="s">
        <v>28</v>
      </c>
      <c r="C86" s="15" t="s">
        <v>63</v>
      </c>
      <c r="D86" s="22">
        <v>3</v>
      </c>
    </row>
    <row r="87" spans="2:9" s="12" customFormat="1" ht="18" x14ac:dyDescent="0.25">
      <c r="B87" s="64"/>
      <c r="C87" s="15" t="s">
        <v>201</v>
      </c>
      <c r="D87" s="42">
        <v>2</v>
      </c>
    </row>
    <row r="88" spans="2:9" s="12" customFormat="1" ht="18" x14ac:dyDescent="0.25">
      <c r="B88" s="55"/>
      <c r="C88" s="15" t="s">
        <v>34</v>
      </c>
      <c r="D88" s="22">
        <v>2</v>
      </c>
    </row>
    <row r="89" spans="2:9" s="12" customFormat="1" ht="18" x14ac:dyDescent="0.25">
      <c r="B89" s="17" t="s">
        <v>27</v>
      </c>
      <c r="C89" s="15" t="s">
        <v>64</v>
      </c>
      <c r="D89" s="22">
        <v>3</v>
      </c>
    </row>
    <row r="90" spans="2:9" s="12" customFormat="1" ht="18" x14ac:dyDescent="0.25">
      <c r="B90" s="54" t="s">
        <v>210</v>
      </c>
      <c r="C90" s="15" t="s">
        <v>211</v>
      </c>
      <c r="D90" s="43">
        <v>1</v>
      </c>
    </row>
    <row r="91" spans="2:9" ht="18" x14ac:dyDescent="0.25">
      <c r="B91" s="55"/>
      <c r="C91" s="15" t="s">
        <v>240</v>
      </c>
      <c r="D91" s="43">
        <v>1</v>
      </c>
      <c r="F91" s="12"/>
      <c r="G91" s="12"/>
      <c r="I91" s="12"/>
    </row>
    <row r="92" spans="2:9" s="12" customFormat="1" ht="18" x14ac:dyDescent="0.25">
      <c r="B92" s="54" t="s">
        <v>241</v>
      </c>
      <c r="C92" s="15" t="s">
        <v>219</v>
      </c>
      <c r="D92" s="43">
        <v>3</v>
      </c>
    </row>
    <row r="93" spans="2:9" s="12" customFormat="1" ht="18" x14ac:dyDescent="0.25">
      <c r="B93" s="55"/>
      <c r="C93" s="15" t="s">
        <v>242</v>
      </c>
      <c r="D93" s="43">
        <v>2</v>
      </c>
    </row>
    <row r="94" spans="2:9" s="12" customFormat="1" ht="18" x14ac:dyDescent="0.25">
      <c r="B94" s="54" t="s">
        <v>21</v>
      </c>
      <c r="C94" s="15" t="s">
        <v>37</v>
      </c>
      <c r="D94" s="22">
        <v>4</v>
      </c>
    </row>
    <row r="95" spans="2:9" s="12" customFormat="1" ht="18" x14ac:dyDescent="0.25">
      <c r="B95" s="64"/>
      <c r="C95" s="15" t="s">
        <v>267</v>
      </c>
      <c r="D95" s="40">
        <v>2</v>
      </c>
    </row>
    <row r="96" spans="2:9" s="12" customFormat="1" ht="18" x14ac:dyDescent="0.25">
      <c r="B96" s="64"/>
      <c r="C96" s="15" t="s">
        <v>65</v>
      </c>
      <c r="D96" s="22">
        <v>7</v>
      </c>
    </row>
    <row r="97" spans="2:9" s="12" customFormat="1" ht="18" x14ac:dyDescent="0.25">
      <c r="B97" s="64"/>
      <c r="C97" s="15" t="s">
        <v>222</v>
      </c>
      <c r="D97" s="43">
        <v>2</v>
      </c>
    </row>
    <row r="98" spans="2:9" s="12" customFormat="1" ht="18" x14ac:dyDescent="0.25">
      <c r="B98" s="64"/>
      <c r="C98" s="15" t="s">
        <v>233</v>
      </c>
      <c r="D98" s="43">
        <v>2</v>
      </c>
    </row>
    <row r="99" spans="2:9" s="12" customFormat="1" ht="18" x14ac:dyDescent="0.25">
      <c r="B99" s="55"/>
      <c r="C99" s="15" t="s">
        <v>232</v>
      </c>
      <c r="D99" s="43">
        <v>2</v>
      </c>
    </row>
    <row r="100" spans="2:9" s="12" customFormat="1" ht="18" x14ac:dyDescent="0.25">
      <c r="B100" s="45" t="s">
        <v>202</v>
      </c>
      <c r="C100" s="15" t="s">
        <v>59</v>
      </c>
      <c r="D100" s="43">
        <v>7</v>
      </c>
    </row>
    <row r="101" spans="2:9" s="12" customFormat="1" ht="18" x14ac:dyDescent="0.25">
      <c r="B101" s="54" t="s">
        <v>216</v>
      </c>
      <c r="C101" s="15" t="s">
        <v>59</v>
      </c>
      <c r="D101" s="43">
        <v>3</v>
      </c>
    </row>
    <row r="102" spans="2:9" s="12" customFormat="1" ht="18" x14ac:dyDescent="0.25">
      <c r="B102" s="55"/>
      <c r="C102" s="52" t="s">
        <v>59</v>
      </c>
      <c r="D102" s="53" t="s">
        <v>237</v>
      </c>
    </row>
    <row r="103" spans="2:9" s="12" customFormat="1" ht="18" x14ac:dyDescent="0.25">
      <c r="B103" s="45" t="s">
        <v>167</v>
      </c>
      <c r="C103" s="15" t="s">
        <v>59</v>
      </c>
      <c r="D103" s="43">
        <v>2</v>
      </c>
    </row>
    <row r="104" spans="2:9" s="12" customFormat="1" ht="18" x14ac:dyDescent="0.25">
      <c r="B104" s="54" t="s">
        <v>217</v>
      </c>
      <c r="C104" s="15" t="s">
        <v>248</v>
      </c>
      <c r="D104" s="43">
        <v>2</v>
      </c>
    </row>
    <row r="105" spans="2:9" ht="18" x14ac:dyDescent="0.25">
      <c r="B105" s="64"/>
      <c r="C105" s="15" t="s">
        <v>243</v>
      </c>
      <c r="D105" s="43">
        <v>2</v>
      </c>
      <c r="F105" s="12"/>
      <c r="G105" s="12"/>
      <c r="I105" s="12"/>
    </row>
    <row r="106" spans="2:9" ht="18" x14ac:dyDescent="0.25">
      <c r="B106" s="55"/>
      <c r="C106" s="15" t="s">
        <v>244</v>
      </c>
      <c r="D106" s="43">
        <v>2</v>
      </c>
      <c r="F106" s="12"/>
      <c r="G106" s="12"/>
      <c r="I106" s="12"/>
    </row>
    <row r="107" spans="2:9" ht="18" x14ac:dyDescent="0.25">
      <c r="B107" s="45" t="s">
        <v>245</v>
      </c>
      <c r="C107" s="15" t="s">
        <v>246</v>
      </c>
      <c r="D107" s="43">
        <v>1</v>
      </c>
      <c r="F107" s="12"/>
      <c r="G107" s="12"/>
      <c r="I107" s="12"/>
    </row>
    <row r="108" spans="2:9" ht="18" x14ac:dyDescent="0.25">
      <c r="B108" s="45" t="s">
        <v>247</v>
      </c>
      <c r="C108" s="15" t="s">
        <v>49</v>
      </c>
      <c r="D108" s="43">
        <v>3</v>
      </c>
      <c r="F108" s="12"/>
      <c r="G108" s="12"/>
    </row>
    <row r="109" spans="2:9" ht="18" x14ac:dyDescent="0.25">
      <c r="B109" s="45" t="s">
        <v>218</v>
      </c>
      <c r="C109" s="15" t="s">
        <v>264</v>
      </c>
      <c r="D109" s="43">
        <v>1</v>
      </c>
      <c r="F109" s="12"/>
      <c r="G109" s="12"/>
    </row>
    <row r="110" spans="2:9" ht="18" x14ac:dyDescent="0.25">
      <c r="B110" s="65" t="s">
        <v>22</v>
      </c>
      <c r="C110" s="15" t="s">
        <v>66</v>
      </c>
      <c r="D110" s="42">
        <v>3</v>
      </c>
      <c r="F110" s="12"/>
      <c r="G110" s="12"/>
    </row>
    <row r="111" spans="2:9" ht="18" x14ac:dyDescent="0.25">
      <c r="B111" s="66"/>
      <c r="C111" s="15" t="s">
        <v>68</v>
      </c>
      <c r="D111" s="42">
        <v>3</v>
      </c>
      <c r="F111" s="12"/>
      <c r="G111" s="12"/>
    </row>
    <row r="112" spans="2:9" ht="18" x14ac:dyDescent="0.25">
      <c r="B112" s="66"/>
      <c r="C112" s="15" t="s">
        <v>67</v>
      </c>
      <c r="D112" s="42">
        <v>3</v>
      </c>
      <c r="F112" s="12"/>
      <c r="G112" s="12"/>
    </row>
    <row r="113" spans="2:7" ht="18" x14ac:dyDescent="0.25">
      <c r="B113" s="66"/>
      <c r="C113" s="15" t="s">
        <v>69</v>
      </c>
      <c r="D113" s="42">
        <v>2</v>
      </c>
      <c r="F113" s="12"/>
      <c r="G113" s="12"/>
    </row>
    <row r="114" spans="2:7" ht="18" x14ac:dyDescent="0.25">
      <c r="B114" s="66"/>
      <c r="C114" s="15" t="s">
        <v>70</v>
      </c>
      <c r="D114" s="42">
        <v>3</v>
      </c>
      <c r="F114" s="12"/>
      <c r="G114" s="12"/>
    </row>
    <row r="115" spans="2:7" ht="18" x14ac:dyDescent="0.25">
      <c r="B115" s="66"/>
      <c r="C115" s="15" t="s">
        <v>71</v>
      </c>
      <c r="D115" s="42">
        <v>4</v>
      </c>
      <c r="F115" s="12"/>
      <c r="G115" s="12"/>
    </row>
    <row r="116" spans="2:7" ht="18" x14ac:dyDescent="0.25">
      <c r="B116" s="66"/>
      <c r="C116" s="15" t="s">
        <v>72</v>
      </c>
      <c r="D116" s="42">
        <v>3</v>
      </c>
      <c r="F116" s="12"/>
      <c r="G116" s="12"/>
    </row>
    <row r="117" spans="2:7" ht="18" x14ac:dyDescent="0.25">
      <c r="B117" s="66"/>
      <c r="C117" s="15" t="s">
        <v>73</v>
      </c>
      <c r="D117" s="42">
        <v>2</v>
      </c>
      <c r="F117" s="12"/>
      <c r="G117" s="12"/>
    </row>
    <row r="118" spans="2:7" s="12" customFormat="1" ht="18" x14ac:dyDescent="0.25">
      <c r="B118" s="66"/>
      <c r="C118" s="15" t="s">
        <v>74</v>
      </c>
      <c r="D118" s="42">
        <v>2</v>
      </c>
    </row>
    <row r="119" spans="2:7" s="12" customFormat="1" ht="18" x14ac:dyDescent="0.25">
      <c r="B119" s="66"/>
      <c r="C119" s="15" t="s">
        <v>75</v>
      </c>
      <c r="D119" s="42">
        <v>2</v>
      </c>
    </row>
    <row r="120" spans="2:7" s="12" customFormat="1" ht="18" x14ac:dyDescent="0.25">
      <c r="B120" s="66"/>
      <c r="C120" s="15" t="s">
        <v>170</v>
      </c>
      <c r="D120" s="42">
        <v>2</v>
      </c>
    </row>
    <row r="121" spans="2:7" ht="18" x14ac:dyDescent="0.25">
      <c r="B121" s="66"/>
      <c r="C121" s="15" t="s">
        <v>171</v>
      </c>
      <c r="D121" s="42">
        <v>2</v>
      </c>
      <c r="F121" s="12"/>
      <c r="G121" s="12"/>
    </row>
    <row r="122" spans="2:7" s="12" customFormat="1" ht="18" x14ac:dyDescent="0.25">
      <c r="B122" s="66"/>
      <c r="C122" s="15" t="s">
        <v>203</v>
      </c>
      <c r="D122" s="42">
        <v>2</v>
      </c>
    </row>
    <row r="123" spans="2:7" s="12" customFormat="1" ht="18" x14ac:dyDescent="0.25">
      <c r="B123" s="66"/>
      <c r="C123" s="15" t="s">
        <v>204</v>
      </c>
      <c r="D123" s="42">
        <v>3</v>
      </c>
    </row>
    <row r="124" spans="2:7" s="12" customFormat="1" ht="18" x14ac:dyDescent="0.25">
      <c r="B124" s="66"/>
      <c r="C124" s="15" t="s">
        <v>206</v>
      </c>
      <c r="D124" s="42">
        <v>2</v>
      </c>
    </row>
    <row r="125" spans="2:7" s="12" customFormat="1" ht="18" x14ac:dyDescent="0.25">
      <c r="B125" s="66"/>
      <c r="C125" s="15" t="s">
        <v>208</v>
      </c>
      <c r="D125" s="43">
        <v>2</v>
      </c>
    </row>
    <row r="126" spans="2:7" ht="18" x14ac:dyDescent="0.25">
      <c r="B126" s="66"/>
      <c r="C126" s="15" t="s">
        <v>209</v>
      </c>
      <c r="D126" s="43">
        <v>3</v>
      </c>
      <c r="F126" s="12"/>
      <c r="G126" s="12"/>
    </row>
    <row r="127" spans="2:7" ht="18" x14ac:dyDescent="0.25">
      <c r="B127" s="66"/>
      <c r="C127" s="15" t="s">
        <v>282</v>
      </c>
      <c r="D127" s="51">
        <v>3</v>
      </c>
      <c r="F127" s="12"/>
      <c r="G127" s="12"/>
    </row>
    <row r="128" spans="2:7" ht="18" x14ac:dyDescent="0.25">
      <c r="B128" s="67"/>
      <c r="C128" s="15" t="s">
        <v>207</v>
      </c>
      <c r="D128" s="42">
        <v>2</v>
      </c>
      <c r="F128" s="12"/>
      <c r="G128" s="12"/>
    </row>
    <row r="129" spans="1:7" x14ac:dyDescent="0.25">
      <c r="B129" s="12"/>
      <c r="C129" s="12"/>
      <c r="D129" s="12"/>
      <c r="F129" s="12"/>
      <c r="G129" s="12"/>
    </row>
    <row r="130" spans="1:7" x14ac:dyDescent="0.25">
      <c r="B130" s="12"/>
      <c r="C130" s="12"/>
      <c r="D130" s="12"/>
      <c r="F130" s="12"/>
      <c r="G130" s="12"/>
    </row>
    <row r="131" spans="1:7" x14ac:dyDescent="0.25">
      <c r="B131" s="12" t="s">
        <v>76</v>
      </c>
      <c r="C131" s="12"/>
      <c r="D131" s="12"/>
      <c r="F131" s="12"/>
      <c r="G131" s="12"/>
    </row>
    <row r="132" spans="1:7" x14ac:dyDescent="0.25">
      <c r="B132" s="12"/>
      <c r="C132" s="12"/>
      <c r="D132" s="12"/>
      <c r="F132" s="12"/>
      <c r="G132" s="12"/>
    </row>
    <row r="133" spans="1:7" x14ac:dyDescent="0.25">
      <c r="A133" s="7"/>
      <c r="B133" s="12"/>
      <c r="C133" s="12"/>
      <c r="D133" s="12"/>
      <c r="F133" s="12"/>
      <c r="G133" s="12"/>
    </row>
    <row r="134" spans="1:7" x14ac:dyDescent="0.25">
      <c r="A134" s="7"/>
      <c r="B134" s="12"/>
      <c r="C134" s="12"/>
      <c r="D134" s="12"/>
      <c r="F134" s="12"/>
      <c r="G134" s="12"/>
    </row>
    <row r="135" spans="1:7" x14ac:dyDescent="0.25">
      <c r="A135" s="7"/>
      <c r="B135" s="12"/>
      <c r="C135" s="12"/>
      <c r="D135" s="12"/>
      <c r="F135" s="12"/>
      <c r="G135" s="12"/>
    </row>
    <row r="136" spans="1:7" x14ac:dyDescent="0.25">
      <c r="B136" s="12"/>
      <c r="C136" s="12"/>
      <c r="D136" s="12"/>
      <c r="F136" s="12"/>
      <c r="G136" s="12"/>
    </row>
    <row r="137" spans="1:7" x14ac:dyDescent="0.25">
      <c r="B137" s="12"/>
      <c r="C137" s="12"/>
      <c r="D137" s="12"/>
      <c r="F137" s="12"/>
      <c r="G137" s="12"/>
    </row>
    <row r="138" spans="1:7" x14ac:dyDescent="0.25">
      <c r="B138" s="12"/>
      <c r="C138" s="12"/>
      <c r="D138" s="12"/>
      <c r="F138" s="12"/>
      <c r="G138" s="12"/>
    </row>
    <row r="139" spans="1:7" x14ac:dyDescent="0.25">
      <c r="B139" s="12"/>
      <c r="C139" s="12"/>
      <c r="D139" s="12"/>
      <c r="F139" s="12"/>
      <c r="G139" s="12"/>
    </row>
    <row r="140" spans="1:7" x14ac:dyDescent="0.25">
      <c r="B140" s="12"/>
      <c r="C140" s="12"/>
      <c r="D140" s="12"/>
      <c r="F140" s="12"/>
      <c r="G140" s="12"/>
    </row>
    <row r="141" spans="1:7" x14ac:dyDescent="0.25">
      <c r="B141" s="12"/>
      <c r="C141" s="12"/>
      <c r="D141" s="12"/>
      <c r="F141" s="12"/>
      <c r="G141" s="12"/>
    </row>
    <row r="142" spans="1:7" x14ac:dyDescent="0.25">
      <c r="B142" s="12"/>
      <c r="C142" s="12"/>
      <c r="D142" s="12"/>
      <c r="F142" s="12"/>
      <c r="G142" s="12"/>
    </row>
    <row r="143" spans="1:7" x14ac:dyDescent="0.25">
      <c r="B143" s="12"/>
      <c r="C143" s="12"/>
      <c r="D143" s="12"/>
      <c r="F143" s="12"/>
      <c r="G143" s="12"/>
    </row>
    <row r="144" spans="1:7" x14ac:dyDescent="0.25">
      <c r="B144" s="12"/>
      <c r="C144" s="12"/>
      <c r="D144" s="12"/>
      <c r="F144" s="12"/>
      <c r="G144" s="12"/>
    </row>
    <row r="145" spans="2:7" x14ac:dyDescent="0.25">
      <c r="B145" s="12"/>
      <c r="C145" s="12"/>
      <c r="D145" s="12"/>
      <c r="F145" s="12"/>
      <c r="G145" s="12"/>
    </row>
    <row r="146" spans="2:7" x14ac:dyDescent="0.25">
      <c r="B146" s="12"/>
      <c r="C146" s="12"/>
      <c r="D146" s="12"/>
      <c r="F146" s="12"/>
      <c r="G146" s="12"/>
    </row>
    <row r="147" spans="2:7" x14ac:dyDescent="0.25">
      <c r="B147" s="12"/>
      <c r="C147" s="12"/>
      <c r="D147" s="12"/>
      <c r="F147" s="12"/>
      <c r="G147" s="12"/>
    </row>
    <row r="148" spans="2:7" x14ac:dyDescent="0.25">
      <c r="B148" s="12"/>
      <c r="C148" s="12"/>
      <c r="D148" s="12"/>
    </row>
    <row r="149" spans="2:7" x14ac:dyDescent="0.25">
      <c r="B149" s="12"/>
      <c r="C149" s="12"/>
      <c r="D149" s="12"/>
    </row>
    <row r="150" spans="2:7" x14ac:dyDescent="0.25">
      <c r="B150" s="12"/>
      <c r="C150" s="12"/>
      <c r="D150" s="12"/>
    </row>
    <row r="151" spans="2:7" x14ac:dyDescent="0.25">
      <c r="B151" s="12"/>
      <c r="C151" s="12"/>
      <c r="D151" s="12"/>
    </row>
    <row r="152" spans="2:7" x14ac:dyDescent="0.25">
      <c r="B152" s="12"/>
      <c r="C152" s="12"/>
      <c r="D152" s="12"/>
    </row>
    <row r="153" spans="2:7" x14ac:dyDescent="0.25">
      <c r="B153" s="12"/>
      <c r="C153" s="12"/>
      <c r="D153" s="12"/>
    </row>
    <row r="154" spans="2:7" x14ac:dyDescent="0.25">
      <c r="B154" s="12"/>
      <c r="C154" s="12"/>
      <c r="D154" s="12"/>
    </row>
    <row r="155" spans="2:7" x14ac:dyDescent="0.25">
      <c r="B155" s="12"/>
      <c r="C155" s="12"/>
      <c r="D155" s="12"/>
    </row>
    <row r="156" spans="2:7" x14ac:dyDescent="0.25">
      <c r="B156" s="12"/>
      <c r="C156" s="12"/>
      <c r="D156" s="12"/>
    </row>
    <row r="157" spans="2:7" x14ac:dyDescent="0.25">
      <c r="B157" s="12"/>
      <c r="C157" s="12"/>
      <c r="D157" s="12"/>
    </row>
    <row r="158" spans="2:7" x14ac:dyDescent="0.25">
      <c r="B158" s="12"/>
      <c r="C158" s="12"/>
      <c r="D158" s="12"/>
    </row>
    <row r="159" spans="2:7" x14ac:dyDescent="0.25">
      <c r="B159" s="12"/>
      <c r="C159" s="12"/>
      <c r="D159" s="12"/>
    </row>
    <row r="160" spans="2:7" x14ac:dyDescent="0.25">
      <c r="B160" s="12"/>
      <c r="C160" s="12"/>
      <c r="D160" s="12"/>
    </row>
    <row r="161" spans="2:4" x14ac:dyDescent="0.25">
      <c r="B161" s="12"/>
      <c r="C161" s="12"/>
      <c r="D161" s="12"/>
    </row>
    <row r="162" spans="2:4" x14ac:dyDescent="0.25">
      <c r="B162" s="12"/>
      <c r="C162" s="12"/>
      <c r="D162" s="12"/>
    </row>
    <row r="163" spans="2:4" x14ac:dyDescent="0.25">
      <c r="B163" s="12"/>
      <c r="C163" s="12"/>
      <c r="D163" s="12"/>
    </row>
    <row r="164" spans="2:4" x14ac:dyDescent="0.25">
      <c r="B164" s="12"/>
      <c r="C164" s="12"/>
      <c r="D164" s="12"/>
    </row>
    <row r="165" spans="2:4" x14ac:dyDescent="0.25">
      <c r="B165" s="12"/>
      <c r="C165" s="12"/>
      <c r="D165" s="12"/>
    </row>
    <row r="166" spans="2:4" x14ac:dyDescent="0.25">
      <c r="B166" s="12"/>
      <c r="C166" s="12"/>
      <c r="D166" s="12"/>
    </row>
    <row r="167" spans="2:4" x14ac:dyDescent="0.25">
      <c r="B167" s="12"/>
      <c r="C167" s="12"/>
      <c r="D167" s="12"/>
    </row>
    <row r="168" spans="2:4" x14ac:dyDescent="0.25">
      <c r="B168" s="12"/>
      <c r="C168" s="12"/>
      <c r="D168" s="12"/>
    </row>
    <row r="169" spans="2:4" x14ac:dyDescent="0.25">
      <c r="B169" s="12"/>
      <c r="C169" s="12"/>
      <c r="D169" s="12"/>
    </row>
    <row r="170" spans="2:4" x14ac:dyDescent="0.25">
      <c r="B170" s="12"/>
      <c r="C170" s="12"/>
      <c r="D170" s="12"/>
    </row>
    <row r="171" spans="2:4" x14ac:dyDescent="0.25">
      <c r="B171" s="12"/>
      <c r="C171" s="12"/>
      <c r="D171" s="12"/>
    </row>
    <row r="172" spans="2:4" x14ac:dyDescent="0.25">
      <c r="B172" s="12"/>
      <c r="C172" s="12"/>
      <c r="D172" s="12"/>
    </row>
    <row r="173" spans="2:4" x14ac:dyDescent="0.25">
      <c r="B173" s="12"/>
      <c r="C173" s="12"/>
      <c r="D173" s="12"/>
    </row>
    <row r="174" spans="2:4" x14ac:dyDescent="0.25">
      <c r="B174" s="12"/>
      <c r="C174" s="12"/>
      <c r="D174" s="12"/>
    </row>
    <row r="175" spans="2:4" x14ac:dyDescent="0.25">
      <c r="B175" s="12"/>
      <c r="C175" s="12"/>
      <c r="D175" s="12"/>
    </row>
    <row r="176" spans="2:4" x14ac:dyDescent="0.25">
      <c r="B176" s="12"/>
      <c r="C176" s="12"/>
      <c r="D176" s="12"/>
    </row>
    <row r="177" spans="2:4" x14ac:dyDescent="0.25">
      <c r="B177" s="12"/>
      <c r="C177" s="12"/>
      <c r="D177" s="12"/>
    </row>
    <row r="178" spans="2:4" x14ac:dyDescent="0.25">
      <c r="B178" s="12"/>
      <c r="C178" s="12"/>
      <c r="D178" s="12"/>
    </row>
    <row r="179" spans="2:4" x14ac:dyDescent="0.25">
      <c r="B179" s="12"/>
      <c r="C179" s="12"/>
      <c r="D179" s="12"/>
    </row>
    <row r="180" spans="2:4" x14ac:dyDescent="0.25">
      <c r="B180" s="12"/>
      <c r="C180" s="12"/>
      <c r="D180" s="12"/>
    </row>
    <row r="181" spans="2:4" x14ac:dyDescent="0.25">
      <c r="B181" s="12"/>
      <c r="C181" s="12"/>
      <c r="D181" s="12"/>
    </row>
    <row r="182" spans="2:4" x14ac:dyDescent="0.25">
      <c r="B182" s="12"/>
      <c r="C182" s="12"/>
      <c r="D182" s="12"/>
    </row>
    <row r="183" spans="2:4" x14ac:dyDescent="0.25">
      <c r="B183" s="12"/>
      <c r="C183" s="12"/>
      <c r="D183" s="12"/>
    </row>
    <row r="184" spans="2:4" x14ac:dyDescent="0.25">
      <c r="B184" s="12"/>
      <c r="C184" s="12"/>
      <c r="D184" s="12"/>
    </row>
    <row r="185" spans="2:4" x14ac:dyDescent="0.25">
      <c r="B185" s="12"/>
      <c r="C185" s="12"/>
      <c r="D185" s="12"/>
    </row>
    <row r="186" spans="2:4" x14ac:dyDescent="0.25">
      <c r="B186" s="12"/>
      <c r="C186" s="12"/>
      <c r="D186" s="12"/>
    </row>
    <row r="187" spans="2:4" x14ac:dyDescent="0.25">
      <c r="B187" s="12"/>
      <c r="C187" s="12"/>
      <c r="D187" s="12"/>
    </row>
    <row r="188" spans="2:4" x14ac:dyDescent="0.25">
      <c r="B188" s="12"/>
      <c r="C188" s="12"/>
      <c r="D188" s="12"/>
    </row>
    <row r="189" spans="2:4" x14ac:dyDescent="0.25">
      <c r="B189" s="12"/>
      <c r="C189" s="12"/>
      <c r="D189" s="12"/>
    </row>
    <row r="190" spans="2:4" x14ac:dyDescent="0.25">
      <c r="B190" s="12"/>
      <c r="C190" s="12"/>
      <c r="D190" s="12"/>
    </row>
    <row r="191" spans="2:4" x14ac:dyDescent="0.25">
      <c r="B191" s="12"/>
      <c r="C191" s="12"/>
      <c r="D191" s="12"/>
    </row>
    <row r="192" spans="2:4" x14ac:dyDescent="0.25">
      <c r="B192" s="12"/>
      <c r="C192" s="12"/>
      <c r="D192" s="12"/>
    </row>
    <row r="193" spans="2:4" x14ac:dyDescent="0.25">
      <c r="B193" s="12"/>
      <c r="C193" s="12"/>
      <c r="D193" s="12"/>
    </row>
    <row r="194" spans="2:4" x14ac:dyDescent="0.25">
      <c r="B194" s="12"/>
      <c r="C194" s="12"/>
      <c r="D194" s="12"/>
    </row>
    <row r="195" spans="2:4" x14ac:dyDescent="0.25">
      <c r="B195" s="12"/>
      <c r="C195" s="12"/>
      <c r="D195" s="12"/>
    </row>
    <row r="196" spans="2:4" x14ac:dyDescent="0.25">
      <c r="B196" s="12"/>
      <c r="C196" s="12"/>
      <c r="D196" s="12"/>
    </row>
    <row r="197" spans="2:4" x14ac:dyDescent="0.25">
      <c r="B197" s="12"/>
      <c r="C197" s="12"/>
      <c r="D197" s="12"/>
    </row>
    <row r="198" spans="2:4" x14ac:dyDescent="0.25">
      <c r="B198" s="12"/>
      <c r="C198" s="12"/>
      <c r="D198" s="12"/>
    </row>
    <row r="199" spans="2:4" x14ac:dyDescent="0.25">
      <c r="B199" s="12"/>
      <c r="C199" s="12"/>
      <c r="D199" s="12"/>
    </row>
    <row r="200" spans="2:4" x14ac:dyDescent="0.25">
      <c r="B200" s="12"/>
      <c r="C200" s="12"/>
      <c r="D200" s="12"/>
    </row>
    <row r="201" spans="2:4" x14ac:dyDescent="0.25">
      <c r="B201" s="12"/>
      <c r="C201" s="12"/>
      <c r="D201" s="12"/>
    </row>
    <row r="202" spans="2:4" x14ac:dyDescent="0.25">
      <c r="B202" s="12"/>
      <c r="C202" s="12"/>
      <c r="D202" s="12"/>
    </row>
    <row r="203" spans="2:4" x14ac:dyDescent="0.25">
      <c r="B203" s="12"/>
      <c r="C203" s="12"/>
      <c r="D203" s="12"/>
    </row>
    <row r="204" spans="2:4" x14ac:dyDescent="0.25">
      <c r="B204" s="12"/>
      <c r="C204" s="12"/>
      <c r="D204" s="12"/>
    </row>
    <row r="205" spans="2:4" x14ac:dyDescent="0.25">
      <c r="B205" s="12"/>
      <c r="C205" s="12"/>
      <c r="D205" s="12"/>
    </row>
    <row r="206" spans="2:4" x14ac:dyDescent="0.25">
      <c r="B206" s="12"/>
      <c r="C206" s="12"/>
      <c r="D206" s="12"/>
    </row>
    <row r="207" spans="2:4" x14ac:dyDescent="0.25">
      <c r="B207" s="12"/>
      <c r="C207" s="12"/>
      <c r="D207" s="12"/>
    </row>
    <row r="208" spans="2:4" x14ac:dyDescent="0.25">
      <c r="B208" s="12"/>
      <c r="C208" s="12"/>
      <c r="D208" s="12"/>
    </row>
    <row r="209" spans="2:4" x14ac:dyDescent="0.25">
      <c r="B209" s="12"/>
      <c r="C209" s="12"/>
      <c r="D209" s="12"/>
    </row>
    <row r="210" spans="2:4" x14ac:dyDescent="0.25">
      <c r="B210" s="12"/>
      <c r="C210" s="12"/>
      <c r="D210" s="12"/>
    </row>
    <row r="211" spans="2:4" x14ac:dyDescent="0.25">
      <c r="B211" s="12"/>
      <c r="C211" s="12"/>
      <c r="D211" s="12"/>
    </row>
    <row r="212" spans="2:4" x14ac:dyDescent="0.25">
      <c r="B212" s="12"/>
      <c r="C212" s="12"/>
      <c r="D212" s="12"/>
    </row>
    <row r="213" spans="2:4" x14ac:dyDescent="0.25">
      <c r="B213" s="12"/>
      <c r="C213" s="12"/>
      <c r="D213" s="12"/>
    </row>
    <row r="214" spans="2:4" x14ac:dyDescent="0.25">
      <c r="B214" s="12"/>
      <c r="C214" s="12"/>
      <c r="D214" s="12"/>
    </row>
    <row r="215" spans="2:4" x14ac:dyDescent="0.25">
      <c r="B215" s="12"/>
      <c r="C215" s="12"/>
      <c r="D215" s="12"/>
    </row>
    <row r="216" spans="2:4" x14ac:dyDescent="0.25">
      <c r="B216" s="12"/>
      <c r="C216" s="12"/>
      <c r="D216" s="12"/>
    </row>
    <row r="217" spans="2:4" x14ac:dyDescent="0.25">
      <c r="B217" s="12"/>
      <c r="C217" s="12"/>
      <c r="D217" s="12"/>
    </row>
    <row r="218" spans="2:4" x14ac:dyDescent="0.25">
      <c r="B218" s="12"/>
      <c r="C218" s="12"/>
      <c r="D218" s="12"/>
    </row>
    <row r="219" spans="2:4" x14ac:dyDescent="0.25">
      <c r="B219" s="12"/>
      <c r="C219" s="12"/>
      <c r="D219" s="12"/>
    </row>
    <row r="220" spans="2:4" x14ac:dyDescent="0.25">
      <c r="B220" s="12"/>
      <c r="C220" s="12"/>
      <c r="D220" s="12"/>
    </row>
    <row r="221" spans="2:4" x14ac:dyDescent="0.25">
      <c r="B221" s="12"/>
      <c r="C221" s="12"/>
      <c r="D221" s="12"/>
    </row>
    <row r="222" spans="2:4" x14ac:dyDescent="0.25">
      <c r="B222" s="12"/>
      <c r="C222" s="12"/>
      <c r="D222" s="12"/>
    </row>
    <row r="223" spans="2:4" x14ac:dyDescent="0.25">
      <c r="B223" s="12"/>
      <c r="C223" s="12"/>
      <c r="D223" s="12"/>
    </row>
    <row r="224" spans="2:4" x14ac:dyDescent="0.25">
      <c r="B224" s="12"/>
      <c r="C224" s="12"/>
      <c r="D224" s="12"/>
    </row>
    <row r="225" spans="2:4" x14ac:dyDescent="0.25">
      <c r="B225" s="12"/>
      <c r="C225" s="12"/>
      <c r="D225" s="12"/>
    </row>
    <row r="226" spans="2:4" x14ac:dyDescent="0.25">
      <c r="B226" s="12"/>
      <c r="C226" s="12"/>
      <c r="D226" s="12"/>
    </row>
    <row r="227" spans="2:4" x14ac:dyDescent="0.25">
      <c r="B227" s="12"/>
      <c r="C227" s="12"/>
      <c r="D227" s="12"/>
    </row>
    <row r="228" spans="2:4" x14ac:dyDescent="0.25">
      <c r="B228" s="12"/>
      <c r="C228" s="12"/>
      <c r="D228" s="12"/>
    </row>
    <row r="229" spans="2:4" x14ac:dyDescent="0.25">
      <c r="B229" s="12"/>
      <c r="C229" s="12"/>
      <c r="D229" s="12"/>
    </row>
    <row r="230" spans="2:4" x14ac:dyDescent="0.25">
      <c r="B230" s="12"/>
      <c r="C230" s="12"/>
      <c r="D230" s="12"/>
    </row>
    <row r="231" spans="2:4" x14ac:dyDescent="0.25">
      <c r="B231" s="12"/>
      <c r="C231" s="12"/>
      <c r="D231" s="12"/>
    </row>
    <row r="232" spans="2:4" x14ac:dyDescent="0.25">
      <c r="B232" s="12"/>
      <c r="C232" s="12"/>
      <c r="D232" s="12"/>
    </row>
    <row r="233" spans="2:4" x14ac:dyDescent="0.25">
      <c r="B233" s="12"/>
      <c r="C233" s="12"/>
      <c r="D233" s="12"/>
    </row>
    <row r="234" spans="2:4" x14ac:dyDescent="0.25">
      <c r="B234" s="12"/>
      <c r="C234" s="12"/>
      <c r="D234" s="12"/>
    </row>
    <row r="235" spans="2:4" x14ac:dyDescent="0.25">
      <c r="B235" s="12"/>
      <c r="C235" s="12"/>
      <c r="D235" s="12"/>
    </row>
    <row r="236" spans="2:4" x14ac:dyDescent="0.25">
      <c r="B236" s="12"/>
      <c r="C236" s="12"/>
      <c r="D236" s="12"/>
    </row>
    <row r="237" spans="2:4" x14ac:dyDescent="0.25">
      <c r="B237" s="12"/>
      <c r="C237" s="12"/>
      <c r="D237" s="12"/>
    </row>
    <row r="238" spans="2:4" x14ac:dyDescent="0.25">
      <c r="B238" s="12"/>
      <c r="C238" s="12"/>
      <c r="D238" s="12"/>
    </row>
    <row r="239" spans="2:4" x14ac:dyDescent="0.25">
      <c r="B239" s="12"/>
      <c r="C239" s="12"/>
      <c r="D239" s="12"/>
    </row>
    <row r="240" spans="2:4" x14ac:dyDescent="0.25">
      <c r="B240" s="12"/>
      <c r="C240" s="12"/>
      <c r="D240" s="12"/>
    </row>
    <row r="241" spans="2:4" x14ac:dyDescent="0.25">
      <c r="B241" s="12"/>
      <c r="C241" s="12"/>
      <c r="D241" s="12"/>
    </row>
    <row r="242" spans="2:4" x14ac:dyDescent="0.25">
      <c r="B242" s="12"/>
      <c r="C242" s="12"/>
      <c r="D242" s="12"/>
    </row>
    <row r="243" spans="2:4" x14ac:dyDescent="0.25">
      <c r="B243" s="12"/>
      <c r="C243" s="12"/>
      <c r="D243" s="12"/>
    </row>
    <row r="244" spans="2:4" x14ac:dyDescent="0.25">
      <c r="B244" s="12"/>
      <c r="C244" s="12"/>
      <c r="D244" s="12"/>
    </row>
    <row r="245" spans="2:4" x14ac:dyDescent="0.25">
      <c r="B245" s="12"/>
      <c r="C245" s="12"/>
      <c r="D245" s="12"/>
    </row>
    <row r="246" spans="2:4" x14ac:dyDescent="0.25">
      <c r="B246" s="12"/>
      <c r="C246" s="12"/>
      <c r="D246" s="12"/>
    </row>
    <row r="247" spans="2:4" x14ac:dyDescent="0.25">
      <c r="B247" s="12"/>
      <c r="C247" s="12"/>
      <c r="D247" s="12"/>
    </row>
    <row r="248" spans="2:4" x14ac:dyDescent="0.25">
      <c r="B248" s="12"/>
      <c r="C248" s="12"/>
      <c r="D248" s="12"/>
    </row>
    <row r="249" spans="2:4" x14ac:dyDescent="0.25">
      <c r="B249" s="12"/>
      <c r="C249" s="12"/>
      <c r="D249" s="12"/>
    </row>
    <row r="250" spans="2:4" x14ac:dyDescent="0.25">
      <c r="B250" s="12"/>
      <c r="C250" s="12"/>
      <c r="D250" s="12"/>
    </row>
    <row r="251" spans="2:4" x14ac:dyDescent="0.25">
      <c r="B251" s="12"/>
      <c r="C251" s="12"/>
      <c r="D251" s="12"/>
    </row>
    <row r="252" spans="2:4" x14ac:dyDescent="0.25">
      <c r="B252" s="12"/>
      <c r="C252" s="12"/>
      <c r="D252" s="12"/>
    </row>
    <row r="253" spans="2:4" x14ac:dyDescent="0.25">
      <c r="B253" s="12"/>
      <c r="C253" s="12"/>
      <c r="D253" s="12"/>
    </row>
    <row r="254" spans="2:4" x14ac:dyDescent="0.25">
      <c r="B254" s="12"/>
      <c r="C254" s="12"/>
      <c r="D254" s="12"/>
    </row>
    <row r="255" spans="2:4" x14ac:dyDescent="0.25">
      <c r="B255" s="12"/>
      <c r="C255" s="12"/>
      <c r="D255" s="12"/>
    </row>
    <row r="256" spans="2:4" x14ac:dyDescent="0.25">
      <c r="B256" s="12"/>
      <c r="C256" s="12"/>
      <c r="D256" s="12"/>
    </row>
    <row r="257" spans="2:4" x14ac:dyDescent="0.25">
      <c r="B257" s="12"/>
      <c r="C257" s="12"/>
      <c r="D257" s="12"/>
    </row>
    <row r="258" spans="2:4" x14ac:dyDescent="0.25">
      <c r="B258" s="12"/>
      <c r="C258" s="12"/>
      <c r="D258" s="12"/>
    </row>
    <row r="259" spans="2:4" x14ac:dyDescent="0.25">
      <c r="B259" s="12"/>
      <c r="C259" s="12"/>
      <c r="D259" s="12"/>
    </row>
    <row r="260" spans="2:4" x14ac:dyDescent="0.25">
      <c r="B260" s="12"/>
      <c r="C260" s="12"/>
      <c r="D260" s="12"/>
    </row>
    <row r="261" spans="2:4" x14ac:dyDescent="0.25">
      <c r="B261" s="12"/>
      <c r="C261" s="12"/>
      <c r="D261" s="12"/>
    </row>
    <row r="262" spans="2:4" x14ac:dyDescent="0.25">
      <c r="B262" s="12"/>
      <c r="C262" s="12"/>
      <c r="D262" s="12"/>
    </row>
    <row r="263" spans="2:4" x14ac:dyDescent="0.25">
      <c r="B263" s="12"/>
      <c r="C263" s="12"/>
      <c r="D263" s="12"/>
    </row>
    <row r="264" spans="2:4" x14ac:dyDescent="0.25">
      <c r="B264" s="12"/>
      <c r="C264" s="12"/>
      <c r="D264" s="12"/>
    </row>
    <row r="265" spans="2:4" x14ac:dyDescent="0.25">
      <c r="B265" s="12"/>
      <c r="C265" s="12"/>
      <c r="D265" s="12"/>
    </row>
    <row r="266" spans="2:4" x14ac:dyDescent="0.25">
      <c r="B266" s="12"/>
      <c r="C266" s="12"/>
      <c r="D266" s="12"/>
    </row>
    <row r="267" spans="2:4" x14ac:dyDescent="0.25">
      <c r="B267" s="12"/>
      <c r="C267" s="12"/>
      <c r="D267" s="12"/>
    </row>
    <row r="268" spans="2:4" x14ac:dyDescent="0.25">
      <c r="B268" s="12"/>
      <c r="C268" s="12"/>
      <c r="D268" s="12"/>
    </row>
    <row r="269" spans="2:4" x14ac:dyDescent="0.25">
      <c r="B269" s="12"/>
      <c r="C269" s="12"/>
      <c r="D269" s="12"/>
    </row>
    <row r="270" spans="2:4" x14ac:dyDescent="0.25">
      <c r="B270" s="12"/>
      <c r="C270" s="12"/>
      <c r="D270" s="12"/>
    </row>
    <row r="271" spans="2:4" x14ac:dyDescent="0.25">
      <c r="B271" s="12"/>
      <c r="C271" s="12"/>
      <c r="D271" s="12"/>
    </row>
    <row r="272" spans="2:4" x14ac:dyDescent="0.25">
      <c r="B272" s="12"/>
      <c r="C272" s="12"/>
      <c r="D272" s="12"/>
    </row>
    <row r="273" spans="2:4" x14ac:dyDescent="0.25">
      <c r="B273" s="12"/>
      <c r="C273" s="12"/>
      <c r="D273" s="12"/>
    </row>
    <row r="274" spans="2:4" x14ac:dyDescent="0.25">
      <c r="B274" s="12"/>
      <c r="C274" s="12"/>
      <c r="D274" s="12"/>
    </row>
    <row r="275" spans="2:4" x14ac:dyDescent="0.25">
      <c r="B275" s="12"/>
      <c r="C275" s="12"/>
      <c r="D275" s="12"/>
    </row>
    <row r="276" spans="2:4" x14ac:dyDescent="0.25">
      <c r="B276" s="12"/>
      <c r="C276" s="12"/>
      <c r="D276" s="12"/>
    </row>
    <row r="277" spans="2:4" x14ac:dyDescent="0.25">
      <c r="B277" s="12"/>
      <c r="C277" s="12"/>
      <c r="D277" s="12"/>
    </row>
    <row r="278" spans="2:4" x14ac:dyDescent="0.25">
      <c r="B278" s="12"/>
      <c r="C278" s="12"/>
      <c r="D278" s="12"/>
    </row>
    <row r="279" spans="2:4" x14ac:dyDescent="0.25">
      <c r="B279" s="12"/>
      <c r="C279" s="12"/>
      <c r="D279" s="12"/>
    </row>
    <row r="280" spans="2:4" x14ac:dyDescent="0.25">
      <c r="B280" s="12"/>
      <c r="C280" s="12"/>
      <c r="D280" s="12"/>
    </row>
    <row r="281" spans="2:4" x14ac:dyDescent="0.25">
      <c r="B281" s="12"/>
      <c r="C281" s="12"/>
      <c r="D281" s="12"/>
    </row>
    <row r="282" spans="2:4" x14ac:dyDescent="0.25">
      <c r="B282" s="12"/>
      <c r="C282" s="12"/>
      <c r="D282" s="12"/>
    </row>
    <row r="283" spans="2:4" x14ac:dyDescent="0.25">
      <c r="B283" s="12"/>
      <c r="C283" s="12"/>
      <c r="D283" s="12"/>
    </row>
    <row r="284" spans="2:4" x14ac:dyDescent="0.25">
      <c r="B284" s="12"/>
      <c r="C284" s="12"/>
      <c r="D284" s="12"/>
    </row>
    <row r="285" spans="2:4" x14ac:dyDescent="0.25">
      <c r="B285" s="12"/>
      <c r="C285" s="12"/>
      <c r="D285" s="12"/>
    </row>
    <row r="286" spans="2:4" x14ac:dyDescent="0.25">
      <c r="B286" s="12"/>
      <c r="C286" s="12"/>
      <c r="D286" s="12"/>
    </row>
    <row r="287" spans="2:4" x14ac:dyDescent="0.25">
      <c r="C287" s="12"/>
      <c r="D287" s="12"/>
    </row>
  </sheetData>
  <mergeCells count="34">
    <mergeCell ref="B110:B128"/>
    <mergeCell ref="B5:B24"/>
    <mergeCell ref="F65:F67"/>
    <mergeCell ref="F51:F53"/>
    <mergeCell ref="F45:F49"/>
    <mergeCell ref="F34:F44"/>
    <mergeCell ref="B61:B62"/>
    <mergeCell ref="B39:B47"/>
    <mergeCell ref="B64:B66"/>
    <mergeCell ref="B86:B88"/>
    <mergeCell ref="B55:B56"/>
    <mergeCell ref="B82:B83"/>
    <mergeCell ref="B69:B70"/>
    <mergeCell ref="B53:B54"/>
    <mergeCell ref="B84:B85"/>
    <mergeCell ref="B104:B106"/>
    <mergeCell ref="B94:B99"/>
    <mergeCell ref="B80:B81"/>
    <mergeCell ref="B90:B91"/>
    <mergeCell ref="B92:B93"/>
    <mergeCell ref="B101:B102"/>
    <mergeCell ref="B74:B75"/>
    <mergeCell ref="B2:D2"/>
    <mergeCell ref="F13:F17"/>
    <mergeCell ref="B33:B34"/>
    <mergeCell ref="B57:B58"/>
    <mergeCell ref="F2:H2"/>
    <mergeCell ref="F7:F8"/>
    <mergeCell ref="F18:F19"/>
    <mergeCell ref="F23:F25"/>
    <mergeCell ref="B25:B27"/>
    <mergeCell ref="B31:B32"/>
    <mergeCell ref="B37:B38"/>
    <mergeCell ref="F31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2"/>
  <sheetViews>
    <sheetView workbookViewId="0">
      <selection activeCell="B3" sqref="B3:F3"/>
    </sheetView>
  </sheetViews>
  <sheetFormatPr defaultRowHeight="15" x14ac:dyDescent="0.25"/>
  <cols>
    <col min="2" max="2" width="43.42578125" customWidth="1"/>
    <col min="3" max="3" width="21.140625" customWidth="1"/>
    <col min="4" max="4" width="18.7109375" customWidth="1"/>
    <col min="5" max="5" width="16.5703125" customWidth="1"/>
    <col min="6" max="6" width="16.7109375" customWidth="1"/>
    <col min="8" max="8" width="10.7109375" bestFit="1" customWidth="1"/>
    <col min="9" max="9" width="12.28515625" bestFit="1" customWidth="1"/>
    <col min="11" max="12" width="10.28515625" bestFit="1" customWidth="1"/>
  </cols>
  <sheetData>
    <row r="3" spans="2:6" ht="27" customHeight="1" x14ac:dyDescent="0.25">
      <c r="B3" s="72" t="s">
        <v>140</v>
      </c>
      <c r="C3" s="73"/>
      <c r="D3" s="73"/>
      <c r="E3" s="73"/>
      <c r="F3" s="74"/>
    </row>
    <row r="4" spans="2:6" ht="33.75" customHeight="1" x14ac:dyDescent="0.25">
      <c r="B4" s="1" t="s">
        <v>141</v>
      </c>
      <c r="C4" s="1" t="s">
        <v>268</v>
      </c>
      <c r="D4" s="1" t="s">
        <v>269</v>
      </c>
      <c r="E4" s="1" t="s">
        <v>142</v>
      </c>
      <c r="F4" s="1" t="s">
        <v>143</v>
      </c>
    </row>
    <row r="5" spans="2:6" x14ac:dyDescent="0.25">
      <c r="B5" s="4" t="s">
        <v>145</v>
      </c>
      <c r="C5" s="6">
        <f>SUM(C6:C10)</f>
        <v>521925</v>
      </c>
      <c r="D5" s="6">
        <f>SUM(D6:D10)</f>
        <v>616799</v>
      </c>
      <c r="E5" s="6">
        <f>D5-C5</f>
        <v>94874</v>
      </c>
      <c r="F5" s="5">
        <f>D5/C5-1</f>
        <v>0.18177707525027542</v>
      </c>
    </row>
    <row r="6" spans="2:6" x14ac:dyDescent="0.25">
      <c r="B6" s="19" t="s">
        <v>146</v>
      </c>
      <c r="C6" s="9">
        <v>371138</v>
      </c>
      <c r="D6" s="9">
        <v>429085</v>
      </c>
      <c r="E6" s="9">
        <f>D6-C6</f>
        <v>57947</v>
      </c>
      <c r="F6" s="8">
        <f>D6/C6-1</f>
        <v>0.1561332981263035</v>
      </c>
    </row>
    <row r="7" spans="2:6" x14ac:dyDescent="0.25">
      <c r="B7" s="19" t="s">
        <v>147</v>
      </c>
      <c r="C7" s="9">
        <v>100574</v>
      </c>
      <c r="D7" s="9">
        <v>111325</v>
      </c>
      <c r="E7" s="9">
        <f>D7-C7</f>
        <v>10751</v>
      </c>
      <c r="F7" s="8">
        <f t="shared" ref="F7:F10" si="0">D7/C7-1</f>
        <v>0.10689641458030907</v>
      </c>
    </row>
    <row r="8" spans="2:6" x14ac:dyDescent="0.25">
      <c r="B8" s="19" t="s">
        <v>148</v>
      </c>
      <c r="C8" s="9">
        <v>49092</v>
      </c>
      <c r="D8" s="9">
        <v>75372</v>
      </c>
      <c r="E8" s="9">
        <f t="shared" ref="E8:E10" si="1">D8-C8</f>
        <v>26280</v>
      </c>
      <c r="F8" s="8">
        <f t="shared" si="0"/>
        <v>0.53532143730139325</v>
      </c>
    </row>
    <row r="9" spans="2:6" x14ac:dyDescent="0.25">
      <c r="B9" s="19" t="s">
        <v>149</v>
      </c>
      <c r="C9" s="9">
        <v>823</v>
      </c>
      <c r="D9" s="9">
        <v>766</v>
      </c>
      <c r="E9" s="9">
        <f t="shared" si="1"/>
        <v>-57</v>
      </c>
      <c r="F9" s="8">
        <f t="shared" si="0"/>
        <v>-6.925880923450789E-2</v>
      </c>
    </row>
    <row r="10" spans="2:6" x14ac:dyDescent="0.25">
      <c r="B10" s="27" t="s">
        <v>150</v>
      </c>
      <c r="C10" s="9">
        <v>298</v>
      </c>
      <c r="D10" s="9">
        <v>251</v>
      </c>
      <c r="E10" s="9">
        <f t="shared" si="1"/>
        <v>-47</v>
      </c>
      <c r="F10" s="8">
        <f t="shared" si="0"/>
        <v>-0.15771812080536918</v>
      </c>
    </row>
    <row r="11" spans="2:6" x14ac:dyDescent="0.25">
      <c r="C11" s="2"/>
      <c r="D11" s="2"/>
      <c r="E11" s="2"/>
    </row>
    <row r="13" spans="2:6" ht="24.75" customHeight="1" x14ac:dyDescent="0.25">
      <c r="B13" s="72" t="s">
        <v>144</v>
      </c>
      <c r="C13" s="73"/>
      <c r="D13" s="73"/>
      <c r="E13" s="73"/>
      <c r="F13" s="74"/>
    </row>
    <row r="14" spans="2:6" ht="32.25" customHeight="1" x14ac:dyDescent="0.25">
      <c r="B14" s="1" t="s">
        <v>141</v>
      </c>
      <c r="C14" s="1" t="s">
        <v>270</v>
      </c>
      <c r="D14" s="1" t="s">
        <v>271</v>
      </c>
      <c r="E14" s="1" t="s">
        <v>142</v>
      </c>
      <c r="F14" s="1" t="s">
        <v>143</v>
      </c>
    </row>
    <row r="15" spans="2:6" x14ac:dyDescent="0.25">
      <c r="B15" s="4" t="s">
        <v>145</v>
      </c>
      <c r="C15" s="6">
        <f>SUM(C16:C20)</f>
        <v>2449</v>
      </c>
      <c r="D15" s="6">
        <f>SUM(D16:D20)</f>
        <v>2801</v>
      </c>
      <c r="E15" s="6">
        <f>D15-C15</f>
        <v>352</v>
      </c>
      <c r="F15" s="5">
        <f>D15/C15-1</f>
        <v>0.14373213556553699</v>
      </c>
    </row>
    <row r="16" spans="2:6" x14ac:dyDescent="0.25">
      <c r="B16" s="19" t="s">
        <v>146</v>
      </c>
      <c r="C16" s="9">
        <v>1740</v>
      </c>
      <c r="D16" s="9">
        <v>1990</v>
      </c>
      <c r="E16" s="9">
        <f>D16-C16</f>
        <v>250</v>
      </c>
      <c r="F16" s="8">
        <f>D16/C16-1</f>
        <v>0.14367816091954033</v>
      </c>
    </row>
    <row r="17" spans="2:6" x14ac:dyDescent="0.25">
      <c r="B17" s="19" t="s">
        <v>147</v>
      </c>
      <c r="C17" s="9">
        <v>479</v>
      </c>
      <c r="D17" s="9">
        <v>526</v>
      </c>
      <c r="E17" s="9">
        <f t="shared" ref="E17:E20" si="2">D17-C17</f>
        <v>47</v>
      </c>
      <c r="F17" s="8">
        <f t="shared" ref="F17:F20" si="3">D17/C17-1</f>
        <v>9.8121085594989665E-2</v>
      </c>
    </row>
    <row r="18" spans="2:6" x14ac:dyDescent="0.25">
      <c r="B18" s="19" t="s">
        <v>148</v>
      </c>
      <c r="C18" s="9">
        <v>187</v>
      </c>
      <c r="D18" s="9">
        <v>248</v>
      </c>
      <c r="E18" s="9">
        <f t="shared" si="2"/>
        <v>61</v>
      </c>
      <c r="F18" s="8">
        <f t="shared" si="3"/>
        <v>0.3262032085561497</v>
      </c>
    </row>
    <row r="19" spans="2:6" x14ac:dyDescent="0.25">
      <c r="B19" s="19" t="s">
        <v>149</v>
      </c>
      <c r="C19" s="9">
        <v>32</v>
      </c>
      <c r="D19" s="9">
        <v>26</v>
      </c>
      <c r="E19" s="9">
        <f t="shared" si="2"/>
        <v>-6</v>
      </c>
      <c r="F19" s="8">
        <f t="shared" si="3"/>
        <v>-0.1875</v>
      </c>
    </row>
    <row r="20" spans="2:6" x14ac:dyDescent="0.25">
      <c r="B20" s="27" t="s">
        <v>150</v>
      </c>
      <c r="C20" s="9">
        <v>11</v>
      </c>
      <c r="D20" s="9">
        <v>11</v>
      </c>
      <c r="E20" s="9">
        <f t="shared" si="2"/>
        <v>0</v>
      </c>
      <c r="F20" s="8">
        <f t="shared" si="3"/>
        <v>0</v>
      </c>
    </row>
    <row r="22" spans="2:6" x14ac:dyDescent="0.25">
      <c r="B22" s="75" t="s">
        <v>76</v>
      </c>
      <c r="C22" s="75"/>
      <c r="D22" s="23"/>
      <c r="E22" s="10"/>
    </row>
  </sheetData>
  <mergeCells count="3">
    <mergeCell ref="B3:F3"/>
    <mergeCell ref="B13:F13"/>
    <mergeCell ref="B22:C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2"/>
  <sheetViews>
    <sheetView workbookViewId="0">
      <selection activeCell="B3" sqref="B3:F3"/>
    </sheetView>
  </sheetViews>
  <sheetFormatPr defaultRowHeight="15" x14ac:dyDescent="0.25"/>
  <cols>
    <col min="1" max="1" width="9.140625" style="12"/>
    <col min="2" max="2" width="43.42578125" style="12" customWidth="1"/>
    <col min="3" max="3" width="21.140625" style="12" customWidth="1"/>
    <col min="4" max="4" width="18.7109375" style="12" customWidth="1"/>
    <col min="5" max="5" width="16.5703125" style="12" customWidth="1"/>
    <col min="6" max="6" width="16.7109375" style="12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9.140625" style="12"/>
    <col min="11" max="12" width="10.28515625" style="12" bestFit="1" customWidth="1"/>
    <col min="13" max="16384" width="9.140625" style="12"/>
  </cols>
  <sheetData>
    <row r="3" spans="2:6" ht="27" customHeight="1" x14ac:dyDescent="0.25">
      <c r="B3" s="72" t="s">
        <v>140</v>
      </c>
      <c r="C3" s="73"/>
      <c r="D3" s="73"/>
      <c r="E3" s="73"/>
      <c r="F3" s="74"/>
    </row>
    <row r="4" spans="2:6" ht="33.75" customHeight="1" x14ac:dyDescent="0.25">
      <c r="B4" s="1" t="s">
        <v>141</v>
      </c>
      <c r="C4" s="1" t="s">
        <v>272</v>
      </c>
      <c r="D4" s="1" t="s">
        <v>273</v>
      </c>
      <c r="E4" s="1" t="s">
        <v>142</v>
      </c>
      <c r="F4" s="1" t="s">
        <v>143</v>
      </c>
    </row>
    <row r="5" spans="2:6" x14ac:dyDescent="0.25">
      <c r="B5" s="4" t="s">
        <v>145</v>
      </c>
      <c r="C5" s="6">
        <f>SUM(C6:C10)</f>
        <v>2129957</v>
      </c>
      <c r="D5" s="6">
        <f>SUM(D6:D10)</f>
        <v>2719948</v>
      </c>
      <c r="E5" s="6">
        <f>D5-C5</f>
        <v>589991</v>
      </c>
      <c r="F5" s="5">
        <f>D5/C5-1</f>
        <v>0.27699667176379617</v>
      </c>
    </row>
    <row r="6" spans="2:6" x14ac:dyDescent="0.25">
      <c r="B6" s="19" t="s">
        <v>146</v>
      </c>
      <c r="C6" s="9">
        <v>1658366</v>
      </c>
      <c r="D6" s="9">
        <v>2104143</v>
      </c>
      <c r="E6" s="9">
        <f>D6-C6</f>
        <v>445777</v>
      </c>
      <c r="F6" s="8">
        <f>D6/C6-1</f>
        <v>0.2688049562038779</v>
      </c>
    </row>
    <row r="7" spans="2:6" x14ac:dyDescent="0.25">
      <c r="B7" s="19" t="s">
        <v>147</v>
      </c>
      <c r="C7" s="9">
        <v>233992</v>
      </c>
      <c r="D7" s="9">
        <v>301604</v>
      </c>
      <c r="E7" s="9">
        <f>D7-C7</f>
        <v>67612</v>
      </c>
      <c r="F7" s="8">
        <f t="shared" ref="F7:F10" si="0">D7/C7-1</f>
        <v>0.28895004957434445</v>
      </c>
    </row>
    <row r="8" spans="2:6" x14ac:dyDescent="0.25">
      <c r="B8" s="19" t="s">
        <v>148</v>
      </c>
      <c r="C8" s="9">
        <v>232775</v>
      </c>
      <c r="D8" s="9">
        <v>310146</v>
      </c>
      <c r="E8" s="9">
        <f t="shared" ref="E8:E10" si="1">D8-C8</f>
        <v>77371</v>
      </c>
      <c r="F8" s="8">
        <f t="shared" si="0"/>
        <v>0.332385350660509</v>
      </c>
    </row>
    <row r="9" spans="2:6" x14ac:dyDescent="0.25">
      <c r="B9" s="19" t="s">
        <v>149</v>
      </c>
      <c r="C9" s="9">
        <v>4069</v>
      </c>
      <c r="D9" s="9">
        <v>3392</v>
      </c>
      <c r="E9" s="9">
        <f t="shared" si="1"/>
        <v>-677</v>
      </c>
      <c r="F9" s="8">
        <f t="shared" si="0"/>
        <v>-0.16637994593266159</v>
      </c>
    </row>
    <row r="10" spans="2:6" x14ac:dyDescent="0.25">
      <c r="B10" s="27" t="s">
        <v>150</v>
      </c>
      <c r="C10" s="9">
        <v>755</v>
      </c>
      <c r="D10" s="9">
        <v>663</v>
      </c>
      <c r="E10" s="9">
        <f t="shared" si="1"/>
        <v>-92</v>
      </c>
      <c r="F10" s="8">
        <f t="shared" si="0"/>
        <v>-0.12185430463576163</v>
      </c>
    </row>
    <row r="11" spans="2:6" x14ac:dyDescent="0.25">
      <c r="C11" s="2"/>
      <c r="D11" s="2"/>
      <c r="E11" s="2"/>
    </row>
    <row r="13" spans="2:6" ht="24.75" customHeight="1" x14ac:dyDescent="0.25">
      <c r="B13" s="72" t="s">
        <v>144</v>
      </c>
      <c r="C13" s="73"/>
      <c r="D13" s="73"/>
      <c r="E13" s="73"/>
      <c r="F13" s="74"/>
    </row>
    <row r="14" spans="2:6" ht="32.25" customHeight="1" x14ac:dyDescent="0.25">
      <c r="B14" s="1" t="s">
        <v>141</v>
      </c>
      <c r="C14" s="1" t="s">
        <v>272</v>
      </c>
      <c r="D14" s="1" t="s">
        <v>273</v>
      </c>
      <c r="E14" s="1" t="s">
        <v>142</v>
      </c>
      <c r="F14" s="1" t="s">
        <v>143</v>
      </c>
    </row>
    <row r="15" spans="2:6" x14ac:dyDescent="0.25">
      <c r="B15" s="4" t="s">
        <v>145</v>
      </c>
      <c r="C15" s="6">
        <f>SUM(C16:C20)</f>
        <v>11085</v>
      </c>
      <c r="D15" s="6">
        <f>SUM(D16:D20)</f>
        <v>13521</v>
      </c>
      <c r="E15" s="6">
        <f>D15-C15</f>
        <v>2436</v>
      </c>
      <c r="F15" s="5">
        <f>D15/C15-1</f>
        <v>0.21975642760487135</v>
      </c>
    </row>
    <row r="16" spans="2:6" x14ac:dyDescent="0.25">
      <c r="B16" s="19" t="s">
        <v>146</v>
      </c>
      <c r="C16" s="9">
        <v>8693</v>
      </c>
      <c r="D16" s="9">
        <v>10632</v>
      </c>
      <c r="E16" s="9">
        <f>D16-C16</f>
        <v>1939</v>
      </c>
      <c r="F16" s="8">
        <f>D16/C16-1</f>
        <v>0.22305303117450825</v>
      </c>
    </row>
    <row r="17" spans="2:6" x14ac:dyDescent="0.25">
      <c r="B17" s="19" t="s">
        <v>147</v>
      </c>
      <c r="C17" s="9">
        <v>1267</v>
      </c>
      <c r="D17" s="9">
        <v>1595</v>
      </c>
      <c r="E17" s="9">
        <f t="shared" ref="E17:E20" si="2">D17-C17</f>
        <v>328</v>
      </c>
      <c r="F17" s="8">
        <f t="shared" ref="F17:F20" si="3">D17/C17-1</f>
        <v>0.25887924230465664</v>
      </c>
    </row>
    <row r="18" spans="2:6" x14ac:dyDescent="0.25">
      <c r="B18" s="19" t="s">
        <v>148</v>
      </c>
      <c r="C18" s="9">
        <v>914</v>
      </c>
      <c r="D18" s="9">
        <v>1115</v>
      </c>
      <c r="E18" s="9">
        <f t="shared" si="2"/>
        <v>201</v>
      </c>
      <c r="F18" s="8">
        <f t="shared" si="3"/>
        <v>0.21991247264770242</v>
      </c>
    </row>
    <row r="19" spans="2:6" x14ac:dyDescent="0.25">
      <c r="B19" s="19" t="s">
        <v>149</v>
      </c>
      <c r="C19" s="9">
        <v>160</v>
      </c>
      <c r="D19" s="9">
        <v>129</v>
      </c>
      <c r="E19" s="9">
        <f t="shared" si="2"/>
        <v>-31</v>
      </c>
      <c r="F19" s="8">
        <f t="shared" si="3"/>
        <v>-0.19374999999999998</v>
      </c>
    </row>
    <row r="20" spans="2:6" x14ac:dyDescent="0.25">
      <c r="B20" s="27" t="s">
        <v>150</v>
      </c>
      <c r="C20" s="9">
        <v>51</v>
      </c>
      <c r="D20" s="9">
        <v>50</v>
      </c>
      <c r="E20" s="9">
        <f t="shared" si="2"/>
        <v>-1</v>
      </c>
      <c r="F20" s="8">
        <f t="shared" si="3"/>
        <v>-1.9607843137254943E-2</v>
      </c>
    </row>
    <row r="22" spans="2:6" x14ac:dyDescent="0.25">
      <c r="B22" s="75" t="s">
        <v>76</v>
      </c>
      <c r="C22" s="75"/>
      <c r="D22" s="23"/>
      <c r="E22" s="36"/>
    </row>
  </sheetData>
  <mergeCells count="3">
    <mergeCell ref="B3:F3"/>
    <mergeCell ref="B13:F13"/>
    <mergeCell ref="B22:C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1"/>
  <sheetViews>
    <sheetView workbookViewId="0">
      <selection activeCell="B3" sqref="B3:F3"/>
    </sheetView>
  </sheetViews>
  <sheetFormatPr defaultRowHeight="15" x14ac:dyDescent="0.25"/>
  <cols>
    <col min="2" max="2" width="23.28515625" style="12" customWidth="1"/>
    <col min="3" max="3" width="15.42578125" style="12" customWidth="1"/>
    <col min="4" max="4" width="14.7109375" style="12" customWidth="1"/>
    <col min="5" max="5" width="14.42578125" style="12" customWidth="1"/>
    <col min="6" max="6" width="15.7109375" style="12" customWidth="1"/>
    <col min="7" max="7" width="9.140625" style="12"/>
    <col min="8" max="8" width="27.42578125" style="12" customWidth="1"/>
    <col min="9" max="9" width="15" style="12" customWidth="1"/>
    <col min="10" max="10" width="13.5703125" style="12" customWidth="1"/>
    <col min="11" max="11" width="13.140625" style="12" customWidth="1"/>
    <col min="12" max="12" width="15.140625" style="12" customWidth="1"/>
  </cols>
  <sheetData>
    <row r="3" spans="2:12" ht="26.25" customHeight="1" x14ac:dyDescent="0.25">
      <c r="B3" s="76" t="s">
        <v>140</v>
      </c>
      <c r="C3" s="77"/>
      <c r="D3" s="77"/>
      <c r="E3" s="77"/>
      <c r="F3" s="78"/>
      <c r="G3" s="2"/>
      <c r="H3" s="76" t="s">
        <v>144</v>
      </c>
      <c r="I3" s="77"/>
      <c r="J3" s="77"/>
      <c r="K3" s="77"/>
      <c r="L3" s="78"/>
    </row>
    <row r="4" spans="2:12" ht="25.5" customHeight="1" x14ac:dyDescent="0.25">
      <c r="B4" s="1"/>
      <c r="C4" s="1">
        <v>2017</v>
      </c>
      <c r="D4" s="1">
        <v>2018</v>
      </c>
      <c r="E4" s="1" t="s">
        <v>151</v>
      </c>
      <c r="F4" s="1" t="s">
        <v>143</v>
      </c>
      <c r="G4" s="2"/>
      <c r="H4" s="1"/>
      <c r="I4" s="1">
        <v>2017</v>
      </c>
      <c r="J4" s="1">
        <v>2018</v>
      </c>
      <c r="K4" s="1" t="s">
        <v>151</v>
      </c>
      <c r="L4" s="1" t="s">
        <v>143</v>
      </c>
    </row>
    <row r="5" spans="2:12" x14ac:dyDescent="0.25">
      <c r="B5" s="19" t="s">
        <v>152</v>
      </c>
      <c r="C5" s="28">
        <v>194778</v>
      </c>
      <c r="D5" s="28">
        <v>259647</v>
      </c>
      <c r="E5" s="28">
        <f t="shared" ref="E5:E11" si="0">D5-C5</f>
        <v>64869</v>
      </c>
      <c r="F5" s="29">
        <f t="shared" ref="F5:F11" si="1">D5/C5-1</f>
        <v>0.33304069248067036</v>
      </c>
      <c r="G5" s="2"/>
      <c r="H5" s="19" t="s">
        <v>152</v>
      </c>
      <c r="I5" s="28">
        <v>1149</v>
      </c>
      <c r="J5" s="28">
        <v>1385</v>
      </c>
      <c r="K5" s="28">
        <f t="shared" ref="K5:K11" si="2">J5-I5</f>
        <v>236</v>
      </c>
      <c r="L5" s="29">
        <f t="shared" ref="L5:L11" si="3">J5/I5-1</f>
        <v>0.20539599651871199</v>
      </c>
    </row>
    <row r="6" spans="2:12" x14ac:dyDescent="0.25">
      <c r="B6" s="19" t="s">
        <v>153</v>
      </c>
      <c r="C6" s="28">
        <v>177841</v>
      </c>
      <c r="D6" s="28">
        <v>241072</v>
      </c>
      <c r="E6" s="28">
        <f t="shared" si="0"/>
        <v>63231</v>
      </c>
      <c r="F6" s="29">
        <f t="shared" si="1"/>
        <v>0.35554793326623213</v>
      </c>
      <c r="G6" s="2"/>
      <c r="H6" s="19" t="s">
        <v>153</v>
      </c>
      <c r="I6" s="28">
        <v>1034</v>
      </c>
      <c r="J6" s="28">
        <v>1233</v>
      </c>
      <c r="K6" s="28">
        <f t="shared" si="2"/>
        <v>199</v>
      </c>
      <c r="L6" s="29">
        <f t="shared" si="3"/>
        <v>0.19245647969052215</v>
      </c>
    </row>
    <row r="7" spans="2:12" x14ac:dyDescent="0.25">
      <c r="B7" s="19" t="s">
        <v>154</v>
      </c>
      <c r="C7" s="28">
        <v>249209</v>
      </c>
      <c r="D7" s="28">
        <v>338802</v>
      </c>
      <c r="E7" s="28">
        <f t="shared" si="0"/>
        <v>89593</v>
      </c>
      <c r="F7" s="29">
        <f t="shared" si="1"/>
        <v>0.35950948802009552</v>
      </c>
      <c r="G7" s="2"/>
      <c r="H7" s="19" t="s">
        <v>154</v>
      </c>
      <c r="I7" s="28">
        <v>1346</v>
      </c>
      <c r="J7" s="28">
        <v>1723</v>
      </c>
      <c r="K7" s="28">
        <f t="shared" si="2"/>
        <v>377</v>
      </c>
      <c r="L7" s="29">
        <f t="shared" si="3"/>
        <v>0.2800891530460623</v>
      </c>
    </row>
    <row r="8" spans="2:12" x14ac:dyDescent="0.25">
      <c r="B8" s="19" t="s">
        <v>155</v>
      </c>
      <c r="C8" s="28">
        <v>283009</v>
      </c>
      <c r="D8" s="28">
        <v>368889</v>
      </c>
      <c r="E8" s="28">
        <f t="shared" si="0"/>
        <v>85880</v>
      </c>
      <c r="F8" s="29">
        <f t="shared" si="1"/>
        <v>0.30345324706988119</v>
      </c>
      <c r="G8" s="2"/>
      <c r="H8" s="19" t="s">
        <v>155</v>
      </c>
      <c r="I8" s="28">
        <v>1441</v>
      </c>
      <c r="J8" s="28">
        <v>1903</v>
      </c>
      <c r="K8" s="28">
        <f t="shared" si="2"/>
        <v>462</v>
      </c>
      <c r="L8" s="29">
        <f t="shared" si="3"/>
        <v>0.32061068702290085</v>
      </c>
    </row>
    <row r="9" spans="2:12" x14ac:dyDescent="0.25">
      <c r="B9" s="19" t="s">
        <v>156</v>
      </c>
      <c r="C9" s="28">
        <v>318965</v>
      </c>
      <c r="D9" s="28">
        <v>401861</v>
      </c>
      <c r="E9" s="28">
        <f t="shared" si="0"/>
        <v>82896</v>
      </c>
      <c r="F9" s="29">
        <f t="shared" si="1"/>
        <v>0.25989058360635187</v>
      </c>
      <c r="G9" s="2"/>
      <c r="H9" s="19" t="s">
        <v>156</v>
      </c>
      <c r="I9" s="28">
        <v>1645</v>
      </c>
      <c r="J9" s="28">
        <v>2031</v>
      </c>
      <c r="K9" s="28">
        <f t="shared" si="2"/>
        <v>386</v>
      </c>
      <c r="L9" s="29">
        <f t="shared" si="3"/>
        <v>0.23465045592705169</v>
      </c>
    </row>
    <row r="10" spans="2:12" x14ac:dyDescent="0.25">
      <c r="B10" s="19" t="s">
        <v>157</v>
      </c>
      <c r="C10" s="28">
        <v>384230</v>
      </c>
      <c r="D10" s="28">
        <v>492878</v>
      </c>
      <c r="E10" s="28">
        <f t="shared" si="0"/>
        <v>108648</v>
      </c>
      <c r="F10" s="29">
        <f t="shared" si="1"/>
        <v>0.28276813366993725</v>
      </c>
      <c r="G10" s="2"/>
      <c r="H10" s="19" t="s">
        <v>157</v>
      </c>
      <c r="I10" s="28">
        <v>2021</v>
      </c>
      <c r="J10" s="28">
        <v>2445</v>
      </c>
      <c r="K10" s="28">
        <f t="shared" si="2"/>
        <v>424</v>
      </c>
      <c r="L10" s="29">
        <f t="shared" si="3"/>
        <v>0.20979713013359724</v>
      </c>
    </row>
    <row r="11" spans="2:12" x14ac:dyDescent="0.25">
      <c r="B11" s="19" t="s">
        <v>158</v>
      </c>
      <c r="C11" s="28">
        <v>521925</v>
      </c>
      <c r="D11" s="28">
        <v>616799</v>
      </c>
      <c r="E11" s="28">
        <f t="shared" si="0"/>
        <v>94874</v>
      </c>
      <c r="F11" s="29">
        <f t="shared" si="1"/>
        <v>0.18177707525027542</v>
      </c>
      <c r="G11" s="2"/>
      <c r="H11" s="19" t="s">
        <v>158</v>
      </c>
      <c r="I11" s="28">
        <v>2449</v>
      </c>
      <c r="J11" s="28">
        <v>2801</v>
      </c>
      <c r="K11" s="28">
        <f t="shared" si="2"/>
        <v>352</v>
      </c>
      <c r="L11" s="29">
        <f t="shared" si="3"/>
        <v>0.14373213556553699</v>
      </c>
    </row>
    <row r="12" spans="2:12" x14ac:dyDescent="0.25">
      <c r="B12" s="19" t="s">
        <v>159</v>
      </c>
      <c r="C12" s="28"/>
      <c r="D12" s="28"/>
      <c r="E12" s="28"/>
      <c r="F12" s="29"/>
      <c r="G12" s="2"/>
      <c r="H12" s="19" t="s">
        <v>159</v>
      </c>
      <c r="I12" s="28"/>
      <c r="J12" s="28"/>
      <c r="K12" s="19"/>
      <c r="L12" s="29"/>
    </row>
    <row r="13" spans="2:12" x14ac:dyDescent="0.25">
      <c r="B13" s="19" t="s">
        <v>160</v>
      </c>
      <c r="C13" s="28"/>
      <c r="D13" s="28"/>
      <c r="E13" s="28"/>
      <c r="F13" s="29"/>
      <c r="G13" s="2"/>
      <c r="H13" s="19" t="s">
        <v>160</v>
      </c>
      <c r="I13" s="28"/>
      <c r="J13" s="28"/>
      <c r="K13" s="19"/>
      <c r="L13" s="29"/>
    </row>
    <row r="14" spans="2:12" x14ac:dyDescent="0.25">
      <c r="B14" s="19" t="s">
        <v>161</v>
      </c>
      <c r="C14" s="28"/>
      <c r="D14" s="28"/>
      <c r="E14" s="28"/>
      <c r="F14" s="29"/>
      <c r="G14" s="2"/>
      <c r="H14" s="19" t="s">
        <v>161</v>
      </c>
      <c r="I14" s="28"/>
      <c r="J14" s="28"/>
      <c r="K14" s="19"/>
      <c r="L14" s="29"/>
    </row>
    <row r="15" spans="2:12" x14ac:dyDescent="0.25">
      <c r="B15" s="19" t="s">
        <v>162</v>
      </c>
      <c r="C15" s="28"/>
      <c r="D15" s="28"/>
      <c r="E15" s="28"/>
      <c r="F15" s="29"/>
      <c r="G15" s="2"/>
      <c r="H15" s="19" t="s">
        <v>162</v>
      </c>
      <c r="I15" s="28"/>
      <c r="J15" s="28"/>
      <c r="K15" s="19"/>
      <c r="L15" s="29"/>
    </row>
    <row r="16" spans="2:12" x14ac:dyDescent="0.25">
      <c r="B16" s="19" t="s">
        <v>163</v>
      </c>
      <c r="C16" s="28"/>
      <c r="D16" s="28"/>
      <c r="E16" s="28"/>
      <c r="F16" s="29"/>
      <c r="G16" s="2"/>
      <c r="H16" s="19" t="s">
        <v>163</v>
      </c>
      <c r="I16" s="28"/>
      <c r="J16" s="28"/>
      <c r="K16" s="19"/>
      <c r="L16" s="29"/>
    </row>
    <row r="17" spans="2:12" x14ac:dyDescent="0.25">
      <c r="B17" s="32" t="s">
        <v>145</v>
      </c>
      <c r="C17" s="33">
        <f>SUM(C5:C16)</f>
        <v>2129957</v>
      </c>
      <c r="D17" s="33">
        <f>SUM(D5:D16)</f>
        <v>2719948</v>
      </c>
      <c r="E17" s="33">
        <f>D17-C17</f>
        <v>589991</v>
      </c>
      <c r="F17" s="34">
        <f>D17/C17-1</f>
        <v>0.27699667176379617</v>
      </c>
      <c r="G17" s="2"/>
      <c r="H17" s="32" t="s">
        <v>145</v>
      </c>
      <c r="I17" s="33">
        <f>SUM(I5:I16)</f>
        <v>11085</v>
      </c>
      <c r="J17" s="33">
        <f>SUM(J5:J16)</f>
        <v>13521</v>
      </c>
      <c r="K17" s="33">
        <f>J17-I17</f>
        <v>2436</v>
      </c>
      <c r="L17" s="34">
        <f>J17/I17-1</f>
        <v>0.21975642760487135</v>
      </c>
    </row>
    <row r="18" spans="2:12" x14ac:dyDescent="0.25">
      <c r="B18" s="30"/>
      <c r="C18" s="31"/>
      <c r="D18" s="31"/>
      <c r="E18" s="31"/>
      <c r="F18" s="31"/>
      <c r="G18" s="2"/>
      <c r="H18" s="2"/>
      <c r="I18" s="2"/>
      <c r="J18" s="2"/>
      <c r="K18" s="2"/>
      <c r="L18" s="2"/>
    </row>
    <row r="19" spans="2:12" x14ac:dyDescent="0.25">
      <c r="D19" s="11"/>
      <c r="E19" s="11"/>
    </row>
    <row r="20" spans="2:12" x14ac:dyDescent="0.25">
      <c r="B20" s="75" t="s">
        <v>76</v>
      </c>
      <c r="C20" s="75"/>
      <c r="D20" s="23"/>
    </row>
    <row r="21" spans="2:12" x14ac:dyDescent="0.25">
      <c r="D21" s="11"/>
    </row>
  </sheetData>
  <mergeCells count="3">
    <mergeCell ref="B3:F3"/>
    <mergeCell ref="H3:L3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Routes</vt:lpstr>
      <vt:lpstr>Passengers and Flights July</vt:lpstr>
      <vt:lpstr>Passengers and Flights 7 months</vt:lpstr>
      <vt:lpstr>Passengers &amp; Flights by Months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2018-08-29T05:41:36Z</dcterms:modified>
</cp:coreProperties>
</file>