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მუზეუმ-ნაკრძალები" sheetId="3" r:id="rId1"/>
    <sheet name="საქართველოს ეროვნული მუზეუმი" sheetId="4" r:id="rId2"/>
  </sheets>
  <calcPr calcId="152511"/>
</workbook>
</file>

<file path=xl/calcChain.xml><?xml version="1.0" encoding="utf-8"?>
<calcChain xmlns="http://schemas.openxmlformats.org/spreadsheetml/2006/main">
  <c r="F32" i="4" l="1"/>
  <c r="E32" i="4"/>
  <c r="D3" i="4"/>
  <c r="G15" i="4" s="1"/>
  <c r="C3" i="4"/>
  <c r="F9" i="4"/>
  <c r="F15" i="4"/>
  <c r="E15" i="4"/>
  <c r="C20" i="4" l="1"/>
  <c r="D20" i="4"/>
  <c r="G32" i="4" s="1"/>
  <c r="F25" i="3" l="1"/>
  <c r="F26" i="4" l="1"/>
  <c r="F28" i="4" l="1"/>
  <c r="F29" i="4"/>
  <c r="F30" i="4"/>
  <c r="F31" i="4"/>
  <c r="C4" i="3" l="1"/>
  <c r="F22" i="4" l="1"/>
  <c r="F23" i="4"/>
  <c r="F24" i="4"/>
  <c r="F27" i="4"/>
  <c r="F21" i="4"/>
  <c r="E22" i="4"/>
  <c r="E23" i="4"/>
  <c r="E25" i="4"/>
  <c r="E24" i="4"/>
  <c r="E27" i="4"/>
  <c r="E28" i="4"/>
  <c r="E26" i="4"/>
  <c r="E29" i="4"/>
  <c r="E30" i="4"/>
  <c r="E31" i="4"/>
  <c r="E21" i="4"/>
  <c r="F5" i="4"/>
  <c r="F6" i="4"/>
  <c r="F7" i="4"/>
  <c r="F10" i="4"/>
  <c r="F11" i="4"/>
  <c r="F12" i="4"/>
  <c r="F13" i="4"/>
  <c r="F14" i="4"/>
  <c r="F4" i="4"/>
  <c r="E5" i="4"/>
  <c r="E6" i="4"/>
  <c r="E8" i="4"/>
  <c r="E7" i="4"/>
  <c r="E10" i="4"/>
  <c r="E9" i="4"/>
  <c r="E11" i="4"/>
  <c r="E12" i="4"/>
  <c r="E13" i="4"/>
  <c r="E14" i="4"/>
  <c r="E4" i="4"/>
  <c r="G5" i="4"/>
  <c r="G22" i="4" l="1"/>
  <c r="G21" i="4"/>
  <c r="G4" i="4"/>
  <c r="G8" i="4"/>
  <c r="G11" i="4"/>
  <c r="E3" i="4"/>
  <c r="F3" i="4"/>
  <c r="G3" i="4"/>
  <c r="G12" i="4"/>
  <c r="G7" i="4"/>
  <c r="F20" i="4"/>
  <c r="G29" i="4"/>
  <c r="G24" i="4"/>
  <c r="G26" i="4"/>
  <c r="G25" i="4"/>
  <c r="G14" i="4"/>
  <c r="G9" i="4"/>
  <c r="G6" i="4"/>
  <c r="G20" i="4"/>
  <c r="G31" i="4"/>
  <c r="G28" i="4"/>
  <c r="G23" i="4"/>
  <c r="G13" i="4"/>
  <c r="G10" i="4"/>
  <c r="G30" i="4"/>
  <c r="G27" i="4"/>
  <c r="E20" i="4"/>
  <c r="F19" i="3"/>
  <c r="F23" i="3"/>
  <c r="F24" i="3"/>
  <c r="F22" i="3"/>
  <c r="F20" i="3"/>
  <c r="F21" i="3"/>
  <c r="F18" i="3"/>
  <c r="E19" i="3"/>
  <c r="E23" i="3"/>
  <c r="E24" i="3"/>
  <c r="E22" i="3"/>
  <c r="E20" i="3"/>
  <c r="E21" i="3"/>
  <c r="E25" i="3"/>
  <c r="E18" i="3"/>
  <c r="D17" i="3"/>
  <c r="G19" i="3" s="1"/>
  <c r="C17" i="3"/>
  <c r="F6" i="3"/>
  <c r="F7" i="3"/>
  <c r="F10" i="3"/>
  <c r="F9" i="3"/>
  <c r="F8" i="3"/>
  <c r="F11" i="3"/>
  <c r="F12" i="3"/>
  <c r="F5" i="3"/>
  <c r="E6" i="3"/>
  <c r="E7" i="3"/>
  <c r="E10" i="3"/>
  <c r="E9" i="3"/>
  <c r="E8" i="3"/>
  <c r="E11" i="3"/>
  <c r="E12" i="3"/>
  <c r="E5" i="3"/>
  <c r="D4" i="3"/>
  <c r="G6" i="3" s="1"/>
  <c r="G12" i="3" l="1"/>
  <c r="G10" i="3"/>
  <c r="E4" i="3"/>
  <c r="G11" i="3"/>
  <c r="F4" i="3"/>
  <c r="G9" i="3"/>
  <c r="G7" i="3"/>
  <c r="G4" i="3"/>
  <c r="G5" i="3"/>
  <c r="G8" i="3"/>
  <c r="G18" i="3"/>
  <c r="F17" i="3"/>
  <c r="G20" i="3"/>
  <c r="E17" i="3"/>
  <c r="G17" i="3"/>
  <c r="G22" i="3"/>
  <c r="G25" i="3"/>
  <c r="G24" i="3"/>
  <c r="G21" i="3"/>
  <c r="G23" i="3"/>
</calcChain>
</file>

<file path=xl/sharedStrings.xml><?xml version="1.0" encoding="utf-8"?>
<sst xmlns="http://schemas.openxmlformats.org/spreadsheetml/2006/main" count="74" uniqueCount="38">
  <si>
    <t>ცვლილება</t>
  </si>
  <si>
    <t>წილი %</t>
  </si>
  <si>
    <t>ცვლილება %</t>
  </si>
  <si>
    <t>სულ</t>
  </si>
  <si>
    <t>მცხეთის არქეოლოგიური სახელმწიფო მუზეუმ-ნაკრძალი</t>
  </si>
  <si>
    <t>ვარძიის ისტორიულ-არქიტექტურული მუზეუმ-ნაკრძალი</t>
  </si>
  <si>
    <t>უფლისციხის ისტორიულ-არქიტექტურული მუზეუმ-ნაკრძალი</t>
  </si>
  <si>
    <t>ბორჯომის მხარეთმცოდნეობის მუზეუმი</t>
  </si>
  <si>
    <t>გრემის მუზეუმი</t>
  </si>
  <si>
    <t>ნიკო ფიროსმანაშვილის სახელმწიფო მუზეუმი</t>
  </si>
  <si>
    <t>პარმენ ზაქარაიას სახელობის ნოქალაქევის არქიტექტურულ-არქეოლოგიური მუზეუმ-ნაკრძალი</t>
  </si>
  <si>
    <t>უჯარმის მუზეუმ-ნაკრძალი</t>
  </si>
  <si>
    <t>მუზეუმები/მუზეუმ-ნაკრძალები</t>
  </si>
  <si>
    <t xml:space="preserve">მუზეუმის დასახელება </t>
  </si>
  <si>
    <t>სიმონ ჯანაშიას სახელობის საქართველოს ისტორიის მუზეუმი</t>
  </si>
  <si>
    <t>დიმიტრი შევარდნაძის სახელობის ეროვნული გალერეა</t>
  </si>
  <si>
    <t>შალვა ამირანაშვილის სახელობის ხელოვნების მუზეუმი</t>
  </si>
  <si>
    <t>იოსებ გრიშაშვილის სახელობის თბილისის ისტორიის მუზეუმი (ქარვასლა)</t>
  </si>
  <si>
    <t>ელენე ახვლედიანის სახელობის ხელოვნების სახლ-მუზეუმი</t>
  </si>
  <si>
    <t>სიღნაღის ისტორიულ-ეთნოგრაფიული მუზეუმი</t>
  </si>
  <si>
    <t>სვანეთის ისტორიულ-ეთნოგრაფიული მუზეუმი  (სვანური სახლი, უშგული)</t>
  </si>
  <si>
    <t>ძალისის მუზეუმ-ნაკრძალი/ ნაქალაქარი</t>
  </si>
  <si>
    <t xml:space="preserve"> საქართველოს ეროვნული მუზეუმის შემადგენლობაში შემავალი მუზეუმების ვიზიტორების რაოდენობა</t>
  </si>
  <si>
    <t>წყარო: საქართველოს კულტურული მემკვიდრეობის დაცვის ეროვნული სააგენტო</t>
  </si>
  <si>
    <t>წყარო: საქართველოს ეროვნული მუზეუმი</t>
  </si>
  <si>
    <t>2017: იანვარი - მაისი</t>
  </si>
  <si>
    <t>2018: იანვარი - მაისი</t>
  </si>
  <si>
    <t>2017: მაისი</t>
  </si>
  <si>
    <t>2018: მაისი</t>
  </si>
  <si>
    <t>სვანეთის ისტორიულ-ეთნოგრაფიული მუზეუმი  (მესტიის მუზეუმი)</t>
  </si>
  <si>
    <t>დმანისის მუზეუმ-ნაკრძალი</t>
  </si>
  <si>
    <t>ახალციხის ისტორიის მუზეუმი</t>
  </si>
  <si>
    <t xml:space="preserve">გიორგი ჩიატაიას სახელობის ხალხური ხუროთმოძღვრებისა და ყოფის მუზეუმი (ეთნოგრაფიული მუზეუმი) </t>
  </si>
  <si>
    <t>2017: იანვარი - ივნისი</t>
  </si>
  <si>
    <t>2018: იანვარი - ივნისი</t>
  </si>
  <si>
    <t>ვიზიტორების რაოდენობა მუზეუმებში/მუზეუმ-ნაკრძალებში</t>
  </si>
  <si>
    <t>2017: ივნისი</t>
  </si>
  <si>
    <t>2018: ივნისი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</si>
</sst>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9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</cellStyleXfs>
  <cellXfs count="30">
    <xf numFmtId="0" fontId="0" fillId="0" borderId="0" xfId="0"/>
    <xf numFmtId="0" fontId="0" fillId="0" borderId="2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3" fillId="7" borderId="2" xfId="2" applyNumberFormat="1" applyFon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164" fontId="0" fillId="0" borderId="2" xfId="1" applyNumberFormat="1" applyFont="1" applyFill="1" applyBorder="1" applyAlignment="1">
      <alignment horizontal="center" vertical="center"/>
    </xf>
    <xf numFmtId="0" fontId="0" fillId="0" borderId="0" xfId="0" applyFill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3" fillId="7" borderId="2" xfId="2" applyNumberFormat="1" applyFont="1" applyFill="1" applyBorder="1" applyAlignment="1">
      <alignment horizontal="center" vertical="center" wrapText="1"/>
    </xf>
    <xf numFmtId="0" fontId="5" fillId="6" borderId="2" xfId="3" applyNumberFormat="1" applyFont="1" applyFill="1" applyBorder="1" applyAlignment="1">
      <alignment horizontal="center" vertical="center"/>
    </xf>
    <xf numFmtId="3" fontId="5" fillId="6" borderId="2" xfId="3" applyNumberFormat="1" applyFont="1" applyFill="1" applyBorder="1" applyAlignment="1">
      <alignment horizontal="center" vertical="center"/>
    </xf>
    <xf numFmtId="164" fontId="5" fillId="6" borderId="2" xfId="1" applyNumberFormat="1" applyFont="1" applyFill="1" applyBorder="1" applyAlignment="1">
      <alignment horizontal="center" vertical="center"/>
    </xf>
    <xf numFmtId="9" fontId="5" fillId="6" borderId="2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2" xfId="1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9" fontId="0" fillId="0" borderId="0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5" borderId="5" xfId="4" applyNumberFormat="1" applyFont="1" applyFill="1" applyBorder="1" applyAlignment="1">
      <alignment horizontal="center" vertical="center" wrapText="1"/>
    </xf>
    <xf numFmtId="0" fontId="5" fillId="5" borderId="7" xfId="4" applyNumberFormat="1" applyFont="1" applyFill="1" applyBorder="1" applyAlignment="1">
      <alignment horizontal="center" vertical="center" wrapText="1"/>
    </xf>
    <xf numFmtId="0" fontId="5" fillId="5" borderId="6" xfId="4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</cellXfs>
  <cellStyles count="5">
    <cellStyle name="Accent3" xfId="3" builtinId="37"/>
    <cellStyle name="Accent6" xfId="4" builtinId="49"/>
    <cellStyle name="Calculation" xfId="2" builtinId="22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8"/>
  <sheetViews>
    <sheetView tabSelected="1" topLeftCell="B1" workbookViewId="0">
      <selection activeCell="B2" sqref="B2:G2"/>
    </sheetView>
  </sheetViews>
  <sheetFormatPr defaultRowHeight="15" x14ac:dyDescent="0.25"/>
  <cols>
    <col min="2" max="2" width="61.5703125" customWidth="1"/>
    <col min="3" max="3" width="21.28515625" customWidth="1"/>
    <col min="4" max="4" width="19.85546875" customWidth="1"/>
    <col min="5" max="5" width="13.5703125" customWidth="1"/>
    <col min="6" max="6" width="16.5703125" customWidth="1"/>
    <col min="7" max="7" width="13.42578125" customWidth="1"/>
  </cols>
  <sheetData>
    <row r="2" spans="2:7" ht="34.5" customHeight="1" x14ac:dyDescent="0.25">
      <c r="B2" s="23" t="s">
        <v>35</v>
      </c>
      <c r="C2" s="24"/>
      <c r="D2" s="24"/>
      <c r="E2" s="24"/>
      <c r="F2" s="24"/>
      <c r="G2" s="25"/>
    </row>
    <row r="3" spans="2:7" ht="32.25" customHeight="1" x14ac:dyDescent="0.25">
      <c r="B3" s="3" t="s">
        <v>12</v>
      </c>
      <c r="C3" s="9" t="s">
        <v>33</v>
      </c>
      <c r="D3" s="9" t="s">
        <v>34</v>
      </c>
      <c r="E3" s="3" t="s">
        <v>0</v>
      </c>
      <c r="F3" s="9" t="s">
        <v>2</v>
      </c>
      <c r="G3" s="3" t="s">
        <v>1</v>
      </c>
    </row>
    <row r="4" spans="2:7" ht="21.75" customHeight="1" x14ac:dyDescent="0.25">
      <c r="B4" s="10" t="s">
        <v>3</v>
      </c>
      <c r="C4" s="11">
        <f>SUM(C5:C12)</f>
        <v>221603</v>
      </c>
      <c r="D4" s="11">
        <f>SUM(D5:D12)</f>
        <v>194824</v>
      </c>
      <c r="E4" s="11">
        <f t="shared" ref="E4:E5" si="0">D4-C4</f>
        <v>-26779</v>
      </c>
      <c r="F4" s="12">
        <f t="shared" ref="F4:F5" si="1">D4/C4-1</f>
        <v>-0.12084222686515977</v>
      </c>
      <c r="G4" s="12">
        <f>D4/D4</f>
        <v>1</v>
      </c>
    </row>
    <row r="5" spans="2:7" x14ac:dyDescent="0.25">
      <c r="B5" s="14" t="s">
        <v>6</v>
      </c>
      <c r="C5" s="2">
        <v>136579</v>
      </c>
      <c r="D5" s="2">
        <v>115166</v>
      </c>
      <c r="E5" s="4">
        <f t="shared" si="0"/>
        <v>-21413</v>
      </c>
      <c r="F5" s="5">
        <f t="shared" si="1"/>
        <v>-0.15678105711712631</v>
      </c>
      <c r="G5" s="5">
        <f t="shared" ref="G5" si="2">D5/$D$4</f>
        <v>0.59112840307149017</v>
      </c>
    </row>
    <row r="6" spans="2:7" s="6" customFormat="1" x14ac:dyDescent="0.25">
      <c r="B6" s="17" t="s">
        <v>5</v>
      </c>
      <c r="C6" s="2">
        <v>61040</v>
      </c>
      <c r="D6" s="2">
        <v>54282</v>
      </c>
      <c r="E6" s="4">
        <f t="shared" ref="E6:E12" si="3">D6-C6</f>
        <v>-6758</v>
      </c>
      <c r="F6" s="5">
        <f t="shared" ref="F6:F12" si="4">D6/C6-1</f>
        <v>-0.11071428571428577</v>
      </c>
      <c r="G6" s="5">
        <f t="shared" ref="G6:G12" si="5">D6/$D$4</f>
        <v>0.27862070381472509</v>
      </c>
    </row>
    <row r="7" spans="2:7" s="6" customFormat="1" x14ac:dyDescent="0.25">
      <c r="B7" s="17" t="s">
        <v>8</v>
      </c>
      <c r="C7" s="2">
        <v>8186</v>
      </c>
      <c r="D7" s="2">
        <v>6620</v>
      </c>
      <c r="E7" s="4">
        <f t="shared" si="3"/>
        <v>-1566</v>
      </c>
      <c r="F7" s="5">
        <f t="shared" si="4"/>
        <v>-0.19130222330808699</v>
      </c>
      <c r="G7" s="5">
        <f t="shared" si="5"/>
        <v>3.397938652322096E-2</v>
      </c>
    </row>
    <row r="8" spans="2:7" x14ac:dyDescent="0.25">
      <c r="B8" s="7" t="s">
        <v>9</v>
      </c>
      <c r="C8" s="2">
        <v>3861</v>
      </c>
      <c r="D8" s="2">
        <v>2963</v>
      </c>
      <c r="E8" s="4">
        <f t="shared" si="3"/>
        <v>-898</v>
      </c>
      <c r="F8" s="5">
        <f t="shared" si="4"/>
        <v>-0.23258223258223254</v>
      </c>
      <c r="G8" s="5">
        <f t="shared" si="5"/>
        <v>1.5208598529955241E-2</v>
      </c>
    </row>
    <row r="9" spans="2:7" x14ac:dyDescent="0.25">
      <c r="B9" s="7" t="s">
        <v>11</v>
      </c>
      <c r="C9" s="2">
        <v>4112</v>
      </c>
      <c r="D9" s="2">
        <v>5462</v>
      </c>
      <c r="E9" s="4">
        <f t="shared" si="3"/>
        <v>1350</v>
      </c>
      <c r="F9" s="5">
        <f t="shared" si="4"/>
        <v>0.32830739299610889</v>
      </c>
      <c r="G9" s="5">
        <f t="shared" si="5"/>
        <v>2.8035560300578983E-2</v>
      </c>
    </row>
    <row r="10" spans="2:7" ht="25.5" x14ac:dyDescent="0.25">
      <c r="B10" s="8" t="s">
        <v>10</v>
      </c>
      <c r="C10" s="2">
        <v>5997</v>
      </c>
      <c r="D10" s="2">
        <v>7348</v>
      </c>
      <c r="E10" s="4">
        <f t="shared" si="3"/>
        <v>1351</v>
      </c>
      <c r="F10" s="5">
        <f t="shared" si="4"/>
        <v>0.22527930631982662</v>
      </c>
      <c r="G10" s="5">
        <f t="shared" si="5"/>
        <v>3.7716092473206585E-2</v>
      </c>
    </row>
    <row r="11" spans="2:7" x14ac:dyDescent="0.25">
      <c r="B11" s="7" t="s">
        <v>7</v>
      </c>
      <c r="C11" s="2">
        <v>1669</v>
      </c>
      <c r="D11" s="2">
        <v>1991</v>
      </c>
      <c r="E11" s="4">
        <f t="shared" si="3"/>
        <v>322</v>
      </c>
      <c r="F11" s="5">
        <f t="shared" si="4"/>
        <v>0.19292989814260042</v>
      </c>
      <c r="G11" s="5">
        <f t="shared" si="5"/>
        <v>1.0219480146183221E-2</v>
      </c>
    </row>
    <row r="12" spans="2:7" x14ac:dyDescent="0.25">
      <c r="B12" s="7" t="s">
        <v>4</v>
      </c>
      <c r="C12" s="2">
        <v>159</v>
      </c>
      <c r="D12" s="2">
        <v>992</v>
      </c>
      <c r="E12" s="4">
        <f t="shared" si="3"/>
        <v>833</v>
      </c>
      <c r="F12" s="5">
        <f t="shared" si="4"/>
        <v>5.2389937106918243</v>
      </c>
      <c r="G12" s="5">
        <f t="shared" si="5"/>
        <v>5.0917751406397566E-3</v>
      </c>
    </row>
    <row r="15" spans="2:7" ht="31.5" customHeight="1" x14ac:dyDescent="0.25">
      <c r="B15" s="23" t="s">
        <v>35</v>
      </c>
      <c r="C15" s="24"/>
      <c r="D15" s="24"/>
      <c r="E15" s="24"/>
      <c r="F15" s="24"/>
      <c r="G15" s="25"/>
    </row>
    <row r="16" spans="2:7" ht="36" customHeight="1" x14ac:dyDescent="0.25">
      <c r="B16" s="3" t="s">
        <v>12</v>
      </c>
      <c r="C16" s="9" t="s">
        <v>36</v>
      </c>
      <c r="D16" s="9" t="s">
        <v>37</v>
      </c>
      <c r="E16" s="3" t="s">
        <v>0</v>
      </c>
      <c r="F16" s="9" t="s">
        <v>2</v>
      </c>
      <c r="G16" s="3" t="s">
        <v>1</v>
      </c>
    </row>
    <row r="17" spans="2:7" ht="20.25" customHeight="1" x14ac:dyDescent="0.25">
      <c r="B17" s="10" t="s">
        <v>3</v>
      </c>
      <c r="C17" s="11">
        <f>SUM(C18:C25)</f>
        <v>82240</v>
      </c>
      <c r="D17" s="11">
        <f>SUM(D18:D25)</f>
        <v>85216</v>
      </c>
      <c r="E17" s="11">
        <f t="shared" ref="E17:E18" si="6">D17-C17</f>
        <v>2976</v>
      </c>
      <c r="F17" s="12">
        <f t="shared" ref="F17:F18" si="7">D17/C17-1</f>
        <v>3.6186770428015658E-2</v>
      </c>
      <c r="G17" s="12">
        <f>D17/D17</f>
        <v>1</v>
      </c>
    </row>
    <row r="18" spans="2:7" x14ac:dyDescent="0.25">
      <c r="B18" s="14" t="s">
        <v>6</v>
      </c>
      <c r="C18" s="2">
        <v>45089</v>
      </c>
      <c r="D18" s="2">
        <v>46962</v>
      </c>
      <c r="E18" s="4">
        <f t="shared" si="6"/>
        <v>1873</v>
      </c>
      <c r="F18" s="5">
        <f t="shared" si="7"/>
        <v>4.1540065204373589E-2</v>
      </c>
      <c r="G18" s="5">
        <f t="shared" ref="G18" si="8">D18/$D$17</f>
        <v>0.55109369132557262</v>
      </c>
    </row>
    <row r="19" spans="2:7" s="6" customFormat="1" x14ac:dyDescent="0.25">
      <c r="B19" s="17" t="s">
        <v>5</v>
      </c>
      <c r="C19" s="2">
        <v>26850</v>
      </c>
      <c r="D19" s="2">
        <v>25470</v>
      </c>
      <c r="E19" s="4">
        <f t="shared" ref="E19:E25" si="9">D19-C19</f>
        <v>-1380</v>
      </c>
      <c r="F19" s="5">
        <f t="shared" ref="F19:F25" si="10">D19/C19-1</f>
        <v>-5.1396648044692683E-2</v>
      </c>
      <c r="G19" s="5">
        <f t="shared" ref="G19:G25" si="11">D19/$D$17</f>
        <v>0.29888753285767933</v>
      </c>
    </row>
    <row r="20" spans="2:7" x14ac:dyDescent="0.25">
      <c r="B20" s="7" t="s">
        <v>8</v>
      </c>
      <c r="C20" s="2">
        <v>2716</v>
      </c>
      <c r="D20" s="2">
        <v>2494</v>
      </c>
      <c r="E20" s="4">
        <f t="shared" si="9"/>
        <v>-222</v>
      </c>
      <c r="F20" s="5">
        <f t="shared" si="10"/>
        <v>-8.1737849779086935E-2</v>
      </c>
      <c r="G20" s="5">
        <f t="shared" si="11"/>
        <v>2.9266804355989485E-2</v>
      </c>
    </row>
    <row r="21" spans="2:7" x14ac:dyDescent="0.25">
      <c r="B21" s="7" t="s">
        <v>9</v>
      </c>
      <c r="C21" s="2">
        <v>1304</v>
      </c>
      <c r="D21" s="2">
        <v>1055</v>
      </c>
      <c r="E21" s="4">
        <f t="shared" si="9"/>
        <v>-249</v>
      </c>
      <c r="F21" s="5">
        <f t="shared" si="10"/>
        <v>-0.19095092024539873</v>
      </c>
      <c r="G21" s="5">
        <f t="shared" si="11"/>
        <v>1.2380304168231318E-2</v>
      </c>
    </row>
    <row r="22" spans="2:7" x14ac:dyDescent="0.25">
      <c r="B22" s="7" t="s">
        <v>11</v>
      </c>
      <c r="C22" s="2">
        <v>1385</v>
      </c>
      <c r="D22" s="2">
        <v>2364</v>
      </c>
      <c r="E22" s="4">
        <f t="shared" si="9"/>
        <v>979</v>
      </c>
      <c r="F22" s="5">
        <f t="shared" si="10"/>
        <v>0.70685920577617334</v>
      </c>
      <c r="G22" s="5">
        <f t="shared" si="11"/>
        <v>2.7741269245212166E-2</v>
      </c>
    </row>
    <row r="23" spans="2:7" ht="25.5" x14ac:dyDescent="0.25">
      <c r="B23" s="8" t="s">
        <v>10</v>
      </c>
      <c r="C23" s="2">
        <v>4058</v>
      </c>
      <c r="D23" s="2">
        <v>5487</v>
      </c>
      <c r="E23" s="4">
        <f t="shared" si="9"/>
        <v>1429</v>
      </c>
      <c r="F23" s="5">
        <f t="shared" si="10"/>
        <v>0.3521439132577624</v>
      </c>
      <c r="G23" s="5">
        <f t="shared" si="11"/>
        <v>6.4389316560270374E-2</v>
      </c>
    </row>
    <row r="24" spans="2:7" x14ac:dyDescent="0.25">
      <c r="B24" s="7" t="s">
        <v>7</v>
      </c>
      <c r="C24" s="2">
        <v>801</v>
      </c>
      <c r="D24" s="2">
        <v>1073</v>
      </c>
      <c r="E24" s="4">
        <f t="shared" si="9"/>
        <v>272</v>
      </c>
      <c r="F24" s="5">
        <f t="shared" si="10"/>
        <v>0.33957553058676648</v>
      </c>
      <c r="G24" s="5">
        <f t="shared" si="11"/>
        <v>1.2591532106646638E-2</v>
      </c>
    </row>
    <row r="25" spans="2:7" x14ac:dyDescent="0.25">
      <c r="B25" s="7" t="s">
        <v>4</v>
      </c>
      <c r="C25" s="2">
        <v>37</v>
      </c>
      <c r="D25" s="2">
        <v>311</v>
      </c>
      <c r="E25" s="4">
        <f t="shared" si="9"/>
        <v>274</v>
      </c>
      <c r="F25" s="5">
        <f t="shared" si="10"/>
        <v>7.4054054054054053</v>
      </c>
      <c r="G25" s="5">
        <f t="shared" si="11"/>
        <v>3.6495493803980475E-3</v>
      </c>
    </row>
    <row r="28" spans="2:7" x14ac:dyDescent="0.25">
      <c r="B28" s="26" t="s">
        <v>23</v>
      </c>
      <c r="C28" s="26"/>
      <c r="D28" s="26"/>
      <c r="E28" s="26"/>
      <c r="F28" s="26"/>
    </row>
  </sheetData>
  <sortState ref="B20:G26">
    <sortCondition descending="1" ref="D19"/>
  </sortState>
  <mergeCells count="3">
    <mergeCell ref="B15:G15"/>
    <mergeCell ref="B2:G2"/>
    <mergeCell ref="B28:F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5"/>
  <sheetViews>
    <sheetView workbookViewId="0">
      <selection activeCell="B1" sqref="B1:G1"/>
    </sheetView>
  </sheetViews>
  <sheetFormatPr defaultRowHeight="15" x14ac:dyDescent="0.25"/>
  <cols>
    <col min="2" max="2" width="68.7109375" style="18" customWidth="1"/>
    <col min="3" max="3" width="19.85546875" style="18" customWidth="1"/>
    <col min="4" max="4" width="18.5703125" style="18" customWidth="1"/>
    <col min="5" max="5" width="14.5703125" style="18" customWidth="1"/>
    <col min="6" max="6" width="14" style="18" customWidth="1"/>
    <col min="7" max="7" width="15.5703125" style="18" customWidth="1"/>
  </cols>
  <sheetData>
    <row r="1" spans="2:7" ht="28.5" customHeight="1" x14ac:dyDescent="0.25">
      <c r="B1" s="28" t="s">
        <v>22</v>
      </c>
      <c r="C1" s="29"/>
      <c r="D1" s="29"/>
      <c r="E1" s="29"/>
      <c r="F1" s="29"/>
      <c r="G1" s="29"/>
    </row>
    <row r="2" spans="2:7" ht="33" customHeight="1" x14ac:dyDescent="0.25">
      <c r="B2" s="3" t="s">
        <v>13</v>
      </c>
      <c r="C2" s="9" t="s">
        <v>25</v>
      </c>
      <c r="D2" s="9" t="s">
        <v>26</v>
      </c>
      <c r="E2" s="3" t="s">
        <v>0</v>
      </c>
      <c r="F2" s="9" t="s">
        <v>2</v>
      </c>
      <c r="G2" s="3" t="s">
        <v>1</v>
      </c>
    </row>
    <row r="3" spans="2:7" ht="24.75" customHeight="1" x14ac:dyDescent="0.25">
      <c r="B3" s="10" t="s">
        <v>3</v>
      </c>
      <c r="C3" s="11">
        <f>SUM(C4:C15)</f>
        <v>78296</v>
      </c>
      <c r="D3" s="11">
        <f>SUM(D4:D15)</f>
        <v>122419</v>
      </c>
      <c r="E3" s="11">
        <f>D3-C3</f>
        <v>44123</v>
      </c>
      <c r="F3" s="13">
        <f>D3/C3-1</f>
        <v>0.56354092163073455</v>
      </c>
      <c r="G3" s="13">
        <f>D3/D3</f>
        <v>1</v>
      </c>
    </row>
    <row r="4" spans="2:7" ht="21.75" customHeight="1" x14ac:dyDescent="0.25">
      <c r="B4" s="17" t="s">
        <v>15</v>
      </c>
      <c r="C4" s="4">
        <v>12071</v>
      </c>
      <c r="D4" s="4">
        <v>33774</v>
      </c>
      <c r="E4" s="2">
        <f>D4-C4</f>
        <v>21703</v>
      </c>
      <c r="F4" s="16">
        <f>D4/C4-1</f>
        <v>1.7979454891889652</v>
      </c>
      <c r="G4" s="16">
        <f>D4/$D$3</f>
        <v>0.27588854671252011</v>
      </c>
    </row>
    <row r="5" spans="2:7" x14ac:dyDescent="0.25">
      <c r="B5" s="7" t="s">
        <v>14</v>
      </c>
      <c r="C5" s="4">
        <v>24545</v>
      </c>
      <c r="D5" s="2">
        <v>31413</v>
      </c>
      <c r="E5" s="2">
        <f t="shared" ref="E5" si="0">D5-C5</f>
        <v>6868</v>
      </c>
      <c r="F5" s="16">
        <f t="shared" ref="F5" si="1">D5/C5-1</f>
        <v>0.27981258912202067</v>
      </c>
      <c r="G5" s="16">
        <f t="shared" ref="G5" si="2">D5/$D$3</f>
        <v>0.25660232480252249</v>
      </c>
    </row>
    <row r="6" spans="2:7" s="6" customFormat="1" ht="22.5" customHeight="1" x14ac:dyDescent="0.25">
      <c r="B6" s="14" t="s">
        <v>32</v>
      </c>
      <c r="C6" s="4">
        <v>16680</v>
      </c>
      <c r="D6" s="4">
        <v>20368</v>
      </c>
      <c r="E6" s="2">
        <f t="shared" ref="E6:E15" si="3">D6-C6</f>
        <v>3688</v>
      </c>
      <c r="F6" s="16">
        <f>D6/C6-1</f>
        <v>0.22110311750599521</v>
      </c>
      <c r="G6" s="16">
        <f t="shared" ref="G6:G15" si="4">D6/$D$3</f>
        <v>0.16637940189022946</v>
      </c>
    </row>
    <row r="7" spans="2:7" ht="16.5" customHeight="1" x14ac:dyDescent="0.25">
      <c r="B7" s="7" t="s">
        <v>19</v>
      </c>
      <c r="C7" s="4">
        <v>7864</v>
      </c>
      <c r="D7" s="2">
        <v>10349</v>
      </c>
      <c r="E7" s="2">
        <f t="shared" si="3"/>
        <v>2485</v>
      </c>
      <c r="F7" s="16">
        <f>D7/C7-1</f>
        <v>0.31599694811800605</v>
      </c>
      <c r="G7" s="16">
        <f t="shared" si="4"/>
        <v>8.4537530938824851E-2</v>
      </c>
    </row>
    <row r="8" spans="2:7" x14ac:dyDescent="0.25">
      <c r="B8" s="7" t="s">
        <v>31</v>
      </c>
      <c r="C8" s="4">
        <v>0</v>
      </c>
      <c r="D8" s="2">
        <v>7138</v>
      </c>
      <c r="E8" s="2">
        <f t="shared" si="3"/>
        <v>7138</v>
      </c>
      <c r="F8" s="16">
        <v>0</v>
      </c>
      <c r="G8" s="16">
        <f t="shared" si="4"/>
        <v>5.8307942394562932E-2</v>
      </c>
    </row>
    <row r="9" spans="2:7" x14ac:dyDescent="0.25">
      <c r="B9" s="7" t="s">
        <v>29</v>
      </c>
      <c r="C9" s="15">
        <v>4163</v>
      </c>
      <c r="D9" s="2">
        <v>5228</v>
      </c>
      <c r="E9" s="2">
        <f t="shared" si="3"/>
        <v>1065</v>
      </c>
      <c r="F9" s="16">
        <f t="shared" ref="F9" si="5">D9/C9-1</f>
        <v>0.25582512611097763</v>
      </c>
      <c r="G9" s="16">
        <f t="shared" si="4"/>
        <v>4.2705789134039648E-2</v>
      </c>
    </row>
    <row r="10" spans="2:7" x14ac:dyDescent="0.25">
      <c r="B10" s="7" t="s">
        <v>16</v>
      </c>
      <c r="C10" s="4">
        <v>7245</v>
      </c>
      <c r="D10" s="2">
        <v>5063</v>
      </c>
      <c r="E10" s="2">
        <f t="shared" si="3"/>
        <v>-2182</v>
      </c>
      <c r="F10" s="16">
        <f t="shared" ref="F10:F15" si="6">D10/C10-1</f>
        <v>-0.30117322291235338</v>
      </c>
      <c r="G10" s="16">
        <f t="shared" si="4"/>
        <v>4.1357959140329525E-2</v>
      </c>
    </row>
    <row r="11" spans="2:7" x14ac:dyDescent="0.25">
      <c r="B11" s="7" t="s">
        <v>17</v>
      </c>
      <c r="C11" s="4">
        <v>3382</v>
      </c>
      <c r="D11" s="2">
        <v>4645</v>
      </c>
      <c r="E11" s="2">
        <f t="shared" si="3"/>
        <v>1263</v>
      </c>
      <c r="F11" s="16">
        <f t="shared" si="6"/>
        <v>0.37344766410408048</v>
      </c>
      <c r="G11" s="16">
        <f t="shared" si="4"/>
        <v>3.7943456489597203E-2</v>
      </c>
    </row>
    <row r="12" spans="2:7" x14ac:dyDescent="0.25">
      <c r="B12" s="7" t="s">
        <v>30</v>
      </c>
      <c r="C12" s="4">
        <v>474</v>
      </c>
      <c r="D12" s="2">
        <v>2141</v>
      </c>
      <c r="E12" s="2">
        <f t="shared" si="3"/>
        <v>1667</v>
      </c>
      <c r="F12" s="16">
        <f t="shared" si="6"/>
        <v>3.5168776371308015</v>
      </c>
      <c r="G12" s="16">
        <f t="shared" si="4"/>
        <v>1.7489115251717462E-2</v>
      </c>
    </row>
    <row r="13" spans="2:7" x14ac:dyDescent="0.25">
      <c r="B13" s="7" t="s">
        <v>20</v>
      </c>
      <c r="C13" s="4">
        <v>992</v>
      </c>
      <c r="D13" s="2">
        <v>1117</v>
      </c>
      <c r="E13" s="2">
        <f t="shared" si="3"/>
        <v>125</v>
      </c>
      <c r="F13" s="16">
        <f t="shared" si="6"/>
        <v>0.126008064516129</v>
      </c>
      <c r="G13" s="16">
        <f t="shared" si="4"/>
        <v>9.1244006240861313E-3</v>
      </c>
    </row>
    <row r="14" spans="2:7" x14ac:dyDescent="0.25">
      <c r="B14" s="7" t="s">
        <v>18</v>
      </c>
      <c r="C14" s="15">
        <v>554</v>
      </c>
      <c r="D14" s="1">
        <v>879</v>
      </c>
      <c r="E14" s="2">
        <f t="shared" si="3"/>
        <v>325</v>
      </c>
      <c r="F14" s="16">
        <f t="shared" si="6"/>
        <v>0.58664259927797824</v>
      </c>
      <c r="G14" s="16">
        <f t="shared" si="4"/>
        <v>7.1802579664921292E-3</v>
      </c>
    </row>
    <row r="15" spans="2:7" x14ac:dyDescent="0.25">
      <c r="B15" s="7" t="s">
        <v>21</v>
      </c>
      <c r="C15" s="1">
        <v>326</v>
      </c>
      <c r="D15" s="1">
        <v>304</v>
      </c>
      <c r="E15" s="2">
        <f t="shared" si="3"/>
        <v>-22</v>
      </c>
      <c r="F15" s="16">
        <f t="shared" si="6"/>
        <v>-6.7484662576687171E-2</v>
      </c>
      <c r="G15" s="16">
        <f t="shared" si="4"/>
        <v>2.4832746550780514E-3</v>
      </c>
    </row>
    <row r="16" spans="2:7" x14ac:dyDescent="0.25">
      <c r="E16" s="20"/>
      <c r="F16" s="21"/>
      <c r="G16" s="21"/>
    </row>
    <row r="18" spans="2:7" ht="39.75" customHeight="1" x14ac:dyDescent="0.25">
      <c r="B18" s="28" t="s">
        <v>22</v>
      </c>
      <c r="C18" s="29"/>
      <c r="D18" s="29"/>
      <c r="E18" s="29"/>
      <c r="F18" s="29"/>
      <c r="G18" s="29"/>
    </row>
    <row r="19" spans="2:7" ht="34.5" customHeight="1" x14ac:dyDescent="0.25">
      <c r="B19" s="3" t="s">
        <v>13</v>
      </c>
      <c r="C19" s="9" t="s">
        <v>27</v>
      </c>
      <c r="D19" s="9" t="s">
        <v>28</v>
      </c>
      <c r="E19" s="3" t="s">
        <v>0</v>
      </c>
      <c r="F19" s="9" t="s">
        <v>2</v>
      </c>
      <c r="G19" s="3" t="s">
        <v>1</v>
      </c>
    </row>
    <row r="20" spans="2:7" ht="24" customHeight="1" x14ac:dyDescent="0.25">
      <c r="B20" s="10" t="s">
        <v>3</v>
      </c>
      <c r="C20" s="11">
        <f>SUM(C21:C31)</f>
        <v>27062</v>
      </c>
      <c r="D20" s="11">
        <f>SUM(D21:D31)</f>
        <v>44943</v>
      </c>
      <c r="E20" s="11">
        <f t="shared" ref="E20" si="7">D20-C20</f>
        <v>17881</v>
      </c>
      <c r="F20" s="13">
        <f t="shared" ref="F20" si="8">D20/C20-1</f>
        <v>0.66074199985219129</v>
      </c>
      <c r="G20" s="13">
        <f>D20/D20</f>
        <v>1</v>
      </c>
    </row>
    <row r="21" spans="2:7" x14ac:dyDescent="0.25">
      <c r="B21" s="17" t="s">
        <v>14</v>
      </c>
      <c r="C21" s="4">
        <v>7592</v>
      </c>
      <c r="D21" s="4">
        <v>10806</v>
      </c>
      <c r="E21" s="2">
        <f t="shared" ref="E21:E32" si="9">D21-C21</f>
        <v>3214</v>
      </c>
      <c r="F21" s="16">
        <f>D21/C21-1</f>
        <v>0.42334035827186511</v>
      </c>
      <c r="G21" s="16">
        <f t="shared" ref="G21:G32" si="10">D21/$D$20</f>
        <v>0.24043788799145585</v>
      </c>
    </row>
    <row r="22" spans="2:7" s="6" customFormat="1" ht="25.5" x14ac:dyDescent="0.25">
      <c r="B22" s="14" t="s">
        <v>32</v>
      </c>
      <c r="C22" s="4">
        <v>6679</v>
      </c>
      <c r="D22" s="4">
        <v>8702</v>
      </c>
      <c r="E22" s="4">
        <f t="shared" si="9"/>
        <v>2023</v>
      </c>
      <c r="F22" s="19">
        <f>D22/C22-1</f>
        <v>0.30288965413984137</v>
      </c>
      <c r="G22" s="19">
        <f t="shared" si="10"/>
        <v>0.19362303362036357</v>
      </c>
    </row>
    <row r="23" spans="2:7" s="6" customFormat="1" ht="20.25" customHeight="1" x14ac:dyDescent="0.25">
      <c r="B23" s="7" t="s">
        <v>15</v>
      </c>
      <c r="C23" s="4">
        <v>3160</v>
      </c>
      <c r="D23" s="4">
        <v>8214</v>
      </c>
      <c r="E23" s="2">
        <f t="shared" si="9"/>
        <v>5054</v>
      </c>
      <c r="F23" s="16">
        <f>D23/C23-1</f>
        <v>1.599367088607595</v>
      </c>
      <c r="G23" s="16">
        <f t="shared" si="10"/>
        <v>0.18276483545824712</v>
      </c>
    </row>
    <row r="24" spans="2:7" s="6" customFormat="1" x14ac:dyDescent="0.25">
      <c r="B24" s="7" t="s">
        <v>19</v>
      </c>
      <c r="C24" s="4">
        <v>2985</v>
      </c>
      <c r="D24" s="2">
        <v>4610</v>
      </c>
      <c r="E24" s="2">
        <f t="shared" si="9"/>
        <v>1625</v>
      </c>
      <c r="F24" s="16">
        <f>D24/C24-1</f>
        <v>0.54438860971524283</v>
      </c>
      <c r="G24" s="16">
        <f t="shared" si="10"/>
        <v>0.10257437198228868</v>
      </c>
    </row>
    <row r="25" spans="2:7" x14ac:dyDescent="0.25">
      <c r="B25" s="7" t="s">
        <v>31</v>
      </c>
      <c r="C25" s="4">
        <v>0</v>
      </c>
      <c r="D25" s="2">
        <v>3690</v>
      </c>
      <c r="E25" s="2">
        <f t="shared" si="9"/>
        <v>3690</v>
      </c>
      <c r="F25" s="16">
        <v>0</v>
      </c>
      <c r="G25" s="16">
        <f t="shared" si="10"/>
        <v>8.2103998397970765E-2</v>
      </c>
    </row>
    <row r="26" spans="2:7" x14ac:dyDescent="0.25">
      <c r="B26" s="7" t="s">
        <v>29</v>
      </c>
      <c r="C26" s="4">
        <v>2212</v>
      </c>
      <c r="D26" s="2">
        <v>2573</v>
      </c>
      <c r="E26" s="2">
        <f t="shared" si="9"/>
        <v>361</v>
      </c>
      <c r="F26" s="16">
        <f t="shared" ref="F26" si="11">D26/C26-1</f>
        <v>0.16320072332730562</v>
      </c>
      <c r="G26" s="16">
        <f t="shared" si="10"/>
        <v>5.7250294817880423E-2</v>
      </c>
    </row>
    <row r="27" spans="2:7" x14ac:dyDescent="0.25">
      <c r="B27" s="7" t="s">
        <v>30</v>
      </c>
      <c r="C27" s="15">
        <v>474</v>
      </c>
      <c r="D27" s="2">
        <v>2111</v>
      </c>
      <c r="E27" s="2">
        <f t="shared" si="9"/>
        <v>1637</v>
      </c>
      <c r="F27" s="16">
        <f t="shared" ref="F27:F32" si="12">D27/C27-1</f>
        <v>3.4535864978902957</v>
      </c>
      <c r="G27" s="16">
        <f t="shared" si="10"/>
        <v>4.697060721358165E-2</v>
      </c>
    </row>
    <row r="28" spans="2:7" x14ac:dyDescent="0.25">
      <c r="B28" s="7" t="s">
        <v>17</v>
      </c>
      <c r="C28" s="4">
        <v>1027</v>
      </c>
      <c r="D28" s="2">
        <v>1912</v>
      </c>
      <c r="E28" s="2">
        <f t="shared" si="9"/>
        <v>885</v>
      </c>
      <c r="F28" s="16">
        <f t="shared" si="12"/>
        <v>0.86173320350535532</v>
      </c>
      <c r="G28" s="16">
        <f t="shared" si="10"/>
        <v>4.2542776405669405E-2</v>
      </c>
    </row>
    <row r="29" spans="2:7" x14ac:dyDescent="0.25">
      <c r="B29" s="7" t="s">
        <v>16</v>
      </c>
      <c r="C29" s="4">
        <v>1882</v>
      </c>
      <c r="D29" s="2">
        <v>1283</v>
      </c>
      <c r="E29" s="2">
        <f t="shared" si="9"/>
        <v>-599</v>
      </c>
      <c r="F29" s="16">
        <f t="shared" si="12"/>
        <v>-0.31827842720510091</v>
      </c>
      <c r="G29" s="16">
        <f t="shared" si="10"/>
        <v>2.8547270987695526E-2</v>
      </c>
    </row>
    <row r="30" spans="2:7" x14ac:dyDescent="0.25">
      <c r="B30" s="7" t="s">
        <v>20</v>
      </c>
      <c r="C30" s="4">
        <v>835</v>
      </c>
      <c r="D30" s="2">
        <v>767</v>
      </c>
      <c r="E30" s="2">
        <f t="shared" si="9"/>
        <v>-68</v>
      </c>
      <c r="F30" s="16">
        <f t="shared" si="12"/>
        <v>-8.1437125748503036E-2</v>
      </c>
      <c r="G30" s="16">
        <f t="shared" si="10"/>
        <v>1.7066061455621565E-2</v>
      </c>
    </row>
    <row r="31" spans="2:7" x14ac:dyDescent="0.25">
      <c r="B31" s="7" t="s">
        <v>18</v>
      </c>
      <c r="C31" s="4">
        <v>216</v>
      </c>
      <c r="D31" s="1">
        <v>275</v>
      </c>
      <c r="E31" s="2">
        <f t="shared" si="9"/>
        <v>59</v>
      </c>
      <c r="F31" s="16">
        <f t="shared" si="12"/>
        <v>0.27314814814814814</v>
      </c>
      <c r="G31" s="16">
        <f t="shared" si="10"/>
        <v>6.118861669225463E-3</v>
      </c>
    </row>
    <row r="32" spans="2:7" x14ac:dyDescent="0.25">
      <c r="B32" s="7" t="s">
        <v>21</v>
      </c>
      <c r="C32" s="1">
        <v>68</v>
      </c>
      <c r="D32" s="1">
        <v>148</v>
      </c>
      <c r="E32" s="2">
        <f t="shared" si="9"/>
        <v>80</v>
      </c>
      <c r="F32" s="16">
        <f t="shared" si="12"/>
        <v>1.1764705882352939</v>
      </c>
      <c r="G32" s="16">
        <f t="shared" si="10"/>
        <v>3.2930600983467947E-3</v>
      </c>
    </row>
    <row r="33" spans="2:7" x14ac:dyDescent="0.25">
      <c r="B33" s="22"/>
      <c r="C33" s="22"/>
      <c r="D33" s="22"/>
      <c r="E33" s="20"/>
      <c r="F33" s="21"/>
      <c r="G33" s="21"/>
    </row>
    <row r="35" spans="2:7" x14ac:dyDescent="0.25">
      <c r="B35" s="27" t="s">
        <v>24</v>
      </c>
      <c r="C35" s="27"/>
      <c r="D35" s="27"/>
      <c r="E35" s="27"/>
      <c r="F35" s="27"/>
    </row>
  </sheetData>
  <mergeCells count="3">
    <mergeCell ref="B35:F35"/>
    <mergeCell ref="B18:G18"/>
    <mergeCell ref="B1:G1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მუზეუმ-ნაკრძალები</vt:lpstr>
      <vt:lpstr>საქართველოს ეროვნული მუზეუმი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2018-07-16T12:22:37Z</dcterms:modified>
</cp:coreProperties>
</file>