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Museum - Reserves" sheetId="3" r:id="rId1"/>
    <sheet name="Georgian National Museums" sheetId="4" r:id="rId2"/>
  </sheets>
  <calcPr calcId="152511"/>
</workbook>
</file>

<file path=xl/calcChain.xml><?xml version="1.0" encoding="utf-8"?>
<calcChain xmlns="http://schemas.openxmlformats.org/spreadsheetml/2006/main">
  <c r="D21" i="4" l="1"/>
  <c r="C21" i="4"/>
  <c r="D4" i="4"/>
  <c r="F33" i="4" l="1"/>
  <c r="F26" i="4"/>
  <c r="C4" i="4" l="1"/>
  <c r="F16" i="4"/>
  <c r="F10" i="4"/>
  <c r="F30" i="4" l="1"/>
  <c r="F31" i="4"/>
  <c r="E33" i="4"/>
  <c r="F11" i="4"/>
  <c r="E16" i="4"/>
  <c r="F25" i="3" l="1"/>
  <c r="F11" i="3" l="1"/>
  <c r="F24" i="3"/>
  <c r="E25" i="3"/>
  <c r="E24" i="3"/>
  <c r="F21" i="3"/>
  <c r="E21" i="3"/>
  <c r="F22" i="3"/>
  <c r="E22" i="3"/>
  <c r="F23" i="3"/>
  <c r="E23" i="3"/>
  <c r="F20" i="3"/>
  <c r="E20" i="3"/>
  <c r="F19" i="3"/>
  <c r="E19" i="3"/>
  <c r="F18" i="3"/>
  <c r="E18" i="3"/>
  <c r="D17" i="3"/>
  <c r="G17" i="3" s="1"/>
  <c r="C17" i="3"/>
  <c r="C4" i="3"/>
  <c r="F12" i="3"/>
  <c r="E12" i="3"/>
  <c r="E11" i="3"/>
  <c r="F8" i="3"/>
  <c r="E8" i="3"/>
  <c r="F9" i="3"/>
  <c r="E9" i="3"/>
  <c r="F10" i="3"/>
  <c r="E10" i="3"/>
  <c r="F7" i="3"/>
  <c r="E7" i="3"/>
  <c r="F6" i="3"/>
  <c r="E6" i="3"/>
  <c r="F5" i="3"/>
  <c r="E5" i="3"/>
  <c r="D4" i="3"/>
  <c r="G12" i="3" s="1"/>
  <c r="G20" i="3" l="1"/>
  <c r="G4" i="3"/>
  <c r="G19" i="3"/>
  <c r="G21" i="3"/>
  <c r="G10" i="3"/>
  <c r="G18" i="3"/>
  <c r="G22" i="3"/>
  <c r="G25" i="3"/>
  <c r="G23" i="3"/>
  <c r="G24" i="3"/>
  <c r="E17" i="3"/>
  <c r="F17" i="3"/>
  <c r="G7" i="3"/>
  <c r="G11" i="3"/>
  <c r="E4" i="3"/>
  <c r="G6" i="3"/>
  <c r="G8" i="3"/>
  <c r="F4" i="3"/>
  <c r="G5" i="3"/>
  <c r="G9" i="3"/>
  <c r="E21" i="4" l="1"/>
  <c r="F32" i="4"/>
  <c r="E32" i="4"/>
  <c r="E31" i="4"/>
  <c r="E30" i="4"/>
  <c r="F28" i="4"/>
  <c r="E28" i="4"/>
  <c r="E29" i="4"/>
  <c r="F27" i="4"/>
  <c r="E27" i="4"/>
  <c r="E26" i="4"/>
  <c r="F25" i="4"/>
  <c r="E25" i="4"/>
  <c r="F24" i="4"/>
  <c r="E24" i="4"/>
  <c r="F22" i="4"/>
  <c r="E22" i="4"/>
  <c r="F23" i="4"/>
  <c r="E23" i="4"/>
  <c r="F5" i="4"/>
  <c r="F7" i="4"/>
  <c r="F8" i="4"/>
  <c r="F12" i="4"/>
  <c r="F13" i="4"/>
  <c r="F14" i="4"/>
  <c r="F15" i="4"/>
  <c r="F6" i="4"/>
  <c r="E5" i="4"/>
  <c r="E7" i="4"/>
  <c r="E9" i="4"/>
  <c r="E8" i="4"/>
  <c r="E10" i="4"/>
  <c r="E11" i="4"/>
  <c r="E12" i="4"/>
  <c r="E13" i="4"/>
  <c r="E14" i="4"/>
  <c r="E15" i="4"/>
  <c r="E6" i="4"/>
  <c r="G33" i="4"/>
  <c r="G5" i="4" l="1"/>
  <c r="G16" i="4"/>
  <c r="G22" i="4"/>
  <c r="G27" i="4"/>
  <c r="G30" i="4"/>
  <c r="F21" i="4"/>
  <c r="G23" i="4"/>
  <c r="G26" i="4"/>
  <c r="G28" i="4"/>
  <c r="G21" i="4"/>
  <c r="G25" i="4"/>
  <c r="G29" i="4"/>
  <c r="G32" i="4"/>
  <c r="G24" i="4"/>
  <c r="G31" i="4"/>
  <c r="G13" i="4"/>
  <c r="G9" i="4"/>
  <c r="G6" i="4"/>
  <c r="G12" i="4"/>
  <c r="G8" i="4"/>
  <c r="G15" i="4"/>
  <c r="G11" i="4"/>
  <c r="G7" i="4"/>
  <c r="G14" i="4"/>
  <c r="G10" i="4"/>
  <c r="E4" i="4"/>
  <c r="F4" i="4"/>
  <c r="G4" i="4"/>
</calcChain>
</file>

<file path=xl/sharedStrings.xml><?xml version="1.0" encoding="utf-8"?>
<sst xmlns="http://schemas.openxmlformats.org/spreadsheetml/2006/main" count="74" uniqueCount="38">
  <si>
    <t>Total</t>
  </si>
  <si>
    <t>Change</t>
  </si>
  <si>
    <t>Change %</t>
  </si>
  <si>
    <t>Share %</t>
  </si>
  <si>
    <t>E. Akhvlediani House-Museum</t>
  </si>
  <si>
    <t>Museum Of Fine Arts</t>
  </si>
  <si>
    <t>Samtskhe-Javakheti Museum</t>
  </si>
  <si>
    <t>Tbilisi History Museum</t>
  </si>
  <si>
    <t>Svaneti Museum of History and Ethnography</t>
  </si>
  <si>
    <t>Museum</t>
  </si>
  <si>
    <t>Svaneti Museum of History and Ethnography  (Svanetian House, Ushguli)</t>
  </si>
  <si>
    <t>Museum/Museum-Reserve</t>
  </si>
  <si>
    <t>Visitors of Museums/Museum-Reserves</t>
  </si>
  <si>
    <t>Vardzia Historical-Architectural Museum-Reserve</t>
  </si>
  <si>
    <t xml:space="preserve">Mtskheta Archaeological State Museum-Reserve </t>
  </si>
  <si>
    <t>Uplistsikhe Historical-Architectural Museum-Reserve</t>
  </si>
  <si>
    <t>Borjomi Museum of Local Lore</t>
  </si>
  <si>
    <t>Gremi Museum</t>
  </si>
  <si>
    <t>Niko Pirosmanashvili State Museum</t>
  </si>
  <si>
    <t>Parmen Zakaraia Nokalakevi Architectural-Archaeological Museum-Reserve</t>
  </si>
  <si>
    <t>Ujarma Museum-Reserve</t>
  </si>
  <si>
    <t>Source: National Agency for Cultural Heritage Preservation of Georgia</t>
  </si>
  <si>
    <t>Visitors of Georgian National Museums</t>
  </si>
  <si>
    <t>Georgian National Museum. Simon Janashia Museum of Georgia</t>
  </si>
  <si>
    <t>Giorgi Chitaia Ethnographical Museum - The Open Air Museum</t>
  </si>
  <si>
    <t>D. Shevardnadze National Gallery</t>
  </si>
  <si>
    <t>Signagi Museum of History and Ethnography</t>
  </si>
  <si>
    <t>Source: Georgian National Museum</t>
  </si>
  <si>
    <t>Dzalisa Museum</t>
  </si>
  <si>
    <t>Dmanisi Museum-Reserve</t>
  </si>
  <si>
    <t>2017: January-May</t>
  </si>
  <si>
    <t>2018: January-May</t>
  </si>
  <si>
    <t>2017: May</t>
  </si>
  <si>
    <t>2018: May</t>
  </si>
  <si>
    <t>2017: January-June</t>
  </si>
  <si>
    <t>2018: January-June</t>
  </si>
  <si>
    <t>2017: June</t>
  </si>
  <si>
    <t>2018: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</si>
</sst>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9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workbookViewId="0">
      <selection activeCell="B2" sqref="B2:G2"/>
    </sheetView>
  </sheetViews>
  <sheetFormatPr defaultRowHeight="15" x14ac:dyDescent="0.25"/>
  <cols>
    <col min="2" max="2" width="73" bestFit="1" customWidth="1"/>
    <col min="3" max="3" width="15.7109375" customWidth="1"/>
    <col min="4" max="4" width="15.140625" customWidth="1"/>
    <col min="5" max="5" width="13.5703125" customWidth="1"/>
    <col min="6" max="6" width="14.42578125" customWidth="1"/>
    <col min="7" max="7" width="13.42578125" customWidth="1"/>
  </cols>
  <sheetData>
    <row r="2" spans="2:7" ht="26.25" customHeight="1" x14ac:dyDescent="0.25">
      <c r="B2" s="22" t="s">
        <v>12</v>
      </c>
      <c r="C2" s="23"/>
      <c r="D2" s="23"/>
      <c r="E2" s="23"/>
      <c r="F2" s="23"/>
      <c r="G2" s="24"/>
    </row>
    <row r="3" spans="2:7" ht="32.25" customHeight="1" x14ac:dyDescent="0.25">
      <c r="B3" s="3" t="s">
        <v>11</v>
      </c>
      <c r="C3" s="6" t="s">
        <v>34</v>
      </c>
      <c r="D3" s="6" t="s">
        <v>35</v>
      </c>
      <c r="E3" s="3" t="s">
        <v>1</v>
      </c>
      <c r="F3" s="3" t="s">
        <v>2</v>
      </c>
      <c r="G3" s="3" t="s">
        <v>3</v>
      </c>
    </row>
    <row r="4" spans="2:7" ht="21.75" customHeight="1" x14ac:dyDescent="0.25">
      <c r="B4" s="7" t="s">
        <v>0</v>
      </c>
      <c r="C4" s="8">
        <f>SUM(C5:C12)</f>
        <v>221603</v>
      </c>
      <c r="D4" s="8">
        <f>SUM(D5:D12)</f>
        <v>194824</v>
      </c>
      <c r="E4" s="8">
        <f t="shared" ref="E4:E12" si="0">D4-C4</f>
        <v>-26779</v>
      </c>
      <c r="F4" s="9">
        <f t="shared" ref="F4:F12" si="1">D4/C4-1</f>
        <v>-0.12084222686515977</v>
      </c>
      <c r="G4" s="9">
        <f>D4/D4</f>
        <v>1</v>
      </c>
    </row>
    <row r="5" spans="2:7" ht="22.5" customHeight="1" x14ac:dyDescent="0.25">
      <c r="B5" s="10" t="s">
        <v>15</v>
      </c>
      <c r="C5" s="2">
        <v>136579</v>
      </c>
      <c r="D5" s="2">
        <v>115166</v>
      </c>
      <c r="E5" s="2">
        <f t="shared" si="0"/>
        <v>-21413</v>
      </c>
      <c r="F5" s="13">
        <f t="shared" si="1"/>
        <v>-0.15678105711712631</v>
      </c>
      <c r="G5" s="17">
        <f t="shared" ref="G5:G12" si="2">D5/$D$4</f>
        <v>0.59112840307149017</v>
      </c>
    </row>
    <row r="6" spans="2:7" ht="15.75" x14ac:dyDescent="0.25">
      <c r="B6" s="10" t="s">
        <v>13</v>
      </c>
      <c r="C6" s="2">
        <v>61040</v>
      </c>
      <c r="D6" s="2">
        <v>54282</v>
      </c>
      <c r="E6" s="2">
        <f t="shared" si="0"/>
        <v>-6758</v>
      </c>
      <c r="F6" s="13">
        <f t="shared" si="1"/>
        <v>-0.11071428571428577</v>
      </c>
      <c r="G6" s="17">
        <f t="shared" si="2"/>
        <v>0.27862070381472509</v>
      </c>
    </row>
    <row r="7" spans="2:7" ht="15.75" x14ac:dyDescent="0.25">
      <c r="B7" s="10" t="s">
        <v>17</v>
      </c>
      <c r="C7" s="2">
        <v>8186</v>
      </c>
      <c r="D7" s="2">
        <v>6620</v>
      </c>
      <c r="E7" s="4">
        <f t="shared" si="0"/>
        <v>-1566</v>
      </c>
      <c r="F7" s="14">
        <f t="shared" si="1"/>
        <v>-0.19130222330808699</v>
      </c>
      <c r="G7" s="21">
        <f t="shared" si="2"/>
        <v>3.397938652322096E-2</v>
      </c>
    </row>
    <row r="8" spans="2:7" ht="15.75" x14ac:dyDescent="0.25">
      <c r="B8" s="10" t="s">
        <v>18</v>
      </c>
      <c r="C8" s="2">
        <v>3861</v>
      </c>
      <c r="D8" s="2">
        <v>2963</v>
      </c>
      <c r="E8" s="2">
        <f t="shared" si="0"/>
        <v>-898</v>
      </c>
      <c r="F8" s="13">
        <f t="shared" si="1"/>
        <v>-0.23258223258223254</v>
      </c>
      <c r="G8" s="17">
        <f t="shared" si="2"/>
        <v>1.5208598529955241E-2</v>
      </c>
    </row>
    <row r="9" spans="2:7" ht="15.75" x14ac:dyDescent="0.25">
      <c r="B9" s="10" t="s">
        <v>20</v>
      </c>
      <c r="C9" s="2">
        <v>4112</v>
      </c>
      <c r="D9" s="2">
        <v>5462</v>
      </c>
      <c r="E9" s="2">
        <f t="shared" si="0"/>
        <v>1350</v>
      </c>
      <c r="F9" s="13">
        <f t="shared" si="1"/>
        <v>0.32830739299610889</v>
      </c>
      <c r="G9" s="17">
        <f t="shared" si="2"/>
        <v>2.8035560300578983E-2</v>
      </c>
    </row>
    <row r="10" spans="2:7" ht="15.75" x14ac:dyDescent="0.25">
      <c r="B10" s="10" t="s">
        <v>19</v>
      </c>
      <c r="C10" s="2">
        <v>5997</v>
      </c>
      <c r="D10" s="2">
        <v>7348</v>
      </c>
      <c r="E10" s="2">
        <f t="shared" si="0"/>
        <v>1351</v>
      </c>
      <c r="F10" s="13">
        <f t="shared" si="1"/>
        <v>0.22527930631982662</v>
      </c>
      <c r="G10" s="17">
        <f t="shared" si="2"/>
        <v>3.7716092473206585E-2</v>
      </c>
    </row>
    <row r="11" spans="2:7" ht="15.75" x14ac:dyDescent="0.25">
      <c r="B11" s="10" t="s">
        <v>16</v>
      </c>
      <c r="C11" s="2">
        <v>1669</v>
      </c>
      <c r="D11" s="2">
        <v>1991</v>
      </c>
      <c r="E11" s="2">
        <f t="shared" si="0"/>
        <v>322</v>
      </c>
      <c r="F11" s="13">
        <f t="shared" si="1"/>
        <v>0.19292989814260042</v>
      </c>
      <c r="G11" s="17">
        <f t="shared" si="2"/>
        <v>1.0219480146183221E-2</v>
      </c>
    </row>
    <row r="12" spans="2:7" ht="15.75" x14ac:dyDescent="0.25">
      <c r="B12" s="10" t="s">
        <v>14</v>
      </c>
      <c r="C12" s="2">
        <v>159</v>
      </c>
      <c r="D12" s="2">
        <v>992</v>
      </c>
      <c r="E12" s="2">
        <f t="shared" si="0"/>
        <v>833</v>
      </c>
      <c r="F12" s="13">
        <f t="shared" si="1"/>
        <v>5.2389937106918243</v>
      </c>
      <c r="G12" s="17">
        <f t="shared" si="2"/>
        <v>5.0917751406397566E-3</v>
      </c>
    </row>
    <row r="15" spans="2:7" ht="28.5" customHeight="1" x14ac:dyDescent="0.25">
      <c r="B15" s="22" t="s">
        <v>12</v>
      </c>
      <c r="C15" s="23"/>
      <c r="D15" s="23"/>
      <c r="E15" s="23"/>
      <c r="F15" s="23"/>
      <c r="G15" s="24"/>
    </row>
    <row r="16" spans="2:7" ht="25.5" customHeight="1" x14ac:dyDescent="0.25">
      <c r="B16" s="3" t="s">
        <v>11</v>
      </c>
      <c r="C16" s="6" t="s">
        <v>36</v>
      </c>
      <c r="D16" s="6" t="s">
        <v>37</v>
      </c>
      <c r="E16" s="3" t="s">
        <v>1</v>
      </c>
      <c r="F16" s="3" t="s">
        <v>2</v>
      </c>
      <c r="G16" s="3" t="s">
        <v>3</v>
      </c>
    </row>
    <row r="17" spans="2:7" ht="19.5" customHeight="1" x14ac:dyDescent="0.25">
      <c r="B17" s="7" t="s">
        <v>0</v>
      </c>
      <c r="C17" s="8">
        <f>SUM(C18:C25)</f>
        <v>82240</v>
      </c>
      <c r="D17" s="8">
        <f>SUM(D18:D25)</f>
        <v>85216</v>
      </c>
      <c r="E17" s="8">
        <f t="shared" ref="E17:E25" si="3">D17-C17</f>
        <v>2976</v>
      </c>
      <c r="F17" s="9">
        <f t="shared" ref="F17:F25" si="4">D17/C17-1</f>
        <v>3.6186770428015658E-2</v>
      </c>
      <c r="G17" s="9">
        <f>D17/D17</f>
        <v>1</v>
      </c>
    </row>
    <row r="18" spans="2:7" ht="15.75" x14ac:dyDescent="0.25">
      <c r="B18" s="10" t="s">
        <v>15</v>
      </c>
      <c r="C18" s="2">
        <v>45089</v>
      </c>
      <c r="D18" s="2">
        <v>46962</v>
      </c>
      <c r="E18" s="2">
        <f t="shared" si="3"/>
        <v>1873</v>
      </c>
      <c r="F18" s="13">
        <f t="shared" si="4"/>
        <v>4.1540065204373589E-2</v>
      </c>
      <c r="G18" s="17">
        <f t="shared" ref="G18:G25" si="5">D18/$D$4</f>
        <v>0.24104833080113333</v>
      </c>
    </row>
    <row r="19" spans="2:7" ht="15.75" x14ac:dyDescent="0.25">
      <c r="B19" s="10" t="s">
        <v>13</v>
      </c>
      <c r="C19" s="2">
        <v>26850</v>
      </c>
      <c r="D19" s="2">
        <v>25470</v>
      </c>
      <c r="E19" s="2">
        <f t="shared" si="3"/>
        <v>-1380</v>
      </c>
      <c r="F19" s="13">
        <f t="shared" si="4"/>
        <v>-5.1396648044692683E-2</v>
      </c>
      <c r="G19" s="17">
        <f t="shared" si="5"/>
        <v>0.13073337987106312</v>
      </c>
    </row>
    <row r="20" spans="2:7" ht="15.75" x14ac:dyDescent="0.25">
      <c r="B20" s="10" t="s">
        <v>17</v>
      </c>
      <c r="C20" s="2">
        <v>2716</v>
      </c>
      <c r="D20" s="2">
        <v>2494</v>
      </c>
      <c r="E20" s="4">
        <f t="shared" si="3"/>
        <v>-222</v>
      </c>
      <c r="F20" s="14">
        <f t="shared" si="4"/>
        <v>-8.1737849779086935E-2</v>
      </c>
      <c r="G20" s="21">
        <f t="shared" si="5"/>
        <v>1.2801297581406808E-2</v>
      </c>
    </row>
    <row r="21" spans="2:7" ht="15.75" x14ac:dyDescent="0.25">
      <c r="B21" s="10" t="s">
        <v>18</v>
      </c>
      <c r="C21" s="2">
        <v>1304</v>
      </c>
      <c r="D21" s="2">
        <v>1055</v>
      </c>
      <c r="E21" s="2">
        <f t="shared" si="3"/>
        <v>-249</v>
      </c>
      <c r="F21" s="13">
        <f t="shared" si="4"/>
        <v>-0.19095092024539873</v>
      </c>
      <c r="G21" s="17">
        <f t="shared" si="5"/>
        <v>5.4151439247731286E-3</v>
      </c>
    </row>
    <row r="22" spans="2:7" ht="15.75" x14ac:dyDescent="0.25">
      <c r="B22" s="10" t="s">
        <v>20</v>
      </c>
      <c r="C22" s="2">
        <v>1385</v>
      </c>
      <c r="D22" s="2">
        <v>2364</v>
      </c>
      <c r="E22" s="2">
        <f t="shared" si="3"/>
        <v>979</v>
      </c>
      <c r="F22" s="13">
        <f t="shared" si="4"/>
        <v>0.70685920577617334</v>
      </c>
      <c r="G22" s="17">
        <f t="shared" si="5"/>
        <v>1.2134028661766518E-2</v>
      </c>
    </row>
    <row r="23" spans="2:7" ht="15.75" x14ac:dyDescent="0.25">
      <c r="B23" s="10" t="s">
        <v>19</v>
      </c>
      <c r="C23" s="2">
        <v>4058</v>
      </c>
      <c r="D23" s="2">
        <v>5487</v>
      </c>
      <c r="E23" s="2">
        <f t="shared" si="3"/>
        <v>1429</v>
      </c>
      <c r="F23" s="13">
        <f t="shared" si="4"/>
        <v>0.3521439132577624</v>
      </c>
      <c r="G23" s="17">
        <f t="shared" si="5"/>
        <v>2.8163881246663656E-2</v>
      </c>
    </row>
    <row r="24" spans="2:7" ht="15.75" x14ac:dyDescent="0.25">
      <c r="B24" s="10" t="s">
        <v>16</v>
      </c>
      <c r="C24" s="2">
        <v>801</v>
      </c>
      <c r="D24" s="2">
        <v>1073</v>
      </c>
      <c r="E24" s="2">
        <f t="shared" si="3"/>
        <v>272</v>
      </c>
      <c r="F24" s="13">
        <f t="shared" si="4"/>
        <v>0.33957553058676648</v>
      </c>
      <c r="G24" s="17">
        <f t="shared" si="5"/>
        <v>5.5075350059540923E-3</v>
      </c>
    </row>
    <row r="25" spans="2:7" ht="15.75" x14ac:dyDescent="0.25">
      <c r="B25" s="10" t="s">
        <v>14</v>
      </c>
      <c r="C25" s="2">
        <v>37</v>
      </c>
      <c r="D25" s="2">
        <v>311</v>
      </c>
      <c r="E25" s="2">
        <f t="shared" si="3"/>
        <v>274</v>
      </c>
      <c r="F25" s="13">
        <f t="shared" si="4"/>
        <v>7.4054054054054053</v>
      </c>
      <c r="G25" s="17">
        <f t="shared" si="5"/>
        <v>1.596312569293311E-3</v>
      </c>
    </row>
    <row r="28" spans="2:7" x14ac:dyDescent="0.25">
      <c r="B28" s="25" t="s">
        <v>21</v>
      </c>
      <c r="C28" s="25"/>
      <c r="D28" s="25"/>
      <c r="E28" s="25"/>
      <c r="F28" s="25"/>
    </row>
  </sheetData>
  <sortState ref="B19:G26">
    <sortCondition descending="1" ref="D19"/>
  </sortState>
  <mergeCells count="3">
    <mergeCell ref="B2:G2"/>
    <mergeCell ref="B28:F28"/>
    <mergeCell ref="B15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>
      <selection activeCell="B2" sqref="B2:G2"/>
    </sheetView>
  </sheetViews>
  <sheetFormatPr defaultRowHeight="15" x14ac:dyDescent="0.25"/>
  <cols>
    <col min="2" max="2" width="67.42578125" customWidth="1"/>
    <col min="3" max="3" width="16.42578125" customWidth="1"/>
    <col min="4" max="4" width="14.5703125" customWidth="1"/>
    <col min="5" max="5" width="15.28515625" customWidth="1"/>
    <col min="6" max="6" width="15.140625" customWidth="1"/>
    <col min="7" max="7" width="14.28515625" customWidth="1"/>
  </cols>
  <sheetData>
    <row r="2" spans="2:7" ht="30.75" customHeight="1" x14ac:dyDescent="0.25">
      <c r="B2" s="27" t="s">
        <v>22</v>
      </c>
      <c r="C2" s="28"/>
      <c r="D2" s="28"/>
      <c r="E2" s="28"/>
      <c r="F2" s="28"/>
      <c r="G2" s="28"/>
    </row>
    <row r="3" spans="2:7" ht="33.75" customHeight="1" x14ac:dyDescent="0.25">
      <c r="B3" s="3" t="s">
        <v>9</v>
      </c>
      <c r="C3" s="6" t="s">
        <v>30</v>
      </c>
      <c r="D3" s="6" t="s">
        <v>31</v>
      </c>
      <c r="E3" s="3" t="s">
        <v>1</v>
      </c>
      <c r="F3" s="3" t="s">
        <v>2</v>
      </c>
      <c r="G3" s="3" t="s">
        <v>3</v>
      </c>
    </row>
    <row r="4" spans="2:7" ht="23.25" customHeight="1" x14ac:dyDescent="0.25">
      <c r="B4" s="8" t="s">
        <v>0</v>
      </c>
      <c r="C4" s="8">
        <f>SUM(C5:C16)</f>
        <v>78296</v>
      </c>
      <c r="D4" s="8">
        <f>SUM(D5:D16)</f>
        <v>122419</v>
      </c>
      <c r="E4" s="8">
        <f t="shared" ref="E4:E16" si="0">D4-C4</f>
        <v>44123</v>
      </c>
      <c r="F4" s="9">
        <f t="shared" ref="F4:F11" si="1">D4/C4-1</f>
        <v>0.56354092163073455</v>
      </c>
      <c r="G4" s="9">
        <f>D4/D4</f>
        <v>1</v>
      </c>
    </row>
    <row r="5" spans="2:7" x14ac:dyDescent="0.25">
      <c r="B5" s="1" t="s">
        <v>25</v>
      </c>
      <c r="C5" s="4">
        <v>12071</v>
      </c>
      <c r="D5" s="4">
        <v>33774</v>
      </c>
      <c r="E5" s="2">
        <f t="shared" si="0"/>
        <v>21703</v>
      </c>
      <c r="F5" s="13">
        <f t="shared" si="1"/>
        <v>1.7979454891889652</v>
      </c>
      <c r="G5" s="17">
        <f t="shared" ref="G5:G16" si="2">D5/$D$4</f>
        <v>0.27588854671252011</v>
      </c>
    </row>
    <row r="6" spans="2:7" x14ac:dyDescent="0.25">
      <c r="B6" s="1" t="s">
        <v>23</v>
      </c>
      <c r="C6" s="4">
        <v>24545</v>
      </c>
      <c r="D6" s="4">
        <v>31413</v>
      </c>
      <c r="E6" s="2">
        <f t="shared" si="0"/>
        <v>6868</v>
      </c>
      <c r="F6" s="13">
        <f t="shared" si="1"/>
        <v>0.27981258912202067</v>
      </c>
      <c r="G6" s="17">
        <f t="shared" si="2"/>
        <v>0.25660232480252249</v>
      </c>
    </row>
    <row r="7" spans="2:7" s="5" customFormat="1" x14ac:dyDescent="0.25">
      <c r="B7" s="15" t="s">
        <v>24</v>
      </c>
      <c r="C7" s="4">
        <v>16680</v>
      </c>
      <c r="D7" s="4">
        <v>20368</v>
      </c>
      <c r="E7" s="4">
        <f t="shared" si="0"/>
        <v>3688</v>
      </c>
      <c r="F7" s="14">
        <f t="shared" si="1"/>
        <v>0.22110311750599521</v>
      </c>
      <c r="G7" s="21">
        <f t="shared" si="2"/>
        <v>0.16637940189022946</v>
      </c>
    </row>
    <row r="8" spans="2:7" x14ac:dyDescent="0.25">
      <c r="B8" s="1" t="s">
        <v>26</v>
      </c>
      <c r="C8" s="4">
        <v>7864</v>
      </c>
      <c r="D8" s="2">
        <v>10349</v>
      </c>
      <c r="E8" s="2">
        <f t="shared" si="0"/>
        <v>2485</v>
      </c>
      <c r="F8" s="13">
        <f t="shared" si="1"/>
        <v>0.31599694811800605</v>
      </c>
      <c r="G8" s="17">
        <f t="shared" si="2"/>
        <v>8.4537530938824851E-2</v>
      </c>
    </row>
    <row r="9" spans="2:7" x14ac:dyDescent="0.25">
      <c r="B9" s="1" t="s">
        <v>6</v>
      </c>
      <c r="C9" s="4">
        <v>0</v>
      </c>
      <c r="D9" s="2">
        <v>7138</v>
      </c>
      <c r="E9" s="2">
        <f t="shared" si="0"/>
        <v>7138</v>
      </c>
      <c r="F9" s="13">
        <v>0</v>
      </c>
      <c r="G9" s="17">
        <f t="shared" si="2"/>
        <v>5.8307942394562932E-2</v>
      </c>
    </row>
    <row r="10" spans="2:7" x14ac:dyDescent="0.25">
      <c r="B10" s="1" t="s">
        <v>10</v>
      </c>
      <c r="C10" s="4">
        <v>4163</v>
      </c>
      <c r="D10" s="2">
        <v>5228</v>
      </c>
      <c r="E10" s="2">
        <f t="shared" si="0"/>
        <v>1065</v>
      </c>
      <c r="F10" s="13">
        <f t="shared" si="1"/>
        <v>0.25582512611097763</v>
      </c>
      <c r="G10" s="17">
        <f t="shared" si="2"/>
        <v>4.2705789134039648E-2</v>
      </c>
    </row>
    <row r="11" spans="2:7" x14ac:dyDescent="0.25">
      <c r="B11" s="1" t="s">
        <v>5</v>
      </c>
      <c r="C11" s="4">
        <v>7245</v>
      </c>
      <c r="D11" s="2">
        <v>5063</v>
      </c>
      <c r="E11" s="2">
        <f t="shared" si="0"/>
        <v>-2182</v>
      </c>
      <c r="F11" s="13">
        <f t="shared" si="1"/>
        <v>-0.30117322291235338</v>
      </c>
      <c r="G11" s="17">
        <f t="shared" si="2"/>
        <v>4.1357959140329525E-2</v>
      </c>
    </row>
    <row r="12" spans="2:7" x14ac:dyDescent="0.25">
      <c r="B12" s="1" t="s">
        <v>7</v>
      </c>
      <c r="C12" s="4">
        <v>3382</v>
      </c>
      <c r="D12" s="2">
        <v>4645</v>
      </c>
      <c r="E12" s="2">
        <f t="shared" si="0"/>
        <v>1263</v>
      </c>
      <c r="F12" s="13">
        <f>D12/C12-1</f>
        <v>0.37344766410408048</v>
      </c>
      <c r="G12" s="17">
        <f t="shared" si="2"/>
        <v>3.7943456489597203E-2</v>
      </c>
    </row>
    <row r="13" spans="2:7" x14ac:dyDescent="0.25">
      <c r="B13" s="1" t="s">
        <v>29</v>
      </c>
      <c r="C13" s="4">
        <v>474</v>
      </c>
      <c r="D13" s="2">
        <v>2141</v>
      </c>
      <c r="E13" s="2">
        <f t="shared" si="0"/>
        <v>1667</v>
      </c>
      <c r="F13" s="13">
        <f>D13/C13-1</f>
        <v>3.5168776371308015</v>
      </c>
      <c r="G13" s="17">
        <f t="shared" si="2"/>
        <v>1.7489115251717462E-2</v>
      </c>
    </row>
    <row r="14" spans="2:7" x14ac:dyDescent="0.25">
      <c r="B14" s="1" t="s">
        <v>8</v>
      </c>
      <c r="C14" s="4">
        <v>992</v>
      </c>
      <c r="D14" s="2">
        <v>1117</v>
      </c>
      <c r="E14" s="2">
        <f t="shared" si="0"/>
        <v>125</v>
      </c>
      <c r="F14" s="13">
        <f>D14/C14-1</f>
        <v>0.126008064516129</v>
      </c>
      <c r="G14" s="17">
        <f t="shared" si="2"/>
        <v>9.1244006240861313E-3</v>
      </c>
    </row>
    <row r="15" spans="2:7" x14ac:dyDescent="0.25">
      <c r="B15" s="1" t="s">
        <v>4</v>
      </c>
      <c r="C15" s="15">
        <v>554</v>
      </c>
      <c r="D15" s="1">
        <v>879</v>
      </c>
      <c r="E15" s="2">
        <f t="shared" si="0"/>
        <v>325</v>
      </c>
      <c r="F15" s="13">
        <f>D15/C15-1</f>
        <v>0.58664259927797824</v>
      </c>
      <c r="G15" s="17">
        <f t="shared" si="2"/>
        <v>7.1802579664921292E-3</v>
      </c>
    </row>
    <row r="16" spans="2:7" x14ac:dyDescent="0.25">
      <c r="B16" s="1" t="s">
        <v>28</v>
      </c>
      <c r="C16" s="15">
        <v>326</v>
      </c>
      <c r="D16" s="1">
        <v>304</v>
      </c>
      <c r="E16" s="2">
        <f t="shared" si="0"/>
        <v>-22</v>
      </c>
      <c r="F16" s="13">
        <f>D16/C16-1</f>
        <v>-6.7484662576687171E-2</v>
      </c>
      <c r="G16" s="17">
        <f t="shared" si="2"/>
        <v>2.4832746550780514E-3</v>
      </c>
    </row>
    <row r="17" spans="2:7" x14ac:dyDescent="0.25">
      <c r="B17" s="11"/>
      <c r="C17" s="18"/>
      <c r="D17" s="12"/>
      <c r="E17" s="16"/>
      <c r="F17" s="19"/>
      <c r="G17" s="20"/>
    </row>
    <row r="19" spans="2:7" ht="39.75" customHeight="1" x14ac:dyDescent="0.25">
      <c r="B19" s="27" t="s">
        <v>22</v>
      </c>
      <c r="C19" s="28"/>
      <c r="D19" s="28"/>
      <c r="E19" s="28"/>
      <c r="F19" s="28"/>
      <c r="G19" s="28"/>
    </row>
    <row r="20" spans="2:7" ht="34.5" customHeight="1" x14ac:dyDescent="0.25">
      <c r="B20" s="3" t="s">
        <v>9</v>
      </c>
      <c r="C20" s="6" t="s">
        <v>32</v>
      </c>
      <c r="D20" s="6" t="s">
        <v>33</v>
      </c>
      <c r="E20" s="3" t="s">
        <v>1</v>
      </c>
      <c r="F20" s="3" t="s">
        <v>2</v>
      </c>
      <c r="G20" s="3" t="s">
        <v>3</v>
      </c>
    </row>
    <row r="21" spans="2:7" ht="24" customHeight="1" x14ac:dyDescent="0.25">
      <c r="B21" s="8" t="s">
        <v>0</v>
      </c>
      <c r="C21" s="8">
        <f>SUM(C22:C33)</f>
        <v>27130</v>
      </c>
      <c r="D21" s="8">
        <f>SUM(D22:D33)</f>
        <v>45091</v>
      </c>
      <c r="E21" s="8">
        <f t="shared" ref="E21:E33" si="3">D21-C21</f>
        <v>17961</v>
      </c>
      <c r="F21" s="9">
        <f t="shared" ref="F21:F31" si="4">D21/C21-1</f>
        <v>0.66203464799115364</v>
      </c>
      <c r="G21" s="9">
        <f>D21/D21</f>
        <v>1</v>
      </c>
    </row>
    <row r="22" spans="2:7" x14ac:dyDescent="0.25">
      <c r="B22" s="1" t="s">
        <v>25</v>
      </c>
      <c r="C22" s="4">
        <v>3160</v>
      </c>
      <c r="D22" s="4">
        <v>8214</v>
      </c>
      <c r="E22" s="2">
        <f t="shared" si="3"/>
        <v>5054</v>
      </c>
      <c r="F22" s="13">
        <f t="shared" si="4"/>
        <v>1.599367088607595</v>
      </c>
      <c r="G22" s="17">
        <f t="shared" ref="G22:G33" si="5">D22/$D$4</f>
        <v>6.7097427686878666E-2</v>
      </c>
    </row>
    <row r="23" spans="2:7" x14ac:dyDescent="0.25">
      <c r="B23" s="1" t="s">
        <v>29</v>
      </c>
      <c r="C23" s="4">
        <v>474</v>
      </c>
      <c r="D23" s="4">
        <v>2111</v>
      </c>
      <c r="E23" s="2">
        <f t="shared" si="3"/>
        <v>1637</v>
      </c>
      <c r="F23" s="13">
        <f t="shared" si="4"/>
        <v>3.4535864978902957</v>
      </c>
      <c r="G23" s="17">
        <f t="shared" si="5"/>
        <v>1.7244055252861077E-2</v>
      </c>
    </row>
    <row r="24" spans="2:7" x14ac:dyDescent="0.25">
      <c r="B24" s="15" t="s">
        <v>28</v>
      </c>
      <c r="C24" s="4">
        <v>68</v>
      </c>
      <c r="D24" s="4">
        <v>148</v>
      </c>
      <c r="E24" s="4">
        <f t="shared" si="3"/>
        <v>80</v>
      </c>
      <c r="F24" s="14">
        <f t="shared" si="4"/>
        <v>1.1764705882352939</v>
      </c>
      <c r="G24" s="21">
        <f t="shared" si="5"/>
        <v>1.2089626610248408E-3</v>
      </c>
    </row>
    <row r="25" spans="2:7" s="5" customFormat="1" x14ac:dyDescent="0.25">
      <c r="B25" s="1" t="s">
        <v>4</v>
      </c>
      <c r="C25" s="4">
        <v>216</v>
      </c>
      <c r="D25" s="2">
        <v>275</v>
      </c>
      <c r="E25" s="2">
        <f t="shared" si="3"/>
        <v>59</v>
      </c>
      <c r="F25" s="13">
        <f t="shared" si="4"/>
        <v>0.27314814814814814</v>
      </c>
      <c r="G25" s="17">
        <f t="shared" si="5"/>
        <v>2.2463833228502112E-3</v>
      </c>
    </row>
    <row r="26" spans="2:7" x14ac:dyDescent="0.25">
      <c r="B26" s="1" t="s">
        <v>23</v>
      </c>
      <c r="C26" s="4">
        <v>7592</v>
      </c>
      <c r="D26" s="2">
        <v>10806</v>
      </c>
      <c r="E26" s="2">
        <f t="shared" si="3"/>
        <v>3214</v>
      </c>
      <c r="F26" s="13">
        <f t="shared" si="4"/>
        <v>0.42334035827186511</v>
      </c>
      <c r="G26" s="17">
        <f t="shared" si="5"/>
        <v>8.827061158807048E-2</v>
      </c>
    </row>
    <row r="27" spans="2:7" x14ac:dyDescent="0.25">
      <c r="B27" s="1" t="s">
        <v>24</v>
      </c>
      <c r="C27" s="4">
        <v>6679</v>
      </c>
      <c r="D27" s="2">
        <v>8702</v>
      </c>
      <c r="E27" s="2">
        <f t="shared" si="3"/>
        <v>2023</v>
      </c>
      <c r="F27" s="13">
        <f t="shared" si="4"/>
        <v>0.30288965413984137</v>
      </c>
      <c r="G27" s="17">
        <f t="shared" si="5"/>
        <v>7.1083737001609221E-2</v>
      </c>
    </row>
    <row r="28" spans="2:7" x14ac:dyDescent="0.25">
      <c r="B28" s="1" t="s">
        <v>5</v>
      </c>
      <c r="C28" s="4">
        <v>1882</v>
      </c>
      <c r="D28" s="2">
        <v>1283</v>
      </c>
      <c r="E28" s="2">
        <f t="shared" si="3"/>
        <v>-599</v>
      </c>
      <c r="F28" s="13">
        <f t="shared" si="4"/>
        <v>-0.31827842720510091</v>
      </c>
      <c r="G28" s="17">
        <f t="shared" si="5"/>
        <v>1.0480399284424803E-2</v>
      </c>
    </row>
    <row r="29" spans="2:7" x14ac:dyDescent="0.25">
      <c r="B29" s="1" t="s">
        <v>6</v>
      </c>
      <c r="C29" s="4">
        <v>0</v>
      </c>
      <c r="D29" s="2">
        <v>3690</v>
      </c>
      <c r="E29" s="2">
        <f t="shared" si="3"/>
        <v>3690</v>
      </c>
      <c r="F29" s="13">
        <v>0</v>
      </c>
      <c r="G29" s="17">
        <f t="shared" si="5"/>
        <v>3.0142379859335561E-2</v>
      </c>
    </row>
    <row r="30" spans="2:7" x14ac:dyDescent="0.25">
      <c r="B30" s="1" t="s">
        <v>26</v>
      </c>
      <c r="C30" s="4">
        <v>2985</v>
      </c>
      <c r="D30" s="2">
        <v>4610</v>
      </c>
      <c r="E30" s="2">
        <f t="shared" si="3"/>
        <v>1625</v>
      </c>
      <c r="F30" s="13">
        <f t="shared" si="4"/>
        <v>0.54438860971524283</v>
      </c>
      <c r="G30" s="17">
        <f t="shared" si="5"/>
        <v>3.7657553157598084E-2</v>
      </c>
    </row>
    <row r="31" spans="2:7" x14ac:dyDescent="0.25">
      <c r="B31" s="1" t="s">
        <v>8</v>
      </c>
      <c r="C31" s="4">
        <v>2212</v>
      </c>
      <c r="D31" s="2">
        <v>767</v>
      </c>
      <c r="E31" s="2">
        <f t="shared" si="3"/>
        <v>-1445</v>
      </c>
      <c r="F31" s="13">
        <f t="shared" si="4"/>
        <v>-0.65325497287522605</v>
      </c>
      <c r="G31" s="17">
        <f t="shared" si="5"/>
        <v>6.2653673040949523E-3</v>
      </c>
    </row>
    <row r="32" spans="2:7" x14ac:dyDescent="0.25">
      <c r="B32" s="1" t="s">
        <v>10</v>
      </c>
      <c r="C32" s="15">
        <v>835</v>
      </c>
      <c r="D32" s="1">
        <v>2573</v>
      </c>
      <c r="E32" s="2">
        <f t="shared" si="3"/>
        <v>1738</v>
      </c>
      <c r="F32" s="13">
        <f>D32/C32-1</f>
        <v>2.0814371257485029</v>
      </c>
      <c r="G32" s="17">
        <f t="shared" si="5"/>
        <v>2.101797923524943E-2</v>
      </c>
    </row>
    <row r="33" spans="2:7" x14ac:dyDescent="0.25">
      <c r="B33" s="1" t="s">
        <v>7</v>
      </c>
      <c r="C33" s="1">
        <v>1027</v>
      </c>
      <c r="D33" s="1">
        <v>1912</v>
      </c>
      <c r="E33" s="2">
        <f t="shared" si="3"/>
        <v>885</v>
      </c>
      <c r="F33" s="13">
        <f>D33/C33-1</f>
        <v>0.86173320350535532</v>
      </c>
      <c r="G33" s="17">
        <f t="shared" si="5"/>
        <v>1.5618490593780378E-2</v>
      </c>
    </row>
    <row r="34" spans="2:7" x14ac:dyDescent="0.25">
      <c r="B34" s="11"/>
      <c r="C34" s="12"/>
      <c r="D34" s="12"/>
      <c r="E34" s="12"/>
      <c r="F34" s="12"/>
      <c r="G34" s="12"/>
    </row>
    <row r="36" spans="2:7" x14ac:dyDescent="0.25">
      <c r="B36" s="26" t="s">
        <v>27</v>
      </c>
      <c r="C36" s="26"/>
      <c r="D36" s="26"/>
      <c r="E36" s="26"/>
      <c r="F36" s="26"/>
      <c r="G36" s="26"/>
    </row>
  </sheetData>
  <mergeCells count="3">
    <mergeCell ref="B36:G36"/>
    <mergeCell ref="B19:G19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Museum - Reserves</vt:lpstr>
      <vt:lpstr>Georgian National Museums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2018-07-16T12:24:28Z</dcterms:modified>
</cp:coreProperties>
</file>