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640" windowHeight="7680"/>
  </bookViews>
  <sheets>
    <sheet name="Routes" sheetId="1" r:id="rId1"/>
    <sheet name="Passengers and Flights Dec" sheetId="3" r:id="rId2"/>
    <sheet name="Passengers &amp; Flights 12 Months" sheetId="2" r:id="rId3"/>
    <sheet name="Passengers &amp; Flights by Months" sheetId="4" r:id="rId4"/>
  </sheets>
  <definedNames>
    <definedName name="_xlnm._FilterDatabase" localSheetId="0" hidden="1">Routes!$A$4:$F$83</definedName>
  </definedNames>
  <calcPr calcId="152511"/>
</workbook>
</file>

<file path=xl/calcChain.xml><?xml version="1.0" encoding="utf-8"?>
<calcChain xmlns="http://schemas.openxmlformats.org/spreadsheetml/2006/main">
  <c r="I39" i="1" l="1"/>
  <c r="I36" i="1"/>
  <c r="I34" i="1"/>
  <c r="I35" i="1"/>
  <c r="I18" i="1"/>
  <c r="I7" i="1"/>
  <c r="I6" i="1"/>
  <c r="I5" i="1"/>
  <c r="I40" i="1" l="1"/>
  <c r="I47" i="1"/>
  <c r="I46" i="1"/>
  <c r="I45" i="1"/>
  <c r="I44" i="1"/>
  <c r="I43" i="1"/>
  <c r="I42" i="1"/>
  <c r="I41" i="1"/>
  <c r="I38" i="1"/>
  <c r="I37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7" i="1"/>
  <c r="I16" i="1"/>
  <c r="I15" i="1"/>
  <c r="I14" i="1"/>
  <c r="I13" i="1"/>
  <c r="I12" i="1"/>
  <c r="I11" i="1"/>
  <c r="I10" i="1"/>
  <c r="I9" i="1"/>
  <c r="I8" i="1"/>
  <c r="F16" i="3" l="1"/>
  <c r="E16" i="3"/>
  <c r="C15" i="3"/>
  <c r="E7" i="3"/>
  <c r="F6" i="3"/>
  <c r="E6" i="3"/>
  <c r="F19" i="2"/>
  <c r="F16" i="2"/>
  <c r="E16" i="2"/>
  <c r="F6" i="2"/>
  <c r="E10" i="2"/>
  <c r="E9" i="2"/>
  <c r="E8" i="2"/>
  <c r="E7" i="2"/>
  <c r="E6" i="2"/>
  <c r="D15" i="2" l="1"/>
  <c r="C5" i="3"/>
  <c r="D15" i="3"/>
  <c r="E20" i="2"/>
  <c r="C15" i="2"/>
  <c r="D5" i="2"/>
  <c r="C5" i="2"/>
  <c r="E20" i="3"/>
  <c r="E10" i="3"/>
  <c r="D5" i="3"/>
  <c r="F8" i="3"/>
  <c r="E17" i="3"/>
  <c r="E18" i="3"/>
  <c r="E19" i="3"/>
  <c r="E9" i="3"/>
  <c r="E17" i="2"/>
  <c r="E18" i="2"/>
  <c r="E19" i="2"/>
  <c r="F8" i="2"/>
  <c r="F9" i="2"/>
  <c r="F7" i="2"/>
  <c r="F17" i="3"/>
  <c r="F18" i="3"/>
  <c r="F19" i="3"/>
  <c r="F7" i="3"/>
  <c r="F9" i="3"/>
  <c r="F17" i="2"/>
  <c r="F18" i="2"/>
  <c r="E5" i="2" l="1"/>
  <c r="F5" i="2"/>
  <c r="E5" i="3"/>
  <c r="E15" i="2"/>
  <c r="F5" i="3"/>
  <c r="E8" i="3"/>
  <c r="E15" i="3"/>
  <c r="F15" i="3"/>
  <c r="F15" i="2"/>
</calcChain>
</file>

<file path=xl/sharedStrings.xml><?xml version="1.0" encoding="utf-8"?>
<sst xmlns="http://schemas.openxmlformats.org/spreadsheetml/2006/main" count="257" uniqueCount="186">
  <si>
    <t>Georgian Airways</t>
  </si>
  <si>
    <t>China Southern Airlines</t>
  </si>
  <si>
    <t>Skat</t>
  </si>
  <si>
    <t>Air Astana</t>
  </si>
  <si>
    <t>Azerbaijan Airlaines</t>
  </si>
  <si>
    <t>Qatar Airways</t>
  </si>
  <si>
    <t>Fly Dubai</t>
  </si>
  <si>
    <t>Ural Airlines</t>
  </si>
  <si>
    <t>LOT</t>
  </si>
  <si>
    <t>Ukraine Intern. Airlines</t>
  </si>
  <si>
    <t>Elal</t>
  </si>
  <si>
    <t>Belavia</t>
  </si>
  <si>
    <t>Lufthanza</t>
  </si>
  <si>
    <t>Aeroflot</t>
  </si>
  <si>
    <t>S7 airlines</t>
  </si>
  <si>
    <t>Aegian Airlines</t>
  </si>
  <si>
    <t>Air Baltik</t>
  </si>
  <si>
    <t>Turkish Airlines</t>
  </si>
  <si>
    <t>Ata Airlainz</t>
  </si>
  <si>
    <t>Qeshm air</t>
  </si>
  <si>
    <t>Air Cairo</t>
  </si>
  <si>
    <t>Air Arabia</t>
  </si>
  <si>
    <t>Yanair</t>
  </si>
  <si>
    <t>Wizz Air Hungary</t>
  </si>
  <si>
    <t>Taban</t>
  </si>
  <si>
    <t>Zagros</t>
  </si>
  <si>
    <t>Atlas Global</t>
  </si>
  <si>
    <t>Nordavia</t>
  </si>
  <si>
    <t>Gulf Air</t>
  </si>
  <si>
    <t>Pegasus Airlines</t>
  </si>
  <si>
    <t>Wataniya Airways</t>
  </si>
  <si>
    <t>Service Air</t>
  </si>
  <si>
    <t>Pobeda</t>
  </si>
  <si>
    <t>Airline</t>
  </si>
  <si>
    <t>Direction</t>
  </si>
  <si>
    <t xml:space="preserve">Tbilisi - Tel Aviv </t>
  </si>
  <si>
    <t>Tbilisi - Moscow</t>
  </si>
  <si>
    <t>Tbilisi - Londoni</t>
  </si>
  <si>
    <t>Tbilisi - Petersburg</t>
  </si>
  <si>
    <t>Tbilisi - Amsterdam</t>
  </si>
  <si>
    <t>Tbilis - Yerevan</t>
  </si>
  <si>
    <t>Tbilisi - Vienna</t>
  </si>
  <si>
    <t>Tbilisi - Kiev</t>
  </si>
  <si>
    <t>Tbilisi - Prague</t>
  </si>
  <si>
    <t>Tbilisi - Batumi</t>
  </si>
  <si>
    <t>Tbilisi - Urumchi - Pekini</t>
  </si>
  <si>
    <t>Tbilisi - Aktau</t>
  </si>
  <si>
    <t>Tbilisi - Almaty</t>
  </si>
  <si>
    <t>Tbilisi - Astana</t>
  </si>
  <si>
    <t>Tbilisi - Baku</t>
  </si>
  <si>
    <t>Tbilisi - Doha</t>
  </si>
  <si>
    <t>Tbilisi - Dubai</t>
  </si>
  <si>
    <t>Kutaisi - Moscow</t>
  </si>
  <si>
    <t>Tbilisi - Yekaterinburg</t>
  </si>
  <si>
    <t>Tbilisi - Sochi</t>
  </si>
  <si>
    <t>Batumi - Moscow</t>
  </si>
  <si>
    <t>Tbilisi - Warsaw</t>
  </si>
  <si>
    <t>Tbilisi - Minsk</t>
  </si>
  <si>
    <t>Batumi - Minsk</t>
  </si>
  <si>
    <t>Tbilisi - Bahrain</t>
  </si>
  <si>
    <t xml:space="preserve">Tbilisi - Munich </t>
  </si>
  <si>
    <t>Tbilisi - Novosibirski</t>
  </si>
  <si>
    <t>Tbilisi - Athens</t>
  </si>
  <si>
    <t>Tbilisi - Riga</t>
  </si>
  <si>
    <t>Tbilisi - Istanbul</t>
  </si>
  <si>
    <t>Batumi - Istanbul</t>
  </si>
  <si>
    <t>Tbilisi - Tehran</t>
  </si>
  <si>
    <t>Tbilisi - Hurghada</t>
  </si>
  <si>
    <t>Tbilisi - Sharm El Sheikh</t>
  </si>
  <si>
    <t>Tbilisi - Sharjah</t>
  </si>
  <si>
    <t>Tbilisi - Rostov</t>
  </si>
  <si>
    <t>Tbilisi - Kuwait</t>
  </si>
  <si>
    <t>Tbilisi - Odesa</t>
  </si>
  <si>
    <t>Batumi - Kiev</t>
  </si>
  <si>
    <t>Kutaisi - Budapest</t>
  </si>
  <si>
    <t>Kutaisi - Warsaw</t>
  </si>
  <si>
    <t>Kutaisi - Katowice</t>
  </si>
  <si>
    <t>Kutaisi - Vilnius</t>
  </si>
  <si>
    <t>Kutaisi - Milan</t>
  </si>
  <si>
    <t>Kutaisi - Berlin</t>
  </si>
  <si>
    <t>Kutaisi - Dortmund</t>
  </si>
  <si>
    <t>Kutaisi - Memmingen</t>
  </si>
  <si>
    <t>Kutaisi - Larnaca</t>
  </si>
  <si>
    <t>Kutaisi - London</t>
  </si>
  <si>
    <t>Source: Georgian Civil Aviation Agency</t>
  </si>
  <si>
    <t>Austria</t>
  </si>
  <si>
    <t>Vienna</t>
  </si>
  <si>
    <t>Azerbaijan</t>
  </si>
  <si>
    <t>Baku</t>
  </si>
  <si>
    <t>Country</t>
  </si>
  <si>
    <t>Flights            (per week)</t>
  </si>
  <si>
    <t>United Arab Emirates</t>
  </si>
  <si>
    <t>Dubai</t>
  </si>
  <si>
    <t>Sharjah</t>
  </si>
  <si>
    <t>Bahrain</t>
  </si>
  <si>
    <t>Belarus</t>
  </si>
  <si>
    <t>Minsk</t>
  </si>
  <si>
    <t>United Kingdom</t>
  </si>
  <si>
    <t>London</t>
  </si>
  <si>
    <t>Germany</t>
  </si>
  <si>
    <t>Munich</t>
  </si>
  <si>
    <t>Berlin</t>
  </si>
  <si>
    <t>Dortmund</t>
  </si>
  <si>
    <t>Memmingen</t>
  </si>
  <si>
    <t>Egypt</t>
  </si>
  <si>
    <t>Hurgada</t>
  </si>
  <si>
    <t>Sharm El Sheikh</t>
  </si>
  <si>
    <t>Turkey</t>
  </si>
  <si>
    <t>Istanbul</t>
  </si>
  <si>
    <t>Iran</t>
  </si>
  <si>
    <t>Tehran</t>
  </si>
  <si>
    <t>Israel</t>
  </si>
  <si>
    <t>Tel Avivi</t>
  </si>
  <si>
    <t>Italy</t>
  </si>
  <si>
    <t>Milan</t>
  </si>
  <si>
    <t>Qatar</t>
  </si>
  <si>
    <t>Doha</t>
  </si>
  <si>
    <t>Cyprus</t>
  </si>
  <si>
    <t>Larnaca</t>
  </si>
  <si>
    <t>Latvia</t>
  </si>
  <si>
    <t>Riga</t>
  </si>
  <si>
    <t>Lithuania</t>
  </si>
  <si>
    <t>Vilnius</t>
  </si>
  <si>
    <t>Netherland</t>
  </si>
  <si>
    <t>Amsterdam</t>
  </si>
  <si>
    <t>Poland</t>
  </si>
  <si>
    <t>Warsaw</t>
  </si>
  <si>
    <t>Katowice</t>
  </si>
  <si>
    <t>Russia</t>
  </si>
  <si>
    <t>Moscow</t>
  </si>
  <si>
    <t>Petersburg</t>
  </si>
  <si>
    <t>Rostow</t>
  </si>
  <si>
    <t>Yekaterinburg</t>
  </si>
  <si>
    <t>Sochi</t>
  </si>
  <si>
    <t>Novosibirski</t>
  </si>
  <si>
    <t>Greece</t>
  </si>
  <si>
    <t>Athen</t>
  </si>
  <si>
    <t>Georgia</t>
  </si>
  <si>
    <t>Batumi</t>
  </si>
  <si>
    <t>Armenia</t>
  </si>
  <si>
    <t>Yerevan</t>
  </si>
  <si>
    <t>Ukraine</t>
  </si>
  <si>
    <t>Kiev</t>
  </si>
  <si>
    <t>Odesa</t>
  </si>
  <si>
    <t>Hungary</t>
  </si>
  <si>
    <t>Budapest</t>
  </si>
  <si>
    <t>Kuwait</t>
  </si>
  <si>
    <t>Kazakhstan</t>
  </si>
  <si>
    <t>Astana</t>
  </si>
  <si>
    <t>Aktau</t>
  </si>
  <si>
    <t>Almaty</t>
  </si>
  <si>
    <t>Czech Republic</t>
  </si>
  <si>
    <t>Prague</t>
  </si>
  <si>
    <t>China</t>
  </si>
  <si>
    <t>Urumchi - Pekini</t>
  </si>
  <si>
    <t>Passengers</t>
  </si>
  <si>
    <t>Airports</t>
  </si>
  <si>
    <t xml:space="preserve">Change </t>
  </si>
  <si>
    <t>Change %</t>
  </si>
  <si>
    <t>Flights</t>
  </si>
  <si>
    <t>Total</t>
  </si>
  <si>
    <t>Tbilisi International Airport</t>
  </si>
  <si>
    <t>Batumi International Airport</t>
  </si>
  <si>
    <t>Kutaisi International Airport</t>
  </si>
  <si>
    <t>Mestia Queen Tamar Airport</t>
  </si>
  <si>
    <t>Ambrolauri Airport</t>
  </si>
  <si>
    <t>Change</t>
  </si>
  <si>
    <t>2016 (December)</t>
  </si>
  <si>
    <t>2017 (December)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</si>
  <si>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</si>
  <si>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</si>
  <si>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</si>
  <si>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</si>
  <si>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</si>
  <si>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</si>
  <si>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</si>
  <si>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</si>
  <si>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</si>
  <si>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</si>
  <si>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</si>
  <si>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</si>
  <si>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Routes as of December</t>
  </si>
  <si>
    <t>Directions as of December</t>
  </si>
  <si>
    <t>Kutaisi - Kavala</t>
  </si>
  <si>
    <t>Kavala</t>
  </si>
  <si>
    <t>Flights         (per week)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</si>
</sst>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2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0" fillId="3" borderId="1" xfId="2" applyFont="1" applyFill="1" applyBorder="1" applyAlignment="1">
      <alignment horizontal="center" vertical="center"/>
    </xf>
    <xf numFmtId="3" fontId="0" fillId="3" borderId="1" xfId="1" applyNumberFormat="1" applyFont="1" applyFill="1" applyBorder="1" applyAlignment="1">
      <alignment horizontal="center"/>
    </xf>
    <xf numFmtId="0" fontId="8" fillId="0" borderId="0" xfId="0" applyFont="1"/>
    <xf numFmtId="9" fontId="0" fillId="0" borderId="1" xfId="2" applyFont="1" applyFill="1" applyBorder="1" applyAlignment="1">
      <alignment horizontal="center" vertical="center"/>
    </xf>
    <xf numFmtId="3" fontId="9" fillId="2" borderId="1" xfId="1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3" fontId="0" fillId="3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9" fontId="0" fillId="0" borderId="0" xfId="2" applyFont="1"/>
    <xf numFmtId="0" fontId="0" fillId="0" borderId="0" xfId="0"/>
    <xf numFmtId="0" fontId="3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zoomScaleNormal="100" workbookViewId="0">
      <selection activeCell="B2" sqref="B2:D2"/>
    </sheetView>
  </sheetViews>
  <sheetFormatPr defaultRowHeight="15" x14ac:dyDescent="0.25"/>
  <cols>
    <col min="2" max="2" width="28" style="3" customWidth="1"/>
    <col min="3" max="3" width="41.140625" style="8" customWidth="1"/>
    <col min="4" max="4" width="13.28515625" customWidth="1"/>
    <col min="5" max="5" width="9.140625" style="15"/>
    <col min="6" max="6" width="11" style="15" bestFit="1" customWidth="1"/>
    <col min="7" max="7" width="27" style="15" customWidth="1"/>
    <col min="8" max="8" width="21.5703125" style="15" customWidth="1"/>
    <col min="9" max="9" width="13.28515625" style="15" customWidth="1"/>
    <col min="10" max="10" width="9" customWidth="1"/>
  </cols>
  <sheetData>
    <row r="1" spans="2:9" ht="19.5" customHeight="1" x14ac:dyDescent="0.25">
      <c r="B1" s="15"/>
      <c r="C1" s="15"/>
      <c r="D1" s="15"/>
    </row>
    <row r="2" spans="2:9" ht="31.5" customHeight="1" x14ac:dyDescent="0.25">
      <c r="B2" s="53" t="s">
        <v>181</v>
      </c>
      <c r="C2" s="53"/>
      <c r="D2" s="53"/>
      <c r="G2" s="53" t="s">
        <v>182</v>
      </c>
      <c r="H2" s="53"/>
      <c r="I2" s="53"/>
    </row>
    <row r="4" spans="2:9" ht="33" customHeight="1" x14ac:dyDescent="0.25">
      <c r="B4" s="16" t="s">
        <v>33</v>
      </c>
      <c r="C4" s="17" t="s">
        <v>34</v>
      </c>
      <c r="D4" s="21" t="s">
        <v>185</v>
      </c>
      <c r="G4" s="16" t="s">
        <v>89</v>
      </c>
      <c r="H4" s="17" t="s">
        <v>34</v>
      </c>
      <c r="I4" s="21" t="s">
        <v>90</v>
      </c>
    </row>
    <row r="5" spans="2:9" ht="18" x14ac:dyDescent="0.25">
      <c r="B5" s="44" t="s">
        <v>0</v>
      </c>
      <c r="C5" s="32" t="s">
        <v>35</v>
      </c>
      <c r="D5" s="19">
        <v>7</v>
      </c>
      <c r="G5" s="34" t="s">
        <v>85</v>
      </c>
      <c r="H5" s="18" t="s">
        <v>86</v>
      </c>
      <c r="I5" s="27">
        <f>D11</f>
        <v>2</v>
      </c>
    </row>
    <row r="6" spans="2:9" ht="18" x14ac:dyDescent="0.25">
      <c r="B6" s="45"/>
      <c r="C6" s="18" t="s">
        <v>36</v>
      </c>
      <c r="D6" s="19">
        <v>21</v>
      </c>
      <c r="G6" s="34" t="s">
        <v>87</v>
      </c>
      <c r="H6" s="32" t="s">
        <v>88</v>
      </c>
      <c r="I6" s="27">
        <f>D19</f>
        <v>14</v>
      </c>
    </row>
    <row r="7" spans="2:9" ht="18" customHeight="1" x14ac:dyDescent="0.25">
      <c r="B7" s="45"/>
      <c r="C7" s="18" t="s">
        <v>37</v>
      </c>
      <c r="D7" s="19">
        <v>2</v>
      </c>
      <c r="G7" s="55" t="s">
        <v>91</v>
      </c>
      <c r="H7" s="18" t="s">
        <v>92</v>
      </c>
      <c r="I7" s="27">
        <f>D21</f>
        <v>21</v>
      </c>
    </row>
    <row r="8" spans="2:9" ht="18" x14ac:dyDescent="0.25">
      <c r="B8" s="45"/>
      <c r="C8" s="18" t="s">
        <v>38</v>
      </c>
      <c r="D8" s="19">
        <v>2</v>
      </c>
      <c r="G8" s="56"/>
      <c r="H8" s="32" t="s">
        <v>93</v>
      </c>
      <c r="I8" s="27">
        <f>D52</f>
        <v>14</v>
      </c>
    </row>
    <row r="9" spans="2:9" ht="18" x14ac:dyDescent="0.25">
      <c r="B9" s="45"/>
      <c r="C9" s="18" t="s">
        <v>39</v>
      </c>
      <c r="D9" s="19">
        <v>2</v>
      </c>
      <c r="G9" s="35" t="s">
        <v>94</v>
      </c>
      <c r="H9" s="18" t="s">
        <v>94</v>
      </c>
      <c r="I9" s="27">
        <f>D34</f>
        <v>3</v>
      </c>
    </row>
    <row r="10" spans="2:9" ht="18" x14ac:dyDescent="0.25">
      <c r="B10" s="45"/>
      <c r="C10" s="18" t="s">
        <v>40</v>
      </c>
      <c r="D10" s="19">
        <v>7</v>
      </c>
      <c r="G10" s="34" t="s">
        <v>95</v>
      </c>
      <c r="H10" s="32" t="s">
        <v>96</v>
      </c>
      <c r="I10" s="27">
        <f>D32+D33</f>
        <v>9</v>
      </c>
    </row>
    <row r="11" spans="2:9" ht="18" x14ac:dyDescent="0.25">
      <c r="B11" s="45"/>
      <c r="C11" s="18" t="s">
        <v>41</v>
      </c>
      <c r="D11" s="19">
        <v>2</v>
      </c>
      <c r="G11" s="34" t="s">
        <v>97</v>
      </c>
      <c r="H11" s="18" t="s">
        <v>98</v>
      </c>
      <c r="I11" s="27">
        <f>D7+D68</f>
        <v>4</v>
      </c>
    </row>
    <row r="12" spans="2:9" ht="18" x14ac:dyDescent="0.25">
      <c r="B12" s="45"/>
      <c r="C12" s="18" t="s">
        <v>42</v>
      </c>
      <c r="D12" s="19">
        <v>6</v>
      </c>
      <c r="G12" s="55" t="s">
        <v>99</v>
      </c>
      <c r="H12" s="32" t="s">
        <v>100</v>
      </c>
      <c r="I12" s="27">
        <f>D35</f>
        <v>7</v>
      </c>
    </row>
    <row r="13" spans="2:9" ht="18" x14ac:dyDescent="0.25">
      <c r="B13" s="46"/>
      <c r="C13" s="32" t="s">
        <v>43</v>
      </c>
      <c r="D13" s="19">
        <v>2</v>
      </c>
      <c r="G13" s="57"/>
      <c r="H13" s="18" t="s">
        <v>101</v>
      </c>
      <c r="I13" s="27">
        <f>D63</f>
        <v>2</v>
      </c>
    </row>
    <row r="14" spans="2:9" ht="18" x14ac:dyDescent="0.25">
      <c r="B14" s="30" t="s">
        <v>31</v>
      </c>
      <c r="C14" s="32" t="s">
        <v>44</v>
      </c>
      <c r="D14" s="19">
        <v>4</v>
      </c>
      <c r="G14" s="57"/>
      <c r="H14" s="32" t="s">
        <v>102</v>
      </c>
      <c r="I14" s="27">
        <f>D64</f>
        <v>2</v>
      </c>
    </row>
    <row r="15" spans="2:9" ht="18" x14ac:dyDescent="0.25">
      <c r="B15" s="19" t="s">
        <v>1</v>
      </c>
      <c r="C15" s="18" t="s">
        <v>45</v>
      </c>
      <c r="D15" s="19">
        <v>3</v>
      </c>
      <c r="G15" s="56"/>
      <c r="H15" s="18" t="s">
        <v>103</v>
      </c>
      <c r="I15" s="27">
        <f>D65</f>
        <v>2</v>
      </c>
    </row>
    <row r="16" spans="2:9" ht="18" x14ac:dyDescent="0.25">
      <c r="B16" s="30" t="s">
        <v>2</v>
      </c>
      <c r="C16" s="18" t="s">
        <v>46</v>
      </c>
      <c r="D16" s="19">
        <v>2</v>
      </c>
      <c r="G16" s="48" t="s">
        <v>104</v>
      </c>
      <c r="H16" s="32" t="s">
        <v>105</v>
      </c>
      <c r="I16" s="27">
        <f>D50</f>
        <v>1</v>
      </c>
    </row>
    <row r="17" spans="2:10" s="15" customFormat="1" ht="18" x14ac:dyDescent="0.25">
      <c r="B17" s="44" t="s">
        <v>3</v>
      </c>
      <c r="C17" s="18" t="s">
        <v>47</v>
      </c>
      <c r="D17" s="19">
        <v>5</v>
      </c>
      <c r="G17" s="54"/>
      <c r="H17" s="18" t="s">
        <v>106</v>
      </c>
      <c r="I17" s="27">
        <f>D51</f>
        <v>1</v>
      </c>
    </row>
    <row r="18" spans="2:10" ht="18" x14ac:dyDescent="0.25">
      <c r="B18" s="46"/>
      <c r="C18" s="18" t="s">
        <v>48</v>
      </c>
      <c r="D18" s="19">
        <v>3</v>
      </c>
      <c r="G18" s="36" t="s">
        <v>107</v>
      </c>
      <c r="H18" s="32" t="s">
        <v>108</v>
      </c>
      <c r="I18" s="27">
        <f>D42+D43+D44+D45</f>
        <v>51</v>
      </c>
    </row>
    <row r="19" spans="2:10" ht="18" x14ac:dyDescent="0.25">
      <c r="B19" s="19" t="s">
        <v>4</v>
      </c>
      <c r="C19" s="18" t="s">
        <v>49</v>
      </c>
      <c r="D19" s="19">
        <v>14</v>
      </c>
      <c r="G19" s="36" t="s">
        <v>109</v>
      </c>
      <c r="H19" s="32" t="s">
        <v>110</v>
      </c>
      <c r="I19" s="27">
        <f>D46+D47+D48+D49</f>
        <v>18</v>
      </c>
    </row>
    <row r="20" spans="2:10" ht="18" x14ac:dyDescent="0.25">
      <c r="B20" s="19" t="s">
        <v>5</v>
      </c>
      <c r="C20" s="18" t="s">
        <v>50</v>
      </c>
      <c r="D20" s="19">
        <v>14</v>
      </c>
      <c r="G20" s="36" t="s">
        <v>111</v>
      </c>
      <c r="H20" s="32" t="s">
        <v>112</v>
      </c>
      <c r="I20" s="27">
        <f>D31+D5</f>
        <v>10</v>
      </c>
    </row>
    <row r="21" spans="2:10" ht="18" x14ac:dyDescent="0.25">
      <c r="B21" s="28" t="s">
        <v>6</v>
      </c>
      <c r="C21" s="18" t="s">
        <v>51</v>
      </c>
      <c r="D21" s="19">
        <v>21</v>
      </c>
      <c r="G21" s="36" t="s">
        <v>113</v>
      </c>
      <c r="H21" s="18" t="s">
        <v>114</v>
      </c>
      <c r="I21" s="27">
        <f>D62</f>
        <v>2</v>
      </c>
    </row>
    <row r="22" spans="2:10" ht="18" x14ac:dyDescent="0.25">
      <c r="B22" s="44" t="s">
        <v>7</v>
      </c>
      <c r="C22" s="18" t="s">
        <v>52</v>
      </c>
      <c r="D22" s="19">
        <v>2</v>
      </c>
      <c r="G22" s="36" t="s">
        <v>115</v>
      </c>
      <c r="H22" s="32" t="s">
        <v>116</v>
      </c>
      <c r="I22" s="27">
        <f>D20</f>
        <v>14</v>
      </c>
    </row>
    <row r="23" spans="2:10" ht="18" x14ac:dyDescent="0.25">
      <c r="B23" s="45"/>
      <c r="C23" s="18" t="s">
        <v>53</v>
      </c>
      <c r="D23" s="19">
        <v>2</v>
      </c>
      <c r="G23" s="36" t="s">
        <v>117</v>
      </c>
      <c r="H23" s="18" t="s">
        <v>118</v>
      </c>
      <c r="I23" s="27">
        <f>D66</f>
        <v>2</v>
      </c>
    </row>
    <row r="24" spans="2:10" ht="18" x14ac:dyDescent="0.25">
      <c r="B24" s="45"/>
      <c r="C24" s="18" t="s">
        <v>38</v>
      </c>
      <c r="D24" s="19">
        <v>2</v>
      </c>
      <c r="G24" s="36" t="s">
        <v>119</v>
      </c>
      <c r="H24" s="32" t="s">
        <v>120</v>
      </c>
      <c r="I24" s="27">
        <f>D41</f>
        <v>2</v>
      </c>
    </row>
    <row r="25" spans="2:10" ht="18" x14ac:dyDescent="0.25">
      <c r="B25" s="45"/>
      <c r="C25" s="18" t="s">
        <v>54</v>
      </c>
      <c r="D25" s="19">
        <v>2</v>
      </c>
      <c r="G25" s="36" t="s">
        <v>121</v>
      </c>
      <c r="H25" s="18" t="s">
        <v>122</v>
      </c>
      <c r="I25" s="27">
        <f>D61</f>
        <v>2</v>
      </c>
    </row>
    <row r="26" spans="2:10" ht="18" x14ac:dyDescent="0.25">
      <c r="B26" s="45"/>
      <c r="C26" s="18" t="s">
        <v>36</v>
      </c>
      <c r="D26" s="19">
        <v>3</v>
      </c>
      <c r="G26" s="36" t="s">
        <v>123</v>
      </c>
      <c r="H26" s="32" t="s">
        <v>124</v>
      </c>
      <c r="I26" s="27">
        <f>D9</f>
        <v>2</v>
      </c>
    </row>
    <row r="27" spans="2:10" ht="18" x14ac:dyDescent="0.25">
      <c r="B27" s="46"/>
      <c r="C27" s="18" t="s">
        <v>55</v>
      </c>
      <c r="D27" s="19">
        <v>2</v>
      </c>
      <c r="G27" s="48" t="s">
        <v>125</v>
      </c>
      <c r="H27" s="18" t="s">
        <v>126</v>
      </c>
      <c r="I27" s="27">
        <f>D28+D60</f>
        <v>7</v>
      </c>
    </row>
    <row r="28" spans="2:10" ht="18" x14ac:dyDescent="0.25">
      <c r="B28" s="19" t="s">
        <v>8</v>
      </c>
      <c r="C28" s="18" t="s">
        <v>56</v>
      </c>
      <c r="D28" s="19">
        <v>5</v>
      </c>
      <c r="G28" s="54"/>
      <c r="H28" s="32" t="s">
        <v>127</v>
      </c>
      <c r="I28" s="27">
        <f>D59</f>
        <v>2</v>
      </c>
    </row>
    <row r="29" spans="2:10" ht="18" x14ac:dyDescent="0.25">
      <c r="B29" s="28" t="s">
        <v>9</v>
      </c>
      <c r="C29" s="18" t="s">
        <v>42</v>
      </c>
      <c r="D29" s="19">
        <v>14</v>
      </c>
      <c r="G29" s="48" t="s">
        <v>128</v>
      </c>
      <c r="H29" s="18" t="s">
        <v>129</v>
      </c>
      <c r="I29" s="27">
        <f>D36+D6+D22+D26+D27+D37+D39</f>
        <v>48</v>
      </c>
    </row>
    <row r="30" spans="2:10" s="15" customFormat="1" ht="18" x14ac:dyDescent="0.25">
      <c r="B30" s="30" t="s">
        <v>27</v>
      </c>
      <c r="C30" s="33" t="s">
        <v>38</v>
      </c>
      <c r="D30" s="26">
        <v>2</v>
      </c>
      <c r="G30" s="49"/>
      <c r="H30" s="32" t="s">
        <v>130</v>
      </c>
      <c r="I30" s="27">
        <f>D8+D24+D30</f>
        <v>6</v>
      </c>
    </row>
    <row r="31" spans="2:10" ht="18" x14ac:dyDescent="0.25">
      <c r="B31" s="30" t="s">
        <v>10</v>
      </c>
      <c r="C31" s="18" t="s">
        <v>35</v>
      </c>
      <c r="D31" s="22">
        <v>3</v>
      </c>
      <c r="G31" s="49"/>
      <c r="H31" s="32" t="s">
        <v>131</v>
      </c>
      <c r="I31" s="27">
        <f>D53</f>
        <v>7</v>
      </c>
      <c r="J31" s="29"/>
    </row>
    <row r="32" spans="2:10" ht="18" x14ac:dyDescent="0.25">
      <c r="B32" s="44" t="s">
        <v>11</v>
      </c>
      <c r="C32" s="18" t="s">
        <v>57</v>
      </c>
      <c r="D32" s="19">
        <v>7</v>
      </c>
      <c r="G32" s="49"/>
      <c r="H32" s="32" t="s">
        <v>132</v>
      </c>
      <c r="I32" s="27">
        <f>D23</f>
        <v>2</v>
      </c>
    </row>
    <row r="33" spans="2:10" ht="18" x14ac:dyDescent="0.25">
      <c r="B33" s="46"/>
      <c r="C33" s="18" t="s">
        <v>58</v>
      </c>
      <c r="D33" s="19">
        <v>2</v>
      </c>
      <c r="G33" s="49"/>
      <c r="H33" s="18" t="s">
        <v>133</v>
      </c>
      <c r="I33" s="27">
        <f>D25</f>
        <v>2</v>
      </c>
    </row>
    <row r="34" spans="2:10" ht="18" x14ac:dyDescent="0.25">
      <c r="B34" s="23" t="s">
        <v>28</v>
      </c>
      <c r="C34" s="18" t="s">
        <v>59</v>
      </c>
      <c r="D34" s="19">
        <v>3</v>
      </c>
      <c r="G34" s="54"/>
      <c r="H34" s="32" t="s">
        <v>134</v>
      </c>
      <c r="I34" s="27">
        <f>D38</f>
        <v>1</v>
      </c>
    </row>
    <row r="35" spans="2:10" ht="18" x14ac:dyDescent="0.25">
      <c r="B35" s="19" t="s">
        <v>12</v>
      </c>
      <c r="C35" s="18" t="s">
        <v>60</v>
      </c>
      <c r="D35" s="19">
        <v>7</v>
      </c>
      <c r="G35" s="48" t="s">
        <v>135</v>
      </c>
      <c r="H35" s="18" t="s">
        <v>184</v>
      </c>
      <c r="I35" s="27">
        <f>D67</f>
        <v>2</v>
      </c>
    </row>
    <row r="36" spans="2:10" ht="18" x14ac:dyDescent="0.25">
      <c r="B36" s="19" t="s">
        <v>13</v>
      </c>
      <c r="C36" s="18" t="s">
        <v>36</v>
      </c>
      <c r="D36" s="19">
        <v>11</v>
      </c>
      <c r="G36" s="49"/>
      <c r="H36" s="32" t="s">
        <v>136</v>
      </c>
      <c r="I36" s="27">
        <f>D40</f>
        <v>2</v>
      </c>
    </row>
    <row r="37" spans="2:10" ht="18" x14ac:dyDescent="0.25">
      <c r="B37" s="44" t="s">
        <v>14</v>
      </c>
      <c r="C37" s="18" t="s">
        <v>36</v>
      </c>
      <c r="D37" s="30">
        <v>7</v>
      </c>
      <c r="G37" s="36" t="s">
        <v>137</v>
      </c>
      <c r="H37" s="32" t="s">
        <v>138</v>
      </c>
      <c r="I37" s="27">
        <f>D14</f>
        <v>4</v>
      </c>
    </row>
    <row r="38" spans="2:10" ht="18" x14ac:dyDescent="0.25">
      <c r="B38" s="45"/>
      <c r="C38" s="18" t="s">
        <v>61</v>
      </c>
      <c r="D38" s="30">
        <v>1</v>
      </c>
      <c r="G38" s="35" t="s">
        <v>139</v>
      </c>
      <c r="H38" s="18" t="s">
        <v>140</v>
      </c>
      <c r="I38" s="27">
        <f>D10</f>
        <v>7</v>
      </c>
    </row>
    <row r="39" spans="2:10" s="15" customFormat="1" ht="18" x14ac:dyDescent="0.25">
      <c r="B39" s="46"/>
      <c r="C39" s="18" t="s">
        <v>55</v>
      </c>
      <c r="D39" s="30">
        <v>2</v>
      </c>
      <c r="G39" s="50" t="s">
        <v>141</v>
      </c>
      <c r="H39" s="32" t="s">
        <v>142</v>
      </c>
      <c r="I39" s="27">
        <f>D12+D29+D55+D57</f>
        <v>23</v>
      </c>
    </row>
    <row r="40" spans="2:10" ht="18" x14ac:dyDescent="0.25">
      <c r="B40" s="19" t="s">
        <v>15</v>
      </c>
      <c r="C40" s="18" t="s">
        <v>62</v>
      </c>
      <c r="D40" s="19">
        <v>2</v>
      </c>
      <c r="G40" s="51"/>
      <c r="H40" s="18" t="s">
        <v>143</v>
      </c>
      <c r="I40" s="27">
        <f>D56</f>
        <v>1</v>
      </c>
    </row>
    <row r="41" spans="2:10" ht="18" x14ac:dyDescent="0.25">
      <c r="B41" s="19" t="s">
        <v>16</v>
      </c>
      <c r="C41" s="18" t="s">
        <v>63</v>
      </c>
      <c r="D41" s="19">
        <v>2</v>
      </c>
      <c r="G41" s="35" t="s">
        <v>144</v>
      </c>
      <c r="H41" s="32" t="s">
        <v>145</v>
      </c>
      <c r="I41" s="27">
        <f>D58</f>
        <v>2</v>
      </c>
    </row>
    <row r="42" spans="2:10" ht="18" x14ac:dyDescent="0.25">
      <c r="B42" s="44" t="s">
        <v>17</v>
      </c>
      <c r="C42" s="18" t="s">
        <v>64</v>
      </c>
      <c r="D42" s="19">
        <v>30</v>
      </c>
      <c r="G42" s="35" t="s">
        <v>146</v>
      </c>
      <c r="H42" s="18" t="s">
        <v>146</v>
      </c>
      <c r="I42" s="27">
        <f>D54</f>
        <v>3</v>
      </c>
    </row>
    <row r="43" spans="2:10" ht="18" x14ac:dyDescent="0.25">
      <c r="B43" s="46"/>
      <c r="C43" s="18" t="s">
        <v>65</v>
      </c>
      <c r="D43" s="19">
        <v>7</v>
      </c>
      <c r="G43" s="50" t="s">
        <v>147</v>
      </c>
      <c r="H43" s="32" t="s">
        <v>148</v>
      </c>
      <c r="I43" s="27">
        <f>D18</f>
        <v>3</v>
      </c>
    </row>
    <row r="44" spans="2:10" ht="18" x14ac:dyDescent="0.25">
      <c r="B44" s="19" t="s">
        <v>26</v>
      </c>
      <c r="C44" s="18" t="s">
        <v>64</v>
      </c>
      <c r="D44" s="19">
        <v>7</v>
      </c>
      <c r="G44" s="52"/>
      <c r="H44" s="18" t="s">
        <v>149</v>
      </c>
      <c r="I44" s="27">
        <f>D16</f>
        <v>2</v>
      </c>
    </row>
    <row r="45" spans="2:10" ht="18" x14ac:dyDescent="0.25">
      <c r="B45" s="19" t="s">
        <v>29</v>
      </c>
      <c r="C45" s="18" t="s">
        <v>64</v>
      </c>
      <c r="D45" s="19">
        <v>7</v>
      </c>
      <c r="G45" s="51"/>
      <c r="H45" s="32" t="s">
        <v>150</v>
      </c>
      <c r="I45" s="27">
        <f>D17</f>
        <v>5</v>
      </c>
    </row>
    <row r="46" spans="2:10" ht="18" x14ac:dyDescent="0.25">
      <c r="B46" s="20" t="s">
        <v>18</v>
      </c>
      <c r="C46" s="18" t="s">
        <v>66</v>
      </c>
      <c r="D46" s="19">
        <v>4</v>
      </c>
      <c r="G46" s="35" t="s">
        <v>151</v>
      </c>
      <c r="H46" s="18" t="s">
        <v>152</v>
      </c>
      <c r="I46" s="27">
        <f>D13</f>
        <v>2</v>
      </c>
    </row>
    <row r="47" spans="2:10" ht="18" x14ac:dyDescent="0.25">
      <c r="B47" s="20" t="s">
        <v>19</v>
      </c>
      <c r="C47" s="18" t="s">
        <v>66</v>
      </c>
      <c r="D47" s="19">
        <v>4</v>
      </c>
      <c r="G47" s="35" t="s">
        <v>153</v>
      </c>
      <c r="H47" s="32" t="s">
        <v>154</v>
      </c>
      <c r="I47" s="27">
        <f>D15</f>
        <v>3</v>
      </c>
    </row>
    <row r="48" spans="2:10" ht="18" x14ac:dyDescent="0.25">
      <c r="B48" s="28" t="s">
        <v>24</v>
      </c>
      <c r="C48" s="18" t="s">
        <v>66</v>
      </c>
      <c r="D48" s="19">
        <v>6</v>
      </c>
      <c r="J48" s="15"/>
    </row>
    <row r="49" spans="2:10" ht="18" x14ac:dyDescent="0.25">
      <c r="B49" s="20" t="s">
        <v>25</v>
      </c>
      <c r="C49" s="18" t="s">
        <v>66</v>
      </c>
      <c r="D49" s="19">
        <v>4</v>
      </c>
      <c r="G49" s="47" t="s">
        <v>84</v>
      </c>
      <c r="H49" s="47"/>
      <c r="J49" s="15"/>
    </row>
    <row r="50" spans="2:10" ht="18" x14ac:dyDescent="0.25">
      <c r="B50" s="44" t="s">
        <v>20</v>
      </c>
      <c r="C50" s="18" t="s">
        <v>67</v>
      </c>
      <c r="D50" s="19">
        <v>1</v>
      </c>
      <c r="J50" s="15"/>
    </row>
    <row r="51" spans="2:10" ht="18" x14ac:dyDescent="0.25">
      <c r="B51" s="46"/>
      <c r="C51" s="18" t="s">
        <v>68</v>
      </c>
      <c r="D51" s="19">
        <v>1</v>
      </c>
      <c r="J51" s="15"/>
    </row>
    <row r="52" spans="2:10" ht="18" x14ac:dyDescent="0.25">
      <c r="B52" s="28" t="s">
        <v>21</v>
      </c>
      <c r="C52" s="18" t="s">
        <v>69</v>
      </c>
      <c r="D52" s="19">
        <v>14</v>
      </c>
      <c r="J52" s="15"/>
    </row>
    <row r="53" spans="2:10" ht="18" x14ac:dyDescent="0.25">
      <c r="B53" s="25" t="s">
        <v>32</v>
      </c>
      <c r="C53" s="18" t="s">
        <v>70</v>
      </c>
      <c r="D53" s="26">
        <v>7</v>
      </c>
      <c r="J53" s="15"/>
    </row>
    <row r="54" spans="2:10" ht="18" x14ac:dyDescent="0.25">
      <c r="B54" s="20" t="s">
        <v>30</v>
      </c>
      <c r="C54" s="18" t="s">
        <v>71</v>
      </c>
      <c r="D54" s="19">
        <v>3</v>
      </c>
      <c r="J54" s="15"/>
    </row>
    <row r="55" spans="2:10" ht="18" x14ac:dyDescent="0.25">
      <c r="B55" s="44" t="s">
        <v>22</v>
      </c>
      <c r="C55" s="18" t="s">
        <v>42</v>
      </c>
      <c r="D55" s="19">
        <v>1</v>
      </c>
    </row>
    <row r="56" spans="2:10" ht="18" x14ac:dyDescent="0.25">
      <c r="B56" s="45"/>
      <c r="C56" s="18" t="s">
        <v>72</v>
      </c>
      <c r="D56" s="19">
        <v>1</v>
      </c>
    </row>
    <row r="57" spans="2:10" ht="18" x14ac:dyDescent="0.25">
      <c r="B57" s="46"/>
      <c r="C57" s="18" t="s">
        <v>73</v>
      </c>
      <c r="D57" s="19">
        <v>2</v>
      </c>
    </row>
    <row r="58" spans="2:10" ht="18" x14ac:dyDescent="0.25">
      <c r="B58" s="44" t="s">
        <v>23</v>
      </c>
      <c r="C58" s="18" t="s">
        <v>74</v>
      </c>
      <c r="D58" s="19">
        <v>2</v>
      </c>
    </row>
    <row r="59" spans="2:10" ht="18" x14ac:dyDescent="0.25">
      <c r="B59" s="45"/>
      <c r="C59" s="18" t="s">
        <v>75</v>
      </c>
      <c r="D59" s="19">
        <v>2</v>
      </c>
    </row>
    <row r="60" spans="2:10" ht="18" x14ac:dyDescent="0.25">
      <c r="B60" s="45"/>
      <c r="C60" s="18" t="s">
        <v>76</v>
      </c>
      <c r="D60" s="19">
        <v>2</v>
      </c>
    </row>
    <row r="61" spans="2:10" ht="18" x14ac:dyDescent="0.25">
      <c r="B61" s="45"/>
      <c r="C61" s="18" t="s">
        <v>77</v>
      </c>
      <c r="D61" s="19">
        <v>2</v>
      </c>
    </row>
    <row r="62" spans="2:10" ht="18" x14ac:dyDescent="0.25">
      <c r="B62" s="45"/>
      <c r="C62" s="18" t="s">
        <v>78</v>
      </c>
      <c r="D62" s="19">
        <v>2</v>
      </c>
    </row>
    <row r="63" spans="2:10" ht="18" x14ac:dyDescent="0.25">
      <c r="B63" s="45"/>
      <c r="C63" s="18" t="s">
        <v>79</v>
      </c>
      <c r="D63" s="19">
        <v>2</v>
      </c>
    </row>
    <row r="64" spans="2:10" ht="18" x14ac:dyDescent="0.25">
      <c r="B64" s="45"/>
      <c r="C64" s="18" t="s">
        <v>80</v>
      </c>
      <c r="D64" s="19">
        <v>2</v>
      </c>
    </row>
    <row r="65" spans="1:4" ht="18" x14ac:dyDescent="0.25">
      <c r="B65" s="45"/>
      <c r="C65" s="18" t="s">
        <v>81</v>
      </c>
      <c r="D65" s="19">
        <v>2</v>
      </c>
    </row>
    <row r="66" spans="1:4" ht="18" x14ac:dyDescent="0.25">
      <c r="B66" s="45"/>
      <c r="C66" s="18" t="s">
        <v>82</v>
      </c>
      <c r="D66" s="19">
        <v>2</v>
      </c>
    </row>
    <row r="67" spans="1:4" ht="18" x14ac:dyDescent="0.25">
      <c r="B67" s="45"/>
      <c r="C67" s="18" t="s">
        <v>183</v>
      </c>
      <c r="D67" s="19">
        <v>2</v>
      </c>
    </row>
    <row r="68" spans="1:4" s="15" customFormat="1" ht="18" x14ac:dyDescent="0.25">
      <c r="B68" s="46"/>
      <c r="C68" s="18" t="s">
        <v>83</v>
      </c>
      <c r="D68" s="19">
        <v>2</v>
      </c>
    </row>
    <row r="69" spans="1:4" s="15" customFormat="1" x14ac:dyDescent="0.25">
      <c r="B69" s="3"/>
      <c r="C69" s="8"/>
      <c r="D69"/>
    </row>
    <row r="70" spans="1:4" x14ac:dyDescent="0.25">
      <c r="B70" s="47" t="s">
        <v>84</v>
      </c>
      <c r="C70" s="47"/>
    </row>
    <row r="79" spans="1:4" x14ac:dyDescent="0.25">
      <c r="A79" s="8"/>
    </row>
    <row r="80" spans="1:4" x14ac:dyDescent="0.25">
      <c r="A80" s="8"/>
    </row>
    <row r="81" spans="1:4" x14ac:dyDescent="0.25">
      <c r="A81" s="8"/>
    </row>
    <row r="84" spans="1:4" x14ac:dyDescent="0.25">
      <c r="B84" s="15"/>
      <c r="C84" s="15"/>
      <c r="D84" s="15"/>
    </row>
    <row r="85" spans="1:4" x14ac:dyDescent="0.25">
      <c r="B85" s="31"/>
      <c r="C85" s="31"/>
      <c r="D85" s="15"/>
    </row>
    <row r="86" spans="1:4" x14ac:dyDescent="0.25">
      <c r="B86" s="15"/>
      <c r="C86" s="15"/>
      <c r="D86" s="15"/>
    </row>
    <row r="87" spans="1:4" x14ac:dyDescent="0.25">
      <c r="B87" s="15"/>
      <c r="C87" s="15"/>
      <c r="D87" s="15"/>
    </row>
    <row r="88" spans="1:4" x14ac:dyDescent="0.25">
      <c r="B88" s="15"/>
      <c r="C88" s="15"/>
      <c r="D88" s="15"/>
    </row>
    <row r="89" spans="1:4" x14ac:dyDescent="0.25">
      <c r="B89" s="15"/>
      <c r="C89" s="15"/>
      <c r="D89" s="15"/>
    </row>
    <row r="90" spans="1:4" x14ac:dyDescent="0.25">
      <c r="B90" s="15"/>
      <c r="C90" s="15"/>
      <c r="D90" s="15"/>
    </row>
    <row r="91" spans="1:4" x14ac:dyDescent="0.25">
      <c r="B91" s="15"/>
      <c r="C91" s="15"/>
      <c r="D91" s="15"/>
    </row>
    <row r="92" spans="1:4" x14ac:dyDescent="0.25">
      <c r="B92" s="15"/>
      <c r="C92" s="15"/>
      <c r="D92" s="15"/>
    </row>
    <row r="93" spans="1:4" x14ac:dyDescent="0.25">
      <c r="B93" s="15"/>
      <c r="C93" s="15"/>
      <c r="D93" s="15"/>
    </row>
    <row r="94" spans="1:4" x14ac:dyDescent="0.25">
      <c r="B94" s="15"/>
      <c r="C94" s="15"/>
      <c r="D94" s="15"/>
    </row>
    <row r="95" spans="1:4" x14ac:dyDescent="0.25">
      <c r="B95" s="15"/>
      <c r="C95" s="15"/>
      <c r="D95" s="15"/>
    </row>
    <row r="96" spans="1:4" x14ac:dyDescent="0.25">
      <c r="B96" s="15"/>
      <c r="C96" s="15"/>
      <c r="D96" s="15"/>
    </row>
    <row r="98" spans="2:4" x14ac:dyDescent="0.25">
      <c r="B98" s="15"/>
      <c r="C98" s="15"/>
      <c r="D98" s="15"/>
    </row>
    <row r="101" spans="2:4" x14ac:dyDescent="0.25">
      <c r="B101" s="24"/>
    </row>
  </sheetData>
  <mergeCells count="21">
    <mergeCell ref="B70:C70"/>
    <mergeCell ref="G35:G36"/>
    <mergeCell ref="G39:G40"/>
    <mergeCell ref="G43:G45"/>
    <mergeCell ref="B2:D2"/>
    <mergeCell ref="B5:B13"/>
    <mergeCell ref="B17:B18"/>
    <mergeCell ref="B42:B43"/>
    <mergeCell ref="B58:B68"/>
    <mergeCell ref="G27:G28"/>
    <mergeCell ref="G29:G34"/>
    <mergeCell ref="G49:H49"/>
    <mergeCell ref="G2:I2"/>
    <mergeCell ref="G7:G8"/>
    <mergeCell ref="G12:G15"/>
    <mergeCell ref="G16:G17"/>
    <mergeCell ref="B22:B27"/>
    <mergeCell ref="B32:B33"/>
    <mergeCell ref="B37:B39"/>
    <mergeCell ref="B50:B51"/>
    <mergeCell ref="B55:B5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"/>
  <sheetViews>
    <sheetView workbookViewId="0">
      <selection activeCell="B3" sqref="B3:F3"/>
    </sheetView>
  </sheetViews>
  <sheetFormatPr defaultRowHeight="15" x14ac:dyDescent="0.25"/>
  <cols>
    <col min="2" max="2" width="43.42578125" customWidth="1"/>
    <col min="3" max="3" width="21.140625" customWidth="1"/>
    <col min="4" max="4" width="18.7109375" customWidth="1"/>
    <col min="5" max="5" width="16.5703125" customWidth="1"/>
    <col min="6" max="6" width="16.7109375" customWidth="1"/>
    <col min="8" max="8" width="10.7109375" bestFit="1" customWidth="1"/>
    <col min="9" max="9" width="12.28515625" bestFit="1" customWidth="1"/>
    <col min="11" max="12" width="10.28515625" bestFit="1" customWidth="1"/>
  </cols>
  <sheetData>
    <row r="3" spans="2:6" ht="27" customHeight="1" x14ac:dyDescent="0.25">
      <c r="B3" s="58" t="s">
        <v>155</v>
      </c>
      <c r="C3" s="59"/>
      <c r="D3" s="59"/>
      <c r="E3" s="59"/>
      <c r="F3" s="60"/>
    </row>
    <row r="4" spans="2:6" ht="33.75" customHeight="1" x14ac:dyDescent="0.25">
      <c r="B4" s="1" t="s">
        <v>156</v>
      </c>
      <c r="C4" s="1" t="s">
        <v>167</v>
      </c>
      <c r="D4" s="1" t="s">
        <v>168</v>
      </c>
      <c r="E4" s="1" t="s">
        <v>157</v>
      </c>
      <c r="F4" s="1" t="s">
        <v>158</v>
      </c>
    </row>
    <row r="5" spans="2:6" x14ac:dyDescent="0.25">
      <c r="B5" s="5" t="s">
        <v>160</v>
      </c>
      <c r="C5" s="7">
        <f>SUM(C6:C10)</f>
        <v>198916</v>
      </c>
      <c r="D5" s="7">
        <f>SUM(D6:D10)</f>
        <v>257421</v>
      </c>
      <c r="E5" s="7">
        <f>D5-C5</f>
        <v>58505</v>
      </c>
      <c r="F5" s="6">
        <f>D5/C5-1</f>
        <v>0.29411912566108311</v>
      </c>
    </row>
    <row r="6" spans="2:6" x14ac:dyDescent="0.25">
      <c r="B6" s="27" t="s">
        <v>161</v>
      </c>
      <c r="C6" s="10">
        <v>163411</v>
      </c>
      <c r="D6" s="10">
        <v>220722</v>
      </c>
      <c r="E6" s="10">
        <f>D6-C6</f>
        <v>57311</v>
      </c>
      <c r="F6" s="9">
        <f>D6/C6-1</f>
        <v>0.35071690400279043</v>
      </c>
    </row>
    <row r="7" spans="2:6" x14ac:dyDescent="0.25">
      <c r="B7" s="27" t="s">
        <v>162</v>
      </c>
      <c r="C7" s="10">
        <v>7828</v>
      </c>
      <c r="D7" s="10">
        <v>11141</v>
      </c>
      <c r="E7" s="10">
        <f>D7-C7</f>
        <v>3313</v>
      </c>
      <c r="F7" s="9">
        <f t="shared" ref="F7:F9" si="0">D7/C7-1</f>
        <v>0.42322432294328061</v>
      </c>
    </row>
    <row r="8" spans="2:6" x14ac:dyDescent="0.25">
      <c r="B8" s="27" t="s">
        <v>163</v>
      </c>
      <c r="C8" s="10">
        <v>27445</v>
      </c>
      <c r="D8" s="10">
        <v>25147</v>
      </c>
      <c r="E8" s="10">
        <f t="shared" ref="E8:E10" si="1">D8-C8</f>
        <v>-2298</v>
      </c>
      <c r="F8" s="9">
        <f t="shared" si="0"/>
        <v>-8.3731098560757888E-2</v>
      </c>
    </row>
    <row r="9" spans="2:6" x14ac:dyDescent="0.25">
      <c r="B9" s="27" t="s">
        <v>164</v>
      </c>
      <c r="C9" s="10">
        <v>232</v>
      </c>
      <c r="D9" s="10">
        <v>375</v>
      </c>
      <c r="E9" s="10">
        <f t="shared" si="1"/>
        <v>143</v>
      </c>
      <c r="F9" s="9">
        <f t="shared" si="0"/>
        <v>0.61637931034482762</v>
      </c>
    </row>
    <row r="10" spans="2:6" x14ac:dyDescent="0.25">
      <c r="B10" s="37" t="s">
        <v>165</v>
      </c>
      <c r="C10" s="10">
        <v>0</v>
      </c>
      <c r="D10" s="10">
        <v>36</v>
      </c>
      <c r="E10" s="10">
        <f t="shared" si="1"/>
        <v>36</v>
      </c>
      <c r="F10" s="9"/>
    </row>
    <row r="11" spans="2:6" x14ac:dyDescent="0.25">
      <c r="C11" s="2"/>
      <c r="D11" s="2"/>
      <c r="E11" s="2"/>
    </row>
    <row r="13" spans="2:6" ht="24.75" customHeight="1" x14ac:dyDescent="0.25">
      <c r="B13" s="58" t="s">
        <v>159</v>
      </c>
      <c r="C13" s="59"/>
      <c r="D13" s="59"/>
      <c r="E13" s="59"/>
      <c r="F13" s="60"/>
    </row>
    <row r="14" spans="2:6" ht="32.25" customHeight="1" x14ac:dyDescent="0.25">
      <c r="B14" s="1" t="s">
        <v>156</v>
      </c>
      <c r="C14" s="1" t="s">
        <v>167</v>
      </c>
      <c r="D14" s="1" t="s">
        <v>168</v>
      </c>
      <c r="E14" s="1" t="s">
        <v>157</v>
      </c>
      <c r="F14" s="1" t="s">
        <v>158</v>
      </c>
    </row>
    <row r="15" spans="2:6" x14ac:dyDescent="0.25">
      <c r="B15" s="5" t="s">
        <v>160</v>
      </c>
      <c r="C15" s="7">
        <f>SUM(C16:C20)</f>
        <v>1221</v>
      </c>
      <c r="D15" s="7">
        <f>SUM(D16:D20)</f>
        <v>1481</v>
      </c>
      <c r="E15" s="7">
        <f>D15-C15</f>
        <v>260</v>
      </c>
      <c r="F15" s="6">
        <f>D15/C15-1</f>
        <v>0.21294021294021293</v>
      </c>
    </row>
    <row r="16" spans="2:6" x14ac:dyDescent="0.25">
      <c r="B16" s="27" t="s">
        <v>161</v>
      </c>
      <c r="C16" s="10">
        <v>1023</v>
      </c>
      <c r="D16" s="10">
        <v>1272</v>
      </c>
      <c r="E16" s="10">
        <f>D16-C16</f>
        <v>249</v>
      </c>
      <c r="F16" s="9">
        <f>D16/C16-1</f>
        <v>0.24340175953079179</v>
      </c>
    </row>
    <row r="17" spans="2:6" x14ac:dyDescent="0.25">
      <c r="B17" s="27" t="s">
        <v>162</v>
      </c>
      <c r="C17" s="10">
        <v>54</v>
      </c>
      <c r="D17" s="10">
        <v>87</v>
      </c>
      <c r="E17" s="10">
        <f t="shared" ref="E17:E20" si="2">D17-C17</f>
        <v>33</v>
      </c>
      <c r="F17" s="9">
        <f t="shared" ref="F17:F19" si="3">D17/C17-1</f>
        <v>0.61111111111111116</v>
      </c>
    </row>
    <row r="18" spans="2:6" x14ac:dyDescent="0.25">
      <c r="B18" s="27" t="s">
        <v>163</v>
      </c>
      <c r="C18" s="10">
        <v>132</v>
      </c>
      <c r="D18" s="10">
        <v>100</v>
      </c>
      <c r="E18" s="10">
        <f t="shared" si="2"/>
        <v>-32</v>
      </c>
      <c r="F18" s="9">
        <f t="shared" si="3"/>
        <v>-0.24242424242424243</v>
      </c>
    </row>
    <row r="19" spans="2:6" x14ac:dyDescent="0.25">
      <c r="B19" s="27" t="s">
        <v>164</v>
      </c>
      <c r="C19" s="10">
        <v>12</v>
      </c>
      <c r="D19" s="10">
        <v>18</v>
      </c>
      <c r="E19" s="10">
        <f t="shared" si="2"/>
        <v>6</v>
      </c>
      <c r="F19" s="9">
        <f t="shared" si="3"/>
        <v>0.5</v>
      </c>
    </row>
    <row r="20" spans="2:6" x14ac:dyDescent="0.25">
      <c r="B20" s="37" t="s">
        <v>165</v>
      </c>
      <c r="C20" s="10">
        <v>0</v>
      </c>
      <c r="D20" s="10">
        <v>4</v>
      </c>
      <c r="E20" s="10">
        <f t="shared" si="2"/>
        <v>4</v>
      </c>
      <c r="F20" s="9"/>
    </row>
    <row r="22" spans="2:6" x14ac:dyDescent="0.25">
      <c r="B22" s="47" t="s">
        <v>84</v>
      </c>
      <c r="C22" s="47"/>
      <c r="D22" s="31"/>
      <c r="E22" s="11"/>
    </row>
  </sheetData>
  <mergeCells count="3">
    <mergeCell ref="B3:F3"/>
    <mergeCell ref="B13:F13"/>
    <mergeCell ref="B22:C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3"/>
  <sheetViews>
    <sheetView zoomScale="110" zoomScaleNormal="110" workbookViewId="0">
      <selection activeCell="B3" sqref="B3:F3"/>
    </sheetView>
  </sheetViews>
  <sheetFormatPr defaultRowHeight="15" x14ac:dyDescent="0.25"/>
  <cols>
    <col min="2" max="2" width="42.140625" customWidth="1"/>
    <col min="3" max="3" width="17.140625" customWidth="1"/>
    <col min="4" max="4" width="16.28515625" customWidth="1"/>
    <col min="5" max="5" width="13.7109375" customWidth="1"/>
    <col min="6" max="6" width="16.7109375" customWidth="1"/>
    <col min="7" max="7" width="10.28515625" bestFit="1" customWidth="1"/>
  </cols>
  <sheetData>
    <row r="3" spans="2:10" ht="25.5" customHeight="1" x14ac:dyDescent="0.25">
      <c r="B3" s="58" t="s">
        <v>155</v>
      </c>
      <c r="C3" s="59"/>
      <c r="D3" s="59"/>
      <c r="E3" s="59"/>
      <c r="F3" s="60"/>
    </row>
    <row r="4" spans="2:10" ht="24" customHeight="1" x14ac:dyDescent="0.25">
      <c r="B4" s="1" t="s">
        <v>156</v>
      </c>
      <c r="C4" s="1">
        <v>2016</v>
      </c>
      <c r="D4" s="1">
        <v>2017</v>
      </c>
      <c r="E4" s="1" t="s">
        <v>166</v>
      </c>
      <c r="F4" s="1" t="s">
        <v>158</v>
      </c>
    </row>
    <row r="5" spans="2:10" x14ac:dyDescent="0.25">
      <c r="B5" s="5" t="s">
        <v>160</v>
      </c>
      <c r="C5" s="12">
        <f>SUM(C6:C10)</f>
        <v>2840469</v>
      </c>
      <c r="D5" s="12">
        <f>SUM(D6:D10)</f>
        <v>4073959</v>
      </c>
      <c r="E5" s="12">
        <f t="shared" ref="E5:E10" si="0">D5-C5</f>
        <v>1233490</v>
      </c>
      <c r="F5" s="6">
        <f>D5/C5-1</f>
        <v>0.43425575142696515</v>
      </c>
    </row>
    <row r="6" spans="2:10" x14ac:dyDescent="0.25">
      <c r="B6" s="27" t="s">
        <v>161</v>
      </c>
      <c r="C6" s="10">
        <v>2252535</v>
      </c>
      <c r="D6" s="10">
        <v>3164139</v>
      </c>
      <c r="E6" s="10">
        <f t="shared" si="0"/>
        <v>911604</v>
      </c>
      <c r="F6" s="4">
        <f>D6/C6-1</f>
        <v>0.40470136979003657</v>
      </c>
    </row>
    <row r="7" spans="2:10" x14ac:dyDescent="0.25">
      <c r="B7" s="27" t="s">
        <v>162</v>
      </c>
      <c r="C7" s="10">
        <v>312357</v>
      </c>
      <c r="D7" s="10">
        <v>495668</v>
      </c>
      <c r="E7" s="10">
        <f t="shared" si="0"/>
        <v>183311</v>
      </c>
      <c r="F7" s="4">
        <f t="shared" ref="F7:F9" si="1">D7/C7-1</f>
        <v>0.58686374885147452</v>
      </c>
    </row>
    <row r="8" spans="2:10" x14ac:dyDescent="0.25">
      <c r="B8" s="27" t="s">
        <v>163</v>
      </c>
      <c r="C8" s="10">
        <v>271363</v>
      </c>
      <c r="D8" s="10">
        <v>405173</v>
      </c>
      <c r="E8" s="10">
        <f t="shared" si="0"/>
        <v>133810</v>
      </c>
      <c r="F8" s="4">
        <f>D8/C8-1</f>
        <v>0.49310333391066585</v>
      </c>
    </row>
    <row r="9" spans="2:10" x14ac:dyDescent="0.25">
      <c r="B9" s="27" t="s">
        <v>164</v>
      </c>
      <c r="C9" s="10">
        <v>4214</v>
      </c>
      <c r="D9" s="10">
        <v>7256</v>
      </c>
      <c r="E9" s="10">
        <f t="shared" si="0"/>
        <v>3042</v>
      </c>
      <c r="F9" s="4">
        <f t="shared" si="1"/>
        <v>0.72187944945420024</v>
      </c>
    </row>
    <row r="10" spans="2:10" x14ac:dyDescent="0.25">
      <c r="B10" s="37" t="s">
        <v>165</v>
      </c>
      <c r="C10" s="10">
        <v>0</v>
      </c>
      <c r="D10" s="10">
        <v>1723</v>
      </c>
      <c r="E10" s="10">
        <f t="shared" si="0"/>
        <v>1723</v>
      </c>
      <c r="F10" s="4"/>
    </row>
    <row r="11" spans="2:10" x14ac:dyDescent="0.25">
      <c r="C11" s="2"/>
      <c r="D11" s="2"/>
      <c r="E11" s="2"/>
    </row>
    <row r="13" spans="2:10" ht="29.25" customHeight="1" x14ac:dyDescent="0.25">
      <c r="B13" s="58" t="s">
        <v>159</v>
      </c>
      <c r="C13" s="59"/>
      <c r="D13" s="59"/>
      <c r="E13" s="59"/>
      <c r="F13" s="60"/>
      <c r="H13" s="13"/>
      <c r="I13" s="13"/>
      <c r="J13" s="13"/>
    </row>
    <row r="14" spans="2:10" ht="33" customHeight="1" x14ac:dyDescent="0.25">
      <c r="B14" s="1" t="s">
        <v>156</v>
      </c>
      <c r="C14" s="1">
        <v>2016</v>
      </c>
      <c r="D14" s="1">
        <v>2017</v>
      </c>
      <c r="E14" s="1" t="s">
        <v>166</v>
      </c>
      <c r="F14" s="1" t="s">
        <v>158</v>
      </c>
      <c r="H14" s="13"/>
      <c r="I14" s="13"/>
      <c r="J14" s="13"/>
    </row>
    <row r="15" spans="2:10" ht="20.25" customHeight="1" x14ac:dyDescent="0.25">
      <c r="B15" s="5" t="s">
        <v>160</v>
      </c>
      <c r="C15" s="12">
        <f>SUM(C16:C20)</f>
        <v>15318</v>
      </c>
      <c r="D15" s="12">
        <f>SUM(D16:D20)</f>
        <v>20979</v>
      </c>
      <c r="E15" s="12">
        <f>D15-C15</f>
        <v>5661</v>
      </c>
      <c r="F15" s="6">
        <f>D15/C15-1</f>
        <v>0.36956521739130443</v>
      </c>
      <c r="H15" s="13"/>
      <c r="I15" s="13"/>
      <c r="J15" s="14"/>
    </row>
    <row r="16" spans="2:10" x14ac:dyDescent="0.25">
      <c r="B16" s="27" t="s">
        <v>161</v>
      </c>
      <c r="C16" s="10">
        <v>11986</v>
      </c>
      <c r="D16" s="10">
        <v>16266</v>
      </c>
      <c r="E16" s="10">
        <f>D16-C16</f>
        <v>4280</v>
      </c>
      <c r="F16" s="4">
        <f>D16/C16-1</f>
        <v>0.35708326380777566</v>
      </c>
      <c r="H16" s="13"/>
      <c r="I16" s="13"/>
      <c r="J16" s="13"/>
    </row>
    <row r="17" spans="2:6" x14ac:dyDescent="0.25">
      <c r="B17" s="27" t="s">
        <v>162</v>
      </c>
      <c r="C17" s="10">
        <v>1908</v>
      </c>
      <c r="D17" s="10">
        <v>2687</v>
      </c>
      <c r="E17" s="10">
        <f t="shared" ref="E17:E20" si="2">D17-C17</f>
        <v>779</v>
      </c>
      <c r="F17" s="4">
        <f t="shared" ref="F17:F18" si="3">D17/C17-1</f>
        <v>0.40828092243186576</v>
      </c>
    </row>
    <row r="18" spans="2:6" x14ac:dyDescent="0.25">
      <c r="B18" s="27" t="s">
        <v>163</v>
      </c>
      <c r="C18" s="10">
        <v>1238</v>
      </c>
      <c r="D18" s="10">
        <v>1614</v>
      </c>
      <c r="E18" s="10">
        <f t="shared" si="2"/>
        <v>376</v>
      </c>
      <c r="F18" s="4">
        <f t="shared" si="3"/>
        <v>0.30371567043618741</v>
      </c>
    </row>
    <row r="19" spans="2:6" x14ac:dyDescent="0.25">
      <c r="B19" s="27" t="s">
        <v>164</v>
      </c>
      <c r="C19" s="10">
        <v>186</v>
      </c>
      <c r="D19" s="10">
        <v>299</v>
      </c>
      <c r="E19" s="10">
        <f t="shared" si="2"/>
        <v>113</v>
      </c>
      <c r="F19" s="4">
        <f>D19/C19-1</f>
        <v>0.60752688172043001</v>
      </c>
    </row>
    <row r="20" spans="2:6" x14ac:dyDescent="0.25">
      <c r="B20" s="37" t="s">
        <v>165</v>
      </c>
      <c r="C20" s="10">
        <v>0</v>
      </c>
      <c r="D20" s="10">
        <v>113</v>
      </c>
      <c r="E20" s="10">
        <f t="shared" si="2"/>
        <v>113</v>
      </c>
      <c r="F20" s="4"/>
    </row>
    <row r="23" spans="2:6" x14ac:dyDescent="0.25">
      <c r="B23" s="47" t="s">
        <v>84</v>
      </c>
      <c r="C23" s="47"/>
      <c r="D23" s="31"/>
      <c r="E23" s="11"/>
    </row>
  </sheetData>
  <mergeCells count="3">
    <mergeCell ref="B3:F3"/>
    <mergeCell ref="B13:F13"/>
    <mergeCell ref="B23:C23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1"/>
  <sheetViews>
    <sheetView workbookViewId="0">
      <selection activeCell="B3" sqref="B3:F3"/>
    </sheetView>
  </sheetViews>
  <sheetFormatPr defaultRowHeight="15" x14ac:dyDescent="0.25"/>
  <cols>
    <col min="2" max="2" width="23.28515625" style="15" customWidth="1"/>
    <col min="3" max="3" width="15.42578125" style="15" customWidth="1"/>
    <col min="4" max="4" width="14.7109375" style="15" customWidth="1"/>
    <col min="5" max="5" width="14.42578125" style="15" customWidth="1"/>
    <col min="6" max="6" width="15.7109375" style="15" customWidth="1"/>
    <col min="7" max="7" width="9.140625" style="15"/>
    <col min="8" max="8" width="27.42578125" style="15" customWidth="1"/>
    <col min="9" max="9" width="15" style="15" customWidth="1"/>
    <col min="10" max="10" width="13.5703125" style="15" customWidth="1"/>
    <col min="11" max="11" width="13.140625" style="15" customWidth="1"/>
    <col min="12" max="12" width="15.140625" style="15" customWidth="1"/>
  </cols>
  <sheetData>
    <row r="3" spans="2:12" ht="26.25" customHeight="1" x14ac:dyDescent="0.25">
      <c r="B3" s="61" t="s">
        <v>155</v>
      </c>
      <c r="C3" s="62"/>
      <c r="D3" s="62"/>
      <c r="E3" s="62"/>
      <c r="F3" s="63"/>
      <c r="G3" s="2"/>
      <c r="H3" s="61" t="s">
        <v>159</v>
      </c>
      <c r="I3" s="62"/>
      <c r="J3" s="62"/>
      <c r="K3" s="62"/>
      <c r="L3" s="63"/>
    </row>
    <row r="4" spans="2:12" ht="25.5" customHeight="1" x14ac:dyDescent="0.25">
      <c r="B4" s="1"/>
      <c r="C4" s="1">
        <v>2016</v>
      </c>
      <c r="D4" s="1">
        <v>2017</v>
      </c>
      <c r="E4" s="1" t="s">
        <v>166</v>
      </c>
      <c r="F4" s="1" t="s">
        <v>158</v>
      </c>
      <c r="G4" s="2"/>
      <c r="H4" s="1"/>
      <c r="I4" s="1">
        <v>2016</v>
      </c>
      <c r="J4" s="1">
        <v>2017</v>
      </c>
      <c r="K4" s="1" t="s">
        <v>166</v>
      </c>
      <c r="L4" s="1" t="s">
        <v>158</v>
      </c>
    </row>
    <row r="5" spans="2:12" x14ac:dyDescent="0.25">
      <c r="B5" s="27" t="s">
        <v>169</v>
      </c>
      <c r="C5" s="38">
        <v>141857</v>
      </c>
      <c r="D5" s="38">
        <v>194778</v>
      </c>
      <c r="E5" s="38">
        <v>52921</v>
      </c>
      <c r="F5" s="39">
        <v>0.37305878455063901</v>
      </c>
      <c r="G5" s="2"/>
      <c r="H5" s="27" t="s">
        <v>169</v>
      </c>
      <c r="I5" s="27">
        <v>882</v>
      </c>
      <c r="J5" s="38">
        <v>1149</v>
      </c>
      <c r="K5" s="27">
        <v>267</v>
      </c>
      <c r="L5" s="39">
        <v>0.30272108843537415</v>
      </c>
    </row>
    <row r="6" spans="2:12" x14ac:dyDescent="0.25">
      <c r="B6" s="27" t="s">
        <v>170</v>
      </c>
      <c r="C6" s="38">
        <v>127965</v>
      </c>
      <c r="D6" s="38">
        <v>177841</v>
      </c>
      <c r="E6" s="38">
        <v>49876</v>
      </c>
      <c r="F6" s="39">
        <v>0.38976282577267218</v>
      </c>
      <c r="G6" s="2"/>
      <c r="H6" s="27" t="s">
        <v>170</v>
      </c>
      <c r="I6" s="27">
        <v>827</v>
      </c>
      <c r="J6" s="38">
        <v>1034</v>
      </c>
      <c r="K6" s="27">
        <v>207</v>
      </c>
      <c r="L6" s="39">
        <v>0.25030229746070143</v>
      </c>
    </row>
    <row r="7" spans="2:12" x14ac:dyDescent="0.25">
      <c r="B7" s="27" t="s">
        <v>171</v>
      </c>
      <c r="C7" s="38">
        <v>163151</v>
      </c>
      <c r="D7" s="38">
        <v>249209</v>
      </c>
      <c r="E7" s="38">
        <v>86058</v>
      </c>
      <c r="F7" s="39">
        <v>0.52747454811800121</v>
      </c>
      <c r="G7" s="2"/>
      <c r="H7" s="27" t="s">
        <v>171</v>
      </c>
      <c r="I7" s="27">
        <v>913</v>
      </c>
      <c r="J7" s="38">
        <v>1346</v>
      </c>
      <c r="K7" s="27">
        <v>433</v>
      </c>
      <c r="L7" s="39">
        <v>0.47426067907995617</v>
      </c>
    </row>
    <row r="8" spans="2:12" x14ac:dyDescent="0.25">
      <c r="B8" s="27" t="s">
        <v>172</v>
      </c>
      <c r="C8" s="38">
        <v>178363</v>
      </c>
      <c r="D8" s="38">
        <v>283009</v>
      </c>
      <c r="E8" s="38">
        <v>104646</v>
      </c>
      <c r="F8" s="39">
        <v>0.58670239904015964</v>
      </c>
      <c r="G8" s="2"/>
      <c r="H8" s="27" t="s">
        <v>172</v>
      </c>
      <c r="I8" s="38">
        <v>1050</v>
      </c>
      <c r="J8" s="38">
        <v>1441</v>
      </c>
      <c r="K8" s="27">
        <v>391</v>
      </c>
      <c r="L8" s="39">
        <v>0.37238095238095248</v>
      </c>
    </row>
    <row r="9" spans="2:12" x14ac:dyDescent="0.25">
      <c r="B9" s="27" t="s">
        <v>173</v>
      </c>
      <c r="C9" s="38">
        <v>221564</v>
      </c>
      <c r="D9" s="38">
        <v>318965</v>
      </c>
      <c r="E9" s="38">
        <v>97401</v>
      </c>
      <c r="F9" s="39">
        <v>0.43960661479301688</v>
      </c>
      <c r="G9" s="2"/>
      <c r="H9" s="27" t="s">
        <v>173</v>
      </c>
      <c r="I9" s="38">
        <v>1236</v>
      </c>
      <c r="J9" s="38">
        <v>1645</v>
      </c>
      <c r="K9" s="27">
        <v>409</v>
      </c>
      <c r="L9" s="39">
        <v>0.33090614886731395</v>
      </c>
    </row>
    <row r="10" spans="2:12" x14ac:dyDescent="0.25">
      <c r="B10" s="27" t="s">
        <v>174</v>
      </c>
      <c r="C10" s="38">
        <v>249942</v>
      </c>
      <c r="D10" s="38">
        <v>384230</v>
      </c>
      <c r="E10" s="38">
        <v>134288</v>
      </c>
      <c r="F10" s="39">
        <v>0.5372766481823783</v>
      </c>
      <c r="G10" s="2"/>
      <c r="H10" s="27" t="s">
        <v>174</v>
      </c>
      <c r="I10" s="38">
        <v>1366</v>
      </c>
      <c r="J10" s="38">
        <v>2021</v>
      </c>
      <c r="K10" s="27">
        <v>655</v>
      </c>
      <c r="L10" s="39">
        <v>0.47950219619326506</v>
      </c>
    </row>
    <row r="11" spans="2:12" x14ac:dyDescent="0.25">
      <c r="B11" s="27" t="s">
        <v>175</v>
      </c>
      <c r="C11" s="38">
        <v>352140</v>
      </c>
      <c r="D11" s="38">
        <v>521925</v>
      </c>
      <c r="E11" s="38">
        <v>169785</v>
      </c>
      <c r="F11" s="39">
        <v>0.48215198500596346</v>
      </c>
      <c r="G11" s="2"/>
      <c r="H11" s="27" t="s">
        <v>175</v>
      </c>
      <c r="I11" s="38">
        <v>1715</v>
      </c>
      <c r="J11" s="38">
        <v>2449</v>
      </c>
      <c r="K11" s="27">
        <v>734</v>
      </c>
      <c r="L11" s="39">
        <v>0.42798833819241988</v>
      </c>
    </row>
    <row r="12" spans="2:12" x14ac:dyDescent="0.25">
      <c r="B12" s="27" t="s">
        <v>176</v>
      </c>
      <c r="C12" s="38">
        <v>392425</v>
      </c>
      <c r="D12" s="38">
        <v>573194</v>
      </c>
      <c r="E12" s="38">
        <v>180769</v>
      </c>
      <c r="F12" s="39">
        <v>0.46064598330891249</v>
      </c>
      <c r="G12" s="2"/>
      <c r="H12" s="27" t="s">
        <v>176</v>
      </c>
      <c r="I12" s="38">
        <v>1860</v>
      </c>
      <c r="J12" s="38">
        <v>2624</v>
      </c>
      <c r="K12" s="27">
        <v>764</v>
      </c>
      <c r="L12" s="39">
        <v>0.41075268817204291</v>
      </c>
    </row>
    <row r="13" spans="2:12" x14ac:dyDescent="0.25">
      <c r="B13" s="27" t="s">
        <v>177</v>
      </c>
      <c r="C13" s="38">
        <v>354290</v>
      </c>
      <c r="D13" s="38">
        <v>497683</v>
      </c>
      <c r="E13" s="38">
        <v>143393</v>
      </c>
      <c r="F13" s="39">
        <v>0.40473341048293765</v>
      </c>
      <c r="G13" s="2"/>
      <c r="H13" s="27" t="s">
        <v>177</v>
      </c>
      <c r="I13" s="38">
        <v>1640</v>
      </c>
      <c r="J13" s="38">
        <v>2445</v>
      </c>
      <c r="K13" s="27">
        <v>805</v>
      </c>
      <c r="L13" s="39">
        <v>0.49085365853658547</v>
      </c>
    </row>
    <row r="14" spans="2:12" x14ac:dyDescent="0.25">
      <c r="B14" s="27" t="s">
        <v>178</v>
      </c>
      <c r="C14" s="38">
        <v>263808</v>
      </c>
      <c r="D14" s="38">
        <v>357373</v>
      </c>
      <c r="E14" s="38">
        <v>93565</v>
      </c>
      <c r="F14" s="39">
        <v>0.3546708212032994</v>
      </c>
      <c r="G14" s="2"/>
      <c r="H14" s="27" t="s">
        <v>178</v>
      </c>
      <c r="I14" s="38">
        <v>1442</v>
      </c>
      <c r="J14" s="38">
        <v>1817</v>
      </c>
      <c r="K14" s="27">
        <v>375</v>
      </c>
      <c r="L14" s="39">
        <v>0.26005547850208055</v>
      </c>
    </row>
    <row r="15" spans="2:12" x14ac:dyDescent="0.25">
      <c r="B15" s="27" t="s">
        <v>179</v>
      </c>
      <c r="C15" s="38">
        <v>196048</v>
      </c>
      <c r="D15" s="38">
        <v>258331</v>
      </c>
      <c r="E15" s="38">
        <v>62283</v>
      </c>
      <c r="F15" s="39">
        <v>0.31769260589243453</v>
      </c>
      <c r="G15" s="2"/>
      <c r="H15" s="27" t="s">
        <v>179</v>
      </c>
      <c r="I15" s="38">
        <v>1166</v>
      </c>
      <c r="J15" s="38">
        <v>1527</v>
      </c>
      <c r="K15" s="27">
        <v>361</v>
      </c>
      <c r="L15" s="39">
        <v>0.30960548885077177</v>
      </c>
    </row>
    <row r="16" spans="2:12" x14ac:dyDescent="0.25">
      <c r="B16" s="27" t="s">
        <v>180</v>
      </c>
      <c r="C16" s="38">
        <v>198916</v>
      </c>
      <c r="D16" s="38">
        <v>257421</v>
      </c>
      <c r="E16" s="38">
        <v>58505</v>
      </c>
      <c r="F16" s="39">
        <v>0.29411912566108311</v>
      </c>
      <c r="G16" s="2"/>
      <c r="H16" s="27" t="s">
        <v>180</v>
      </c>
      <c r="I16" s="38">
        <v>1221</v>
      </c>
      <c r="J16" s="38">
        <v>1481</v>
      </c>
      <c r="K16" s="27">
        <v>260</v>
      </c>
      <c r="L16" s="39">
        <v>0.21294021294021293</v>
      </c>
    </row>
    <row r="17" spans="2:12" x14ac:dyDescent="0.25">
      <c r="B17" s="27" t="s">
        <v>160</v>
      </c>
      <c r="C17" s="40">
        <v>2840469</v>
      </c>
      <c r="D17" s="40">
        <v>4073959</v>
      </c>
      <c r="E17" s="40">
        <v>1233490</v>
      </c>
      <c r="F17" s="41">
        <v>0.43425575142696515</v>
      </c>
      <c r="G17" s="2"/>
      <c r="H17" s="27" t="s">
        <v>160</v>
      </c>
      <c r="I17" s="40">
        <v>15318</v>
      </c>
      <c r="J17" s="40">
        <v>20979</v>
      </c>
      <c r="K17" s="40">
        <v>5661</v>
      </c>
      <c r="L17" s="41">
        <v>0.36956521739130443</v>
      </c>
    </row>
    <row r="18" spans="2:12" x14ac:dyDescent="0.25">
      <c r="B18" s="42"/>
      <c r="C18" s="43"/>
      <c r="D18" s="43"/>
      <c r="E18" s="43"/>
      <c r="F18" s="43"/>
      <c r="G18" s="2"/>
      <c r="H18" s="2"/>
      <c r="I18" s="2"/>
      <c r="J18" s="2"/>
      <c r="K18" s="2"/>
      <c r="L18" s="2"/>
    </row>
    <row r="19" spans="2:12" x14ac:dyDescent="0.25">
      <c r="D19" s="13"/>
      <c r="E19" s="13"/>
    </row>
    <row r="20" spans="2:12" x14ac:dyDescent="0.25">
      <c r="B20" s="47" t="s">
        <v>84</v>
      </c>
      <c r="C20" s="47"/>
      <c r="D20" s="31"/>
    </row>
    <row r="21" spans="2:12" x14ac:dyDescent="0.25">
      <c r="D21" s="13"/>
    </row>
  </sheetData>
  <mergeCells count="3">
    <mergeCell ref="B3:F3"/>
    <mergeCell ref="H3:L3"/>
    <mergeCell ref="B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Routes</vt:lpstr>
      <vt:lpstr>Passengers and Flights Dec</vt:lpstr>
      <vt:lpstr>Passengers &amp; Flights 12 Months</vt:lpstr>
      <vt:lpstr>Passengers &amp; Flights by Months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2018-01-11T13:51:27Z</dcterms:modified>
</cp:coreProperties>
</file>