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Routes" sheetId="1" r:id="rId1"/>
    <sheet name="Passengers and Flights Oct" sheetId="4" r:id="rId2"/>
    <sheet name="Passengers &amp; Flights 10 Months" sheetId="2" r:id="rId3"/>
    <sheet name="Passengers and Flights by Month" sheetId="5" r:id="rId4"/>
  </sheets>
  <calcPr calcId="152511"/>
</workbook>
</file>

<file path=xl/calcChain.xml><?xml version="1.0" encoding="utf-8"?>
<calcChain xmlns="http://schemas.openxmlformats.org/spreadsheetml/2006/main">
  <c r="I6" i="1" l="1"/>
  <c r="I5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7" i="2" l="1"/>
  <c r="E6" i="2"/>
  <c r="C5" i="2" l="1"/>
  <c r="E16" i="2"/>
  <c r="E20" i="2" l="1"/>
  <c r="D15" i="2"/>
  <c r="C15" i="2"/>
  <c r="E10" i="2"/>
  <c r="D5" i="2"/>
  <c r="E5" i="2" s="1"/>
  <c r="E20" i="4"/>
  <c r="D15" i="4"/>
  <c r="C15" i="4"/>
  <c r="E10" i="4"/>
  <c r="D5" i="4"/>
  <c r="C5" i="4"/>
  <c r="F6" i="2"/>
  <c r="E17" i="2"/>
  <c r="E18" i="2"/>
  <c r="E19" i="2"/>
  <c r="E8" i="2"/>
  <c r="E9" i="2"/>
  <c r="E17" i="4"/>
  <c r="E18" i="4"/>
  <c r="E19" i="4"/>
  <c r="E16" i="4"/>
  <c r="E7" i="4"/>
  <c r="E8" i="4"/>
  <c r="E9" i="4"/>
  <c r="E6" i="4"/>
  <c r="F9" i="4"/>
  <c r="F8" i="4"/>
  <c r="F7" i="4"/>
  <c r="F6" i="4"/>
  <c r="F19" i="2"/>
  <c r="F18" i="2"/>
  <c r="F17" i="2"/>
  <c r="F16" i="2"/>
  <c r="F19" i="4"/>
  <c r="F18" i="4"/>
  <c r="F17" i="4"/>
  <c r="F16" i="4"/>
  <c r="F9" i="2"/>
  <c r="F8" i="2"/>
  <c r="F7" i="2"/>
  <c r="F15" i="4" l="1"/>
  <c r="F15" i="2"/>
  <c r="F5" i="2"/>
  <c r="E15" i="2"/>
  <c r="E15" i="4"/>
  <c r="F5" i="4"/>
  <c r="E5" i="4"/>
</calcChain>
</file>

<file path=xl/sharedStrings.xml><?xml version="1.0" encoding="utf-8"?>
<sst xmlns="http://schemas.openxmlformats.org/spreadsheetml/2006/main" count="288" uniqueCount="200">
  <si>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</si>
  <si>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</si>
  <si>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</si>
  <si>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</si>
  <si>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</si>
  <si>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</si>
  <si>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</si>
  <si>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</si>
  <si>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</si>
  <si>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</si>
  <si>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</si>
  <si>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</si>
  <si>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</si>
  <si>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</si>
  <si>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</si>
  <si>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</si>
  <si>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</si>
  <si>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</si>
  <si>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</si>
  <si>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</si>
  <si>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</si>
  <si>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</si>
  <si>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</si>
  <si>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</si>
  <si>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</si>
  <si>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</si>
  <si>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</si>
  <si>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</si>
  <si>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</si>
  <si>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</si>
  <si>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</si>
  <si>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</si>
  <si>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</si>
  <si>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</si>
  <si>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</si>
  <si>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</si>
  <si>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</si>
  <si>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</si>
  <si>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</si>
  <si>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</si>
  <si>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</si>
  <si>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</si>
  <si>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</si>
  <si>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</si>
  <si>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</si>
  <si>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</si>
  <si>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</si>
  <si>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</si>
  <si>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</si>
  <si>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</si>
  <si>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</si>
  <si>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</si>
  <si>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</si>
  <si>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</si>
  <si>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</si>
  <si>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</si>
  <si>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</si>
  <si>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</si>
  <si>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</si>
  <si>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</si>
  <si>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</si>
  <si>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</si>
  <si>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</si>
  <si>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</si>
  <si>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</si>
  <si>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</si>
  <si>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</si>
  <si>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</si>
  <si>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</si>
  <si>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</si>
  <si>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Larnaca</t>
  </si>
  <si>
    <t>Kutaisi - Thessaloniki</t>
  </si>
  <si>
    <t>Tbilisi - Urumchi - Pekini</t>
  </si>
  <si>
    <t xml:space="preserve">Change </t>
  </si>
  <si>
    <t>Change</t>
  </si>
  <si>
    <t>Kutaisi - Milan</t>
  </si>
  <si>
    <t>Tbilisi - Astana</t>
  </si>
  <si>
    <t>Zagros</t>
  </si>
  <si>
    <t>Tbilisi - Sharm El Sheikh</t>
  </si>
  <si>
    <t>AtlasGlobal</t>
  </si>
  <si>
    <t>Ambrolauri Airport</t>
  </si>
  <si>
    <t>Tbilisi - Londoni</t>
  </si>
  <si>
    <t>Batumi - Yekaterinburg</t>
  </si>
  <si>
    <t>Batumi - Petersburg</t>
  </si>
  <si>
    <t>Arkia</t>
  </si>
  <si>
    <t>Tbilisi - Novosibirski</t>
  </si>
  <si>
    <t>Batumi - Kiev</t>
  </si>
  <si>
    <t>Taban</t>
  </si>
  <si>
    <t>Tbilisi - Prague</t>
  </si>
  <si>
    <t>Kutaisi - Aktau</t>
  </si>
  <si>
    <t>Tbilisi - Sochi</t>
  </si>
  <si>
    <t>Nordavia</t>
  </si>
  <si>
    <t>Gulf Air</t>
  </si>
  <si>
    <t>Tbilisi - Bahrain</t>
  </si>
  <si>
    <t>Red Wings</t>
  </si>
  <si>
    <t>Dart Airlines</t>
  </si>
  <si>
    <t>Tbilisi - Odesa</t>
  </si>
  <si>
    <t>Kutaisi - London</t>
  </si>
  <si>
    <t>Tbilisi - Tehran</t>
  </si>
  <si>
    <t>Israir</t>
  </si>
  <si>
    <t>Wataniya Airways</t>
  </si>
  <si>
    <t>Tbilisi - Kuwait</t>
  </si>
  <si>
    <t>Service Air</t>
  </si>
  <si>
    <t>Tbilisi - Batumi</t>
  </si>
  <si>
    <t>Country</t>
  </si>
  <si>
    <t>Flights            (per week)</t>
  </si>
  <si>
    <t>China</t>
  </si>
  <si>
    <t>Kazakhstan</t>
  </si>
  <si>
    <t>Kuwait</t>
  </si>
  <si>
    <t>Hungary</t>
  </si>
  <si>
    <t>Czech Republic</t>
  </si>
  <si>
    <t>Ukraine</t>
  </si>
  <si>
    <t>Armenia</t>
  </si>
  <si>
    <t>Georgia</t>
  </si>
  <si>
    <t>Greece</t>
  </si>
  <si>
    <t>Russia</t>
  </si>
  <si>
    <t>Poland</t>
  </si>
  <si>
    <t>Netherland</t>
  </si>
  <si>
    <t>Lithuania</t>
  </si>
  <si>
    <t>Latvia</t>
  </si>
  <si>
    <t>Cyprus</t>
  </si>
  <si>
    <t>Qatar</t>
  </si>
  <si>
    <t>Italy</t>
  </si>
  <si>
    <t>Israel</t>
  </si>
  <si>
    <t>Iran</t>
  </si>
  <si>
    <t>Turkey</t>
  </si>
  <si>
    <t>Egypt</t>
  </si>
  <si>
    <t>Germany</t>
  </si>
  <si>
    <t>United Kingdom</t>
  </si>
  <si>
    <t>Belarus</t>
  </si>
  <si>
    <t>United Arab Emirates</t>
  </si>
  <si>
    <t>Azerbaijan</t>
  </si>
  <si>
    <t>Austria</t>
  </si>
  <si>
    <t>Vienna</t>
  </si>
  <si>
    <t>Baku</t>
  </si>
  <si>
    <t>Dubai</t>
  </si>
  <si>
    <t>Sharjah</t>
  </si>
  <si>
    <t>Bahrain</t>
  </si>
  <si>
    <t>London</t>
  </si>
  <si>
    <t>Munich</t>
  </si>
  <si>
    <t>Berlin</t>
  </si>
  <si>
    <t>Dortmund</t>
  </si>
  <si>
    <t>Memmingen</t>
  </si>
  <si>
    <t>Kutaisi - Memmingen</t>
  </si>
  <si>
    <t>Hurgada</t>
  </si>
  <si>
    <t>Sharm El Sheikh</t>
  </si>
  <si>
    <t>Istanbul</t>
  </si>
  <si>
    <t>Tehran</t>
  </si>
  <si>
    <t>Tel Avivi</t>
  </si>
  <si>
    <t>Milan</t>
  </si>
  <si>
    <t>Doha</t>
  </si>
  <si>
    <t>Riga</t>
  </si>
  <si>
    <t>Vilnius</t>
  </si>
  <si>
    <t>Amsterdam</t>
  </si>
  <si>
    <t>Warsaw</t>
  </si>
  <si>
    <t>Katowice</t>
  </si>
  <si>
    <t>Larnaca</t>
  </si>
  <si>
    <t>Moscow</t>
  </si>
  <si>
    <t>Petersburg</t>
  </si>
  <si>
    <t>Yekaterinburg</t>
  </si>
  <si>
    <t>Sochi</t>
  </si>
  <si>
    <t>Novosibirski</t>
  </si>
  <si>
    <t>Thessaloniki</t>
  </si>
  <si>
    <t>Athen</t>
  </si>
  <si>
    <t>Batumi</t>
  </si>
  <si>
    <t>Yerevan</t>
  </si>
  <si>
    <t>Kiev</t>
  </si>
  <si>
    <t>Odesa</t>
  </si>
  <si>
    <t>Budapest</t>
  </si>
  <si>
    <t>Astana</t>
  </si>
  <si>
    <t>Aktau</t>
  </si>
  <si>
    <t>Almaty</t>
  </si>
  <si>
    <t>Prague</t>
  </si>
  <si>
    <t>Urumchi - Pekini</t>
  </si>
  <si>
    <t>Pobeda</t>
  </si>
  <si>
    <t>Tbilisi - Rostov</t>
  </si>
  <si>
    <t>only 3</t>
  </si>
  <si>
    <t>Minsk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</si>
  <si>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</si>
  <si>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</si>
  <si>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</si>
  <si>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</si>
  <si>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</si>
  <si>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</si>
  <si>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</si>
  <si>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</si>
  <si>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</si>
  <si>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</si>
  <si>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</si>
  <si>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</si>
  <si>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Routes as of October</t>
  </si>
  <si>
    <t>Only 3</t>
  </si>
  <si>
    <t>Only 2</t>
  </si>
  <si>
    <t>Only 9</t>
  </si>
  <si>
    <t>Directions as of October</t>
  </si>
  <si>
    <t>Rostow</t>
  </si>
  <si>
    <t>2016 (October)</t>
  </si>
  <si>
    <t>2017 (October)</t>
  </si>
  <si>
    <t>2016: 10 Months</t>
  </si>
  <si>
    <t>2017: 10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</si>
</sst>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7" fillId="0" borderId="0" xfId="0" applyFont="1"/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29.140625" style="3" customWidth="1"/>
    <col min="3" max="3" width="35.85546875" style="9" bestFit="1" customWidth="1"/>
    <col min="4" max="4" width="21.140625" bestFit="1" customWidth="1"/>
    <col min="5" max="6" width="9.140625" style="16"/>
    <col min="7" max="7" width="27" style="59" customWidth="1"/>
    <col min="8" max="8" width="21.5703125" style="59" customWidth="1"/>
    <col min="9" max="9" width="12" style="59" customWidth="1"/>
  </cols>
  <sheetData>
    <row r="1" spans="2:9" x14ac:dyDescent="0.25">
      <c r="D1" s="15"/>
    </row>
    <row r="2" spans="2:9" ht="20.25" customHeight="1" x14ac:dyDescent="0.25">
      <c r="B2" s="41" t="s">
        <v>190</v>
      </c>
      <c r="C2" s="41"/>
      <c r="D2" s="41"/>
      <c r="G2" s="41" t="s">
        <v>194</v>
      </c>
      <c r="H2" s="41"/>
      <c r="I2" s="41"/>
    </row>
    <row r="3" spans="2:9" x14ac:dyDescent="0.25">
      <c r="D3" s="15"/>
    </row>
    <row r="4" spans="2:9" ht="33" customHeight="1" x14ac:dyDescent="0.25">
      <c r="B4" s="20" t="s">
        <v>32</v>
      </c>
      <c r="C4" s="21" t="s">
        <v>33</v>
      </c>
      <c r="D4" s="20" t="s">
        <v>34</v>
      </c>
      <c r="G4" s="63" t="s">
        <v>104</v>
      </c>
      <c r="H4" s="64" t="s">
        <v>33</v>
      </c>
      <c r="I4" s="66" t="s">
        <v>105</v>
      </c>
    </row>
    <row r="5" spans="2:9" ht="18" x14ac:dyDescent="0.25">
      <c r="B5" s="39" t="s">
        <v>0</v>
      </c>
      <c r="C5" s="22" t="s">
        <v>25</v>
      </c>
      <c r="D5" s="17">
        <v>7</v>
      </c>
      <c r="G5" s="28" t="s">
        <v>132</v>
      </c>
      <c r="H5" s="65" t="s">
        <v>133</v>
      </c>
      <c r="I5" s="61">
        <f>D12</f>
        <v>2</v>
      </c>
    </row>
    <row r="6" spans="2:9" ht="18" x14ac:dyDescent="0.25">
      <c r="B6" s="42"/>
      <c r="C6" s="23" t="s">
        <v>27</v>
      </c>
      <c r="D6" s="17">
        <v>21</v>
      </c>
      <c r="G6" s="28" t="s">
        <v>131</v>
      </c>
      <c r="H6" s="22" t="s">
        <v>134</v>
      </c>
      <c r="I6" s="61">
        <f>D23</f>
        <v>14</v>
      </c>
    </row>
    <row r="7" spans="2:9" ht="18" customHeight="1" x14ac:dyDescent="0.25">
      <c r="B7" s="42"/>
      <c r="C7" s="23" t="s">
        <v>98</v>
      </c>
      <c r="D7" s="17">
        <v>2</v>
      </c>
      <c r="G7" s="43" t="s">
        <v>130</v>
      </c>
      <c r="H7" s="65" t="s">
        <v>135</v>
      </c>
      <c r="I7" s="61">
        <f>D25</f>
        <v>14</v>
      </c>
    </row>
    <row r="8" spans="2:9" ht="18" x14ac:dyDescent="0.25">
      <c r="B8" s="42"/>
      <c r="C8" s="23" t="s">
        <v>81</v>
      </c>
      <c r="D8" s="17">
        <v>3</v>
      </c>
      <c r="G8" s="44"/>
      <c r="H8" s="22" t="s">
        <v>136</v>
      </c>
      <c r="I8" s="61">
        <f>D67</f>
        <v>14</v>
      </c>
    </row>
    <row r="9" spans="2:9" ht="18" x14ac:dyDescent="0.25">
      <c r="B9" s="42"/>
      <c r="C9" s="23" t="s">
        <v>28</v>
      </c>
      <c r="D9" s="17">
        <v>2</v>
      </c>
      <c r="G9" s="29" t="s">
        <v>137</v>
      </c>
      <c r="H9" s="65" t="s">
        <v>137</v>
      </c>
      <c r="I9" s="61">
        <f>D46</f>
        <v>3</v>
      </c>
    </row>
    <row r="10" spans="2:9" ht="18" x14ac:dyDescent="0.25">
      <c r="B10" s="42"/>
      <c r="C10" s="23" t="s">
        <v>29</v>
      </c>
      <c r="D10" s="17">
        <v>2</v>
      </c>
      <c r="G10" s="28" t="s">
        <v>129</v>
      </c>
      <c r="H10" s="22" t="s">
        <v>177</v>
      </c>
      <c r="I10" s="61">
        <f>D44+D45</f>
        <v>10</v>
      </c>
    </row>
    <row r="11" spans="2:9" ht="18" x14ac:dyDescent="0.25">
      <c r="B11" s="42"/>
      <c r="C11" s="23" t="s">
        <v>30</v>
      </c>
      <c r="D11" s="17">
        <v>6</v>
      </c>
      <c r="G11" s="28" t="s">
        <v>128</v>
      </c>
      <c r="H11" s="65" t="s">
        <v>138</v>
      </c>
      <c r="I11" s="61">
        <f>D8+D83</f>
        <v>5</v>
      </c>
    </row>
    <row r="12" spans="2:9" ht="18" customHeight="1" x14ac:dyDescent="0.25">
      <c r="B12" s="42"/>
      <c r="C12" s="23" t="s">
        <v>31</v>
      </c>
      <c r="D12" s="17">
        <v>2</v>
      </c>
      <c r="G12" s="43" t="s">
        <v>127</v>
      </c>
      <c r="H12" s="22" t="s">
        <v>139</v>
      </c>
      <c r="I12" s="61">
        <f>D47</f>
        <v>7</v>
      </c>
    </row>
    <row r="13" spans="2:9" ht="18" x14ac:dyDescent="0.25">
      <c r="B13" s="42"/>
      <c r="C13" s="23" t="s">
        <v>44</v>
      </c>
      <c r="D13" s="17">
        <v>5</v>
      </c>
      <c r="G13" s="45"/>
      <c r="H13" s="65" t="s">
        <v>140</v>
      </c>
      <c r="I13" s="61">
        <f>D78</f>
        <v>3</v>
      </c>
    </row>
    <row r="14" spans="2:9" s="15" customFormat="1" ht="18" x14ac:dyDescent="0.25">
      <c r="B14" s="42"/>
      <c r="C14" s="22" t="s">
        <v>88</v>
      </c>
      <c r="D14" s="18">
        <v>2</v>
      </c>
      <c r="E14" s="16"/>
      <c r="F14" s="16"/>
      <c r="G14" s="45"/>
      <c r="H14" s="22" t="s">
        <v>141</v>
      </c>
      <c r="I14" s="61">
        <f>D79</f>
        <v>2</v>
      </c>
    </row>
    <row r="15" spans="2:9" s="15" customFormat="1" ht="18" x14ac:dyDescent="0.25">
      <c r="B15" s="42"/>
      <c r="C15" s="22" t="s">
        <v>103</v>
      </c>
      <c r="D15" s="18">
        <v>4</v>
      </c>
      <c r="E15" s="16"/>
      <c r="F15" s="16"/>
      <c r="G15" s="44"/>
      <c r="H15" s="65" t="s">
        <v>142</v>
      </c>
      <c r="I15" s="61">
        <f>D80</f>
        <v>2</v>
      </c>
    </row>
    <row r="16" spans="2:9" ht="18" x14ac:dyDescent="0.25">
      <c r="B16" s="42"/>
      <c r="C16" s="22" t="s">
        <v>26</v>
      </c>
      <c r="D16" s="18">
        <v>2</v>
      </c>
      <c r="G16" s="46" t="s">
        <v>126</v>
      </c>
      <c r="H16" s="22" t="s">
        <v>144</v>
      </c>
      <c r="I16" s="61">
        <f>D65</f>
        <v>1</v>
      </c>
    </row>
    <row r="17" spans="2:9" s="16" customFormat="1" ht="18" x14ac:dyDescent="0.25">
      <c r="B17" s="17" t="s">
        <v>102</v>
      </c>
      <c r="C17" s="22" t="s">
        <v>103</v>
      </c>
      <c r="D17" s="18">
        <v>8</v>
      </c>
      <c r="G17" s="47"/>
      <c r="H17" s="65" t="s">
        <v>145</v>
      </c>
      <c r="I17" s="61">
        <f>D66</f>
        <v>2</v>
      </c>
    </row>
    <row r="18" spans="2:9" ht="18" x14ac:dyDescent="0.25">
      <c r="B18" s="17" t="s">
        <v>1</v>
      </c>
      <c r="C18" s="23" t="s">
        <v>72</v>
      </c>
      <c r="D18" s="17">
        <v>3</v>
      </c>
      <c r="G18" s="30" t="s">
        <v>125</v>
      </c>
      <c r="H18" s="22" t="s">
        <v>146</v>
      </c>
      <c r="I18" s="61">
        <f>D57+D58+D59+D60</f>
        <v>54</v>
      </c>
    </row>
    <row r="19" spans="2:9" s="15" customFormat="1" ht="18" x14ac:dyDescent="0.25">
      <c r="B19" s="39" t="s">
        <v>2</v>
      </c>
      <c r="C19" s="23" t="s">
        <v>35</v>
      </c>
      <c r="D19" s="17">
        <v>5</v>
      </c>
      <c r="E19" s="16"/>
      <c r="F19" s="16"/>
      <c r="G19" s="30" t="s">
        <v>124</v>
      </c>
      <c r="H19" s="22" t="s">
        <v>147</v>
      </c>
      <c r="I19" s="61">
        <f>D7+D61+D62+D63+D64</f>
        <v>19</v>
      </c>
    </row>
    <row r="20" spans="2:9" s="15" customFormat="1" ht="18" x14ac:dyDescent="0.25">
      <c r="B20" s="42"/>
      <c r="C20" s="23" t="s">
        <v>89</v>
      </c>
      <c r="D20" s="17" t="s">
        <v>191</v>
      </c>
      <c r="E20" s="16"/>
      <c r="F20" s="16"/>
      <c r="G20" s="30" t="s">
        <v>123</v>
      </c>
      <c r="H20" s="22" t="s">
        <v>148</v>
      </c>
      <c r="I20" s="61">
        <f>D38+D40+D41+D42+D5+D16</f>
        <v>26</v>
      </c>
    </row>
    <row r="21" spans="2:9" ht="18" x14ac:dyDescent="0.25">
      <c r="B21" s="39" t="s">
        <v>3</v>
      </c>
      <c r="C21" s="23" t="s">
        <v>36</v>
      </c>
      <c r="D21" s="17">
        <v>5</v>
      </c>
      <c r="G21" s="30" t="s">
        <v>122</v>
      </c>
      <c r="H21" s="65" t="s">
        <v>149</v>
      </c>
      <c r="I21" s="61">
        <f>D77</f>
        <v>3</v>
      </c>
    </row>
    <row r="22" spans="2:9" ht="18" x14ac:dyDescent="0.25">
      <c r="B22" s="40"/>
      <c r="C22" s="23" t="s">
        <v>76</v>
      </c>
      <c r="D22" s="17">
        <v>2</v>
      </c>
      <c r="G22" s="30" t="s">
        <v>121</v>
      </c>
      <c r="H22" s="22" t="s">
        <v>150</v>
      </c>
      <c r="I22" s="61">
        <f>D24</f>
        <v>14</v>
      </c>
    </row>
    <row r="23" spans="2:9" ht="18" x14ac:dyDescent="0.25">
      <c r="B23" s="17" t="s">
        <v>4</v>
      </c>
      <c r="C23" s="23" t="s">
        <v>37</v>
      </c>
      <c r="D23" s="17">
        <v>14</v>
      </c>
      <c r="G23" s="30" t="s">
        <v>120</v>
      </c>
      <c r="H23" s="65" t="s">
        <v>156</v>
      </c>
      <c r="I23" s="61">
        <f>D81</f>
        <v>2</v>
      </c>
    </row>
    <row r="24" spans="2:9" s="15" customFormat="1" ht="18" x14ac:dyDescent="0.25">
      <c r="B24" s="17" t="s">
        <v>5</v>
      </c>
      <c r="C24" s="23" t="s">
        <v>38</v>
      </c>
      <c r="D24" s="17">
        <v>14</v>
      </c>
      <c r="E24" s="16"/>
      <c r="F24" s="16"/>
      <c r="G24" s="30" t="s">
        <v>119</v>
      </c>
      <c r="H24" s="22" t="s">
        <v>151</v>
      </c>
      <c r="I24" s="61">
        <f>D56</f>
        <v>3</v>
      </c>
    </row>
    <row r="25" spans="2:9" s="15" customFormat="1" ht="18" x14ac:dyDescent="0.25">
      <c r="B25" s="36" t="s">
        <v>6</v>
      </c>
      <c r="C25" s="23" t="s">
        <v>39</v>
      </c>
      <c r="D25" s="17">
        <v>14</v>
      </c>
      <c r="E25" s="16"/>
      <c r="F25" s="16"/>
      <c r="G25" s="30" t="s">
        <v>118</v>
      </c>
      <c r="H25" s="65" t="s">
        <v>152</v>
      </c>
      <c r="I25" s="61">
        <f>D76</f>
        <v>2</v>
      </c>
    </row>
    <row r="26" spans="2:9" ht="18" x14ac:dyDescent="0.25">
      <c r="B26" s="39" t="s">
        <v>7</v>
      </c>
      <c r="C26" s="23" t="s">
        <v>40</v>
      </c>
      <c r="D26" s="17">
        <v>2</v>
      </c>
      <c r="G26" s="30" t="s">
        <v>117</v>
      </c>
      <c r="H26" s="22" t="s">
        <v>153</v>
      </c>
      <c r="I26" s="61">
        <f>D10</f>
        <v>2</v>
      </c>
    </row>
    <row r="27" spans="2:9" ht="18" customHeight="1" x14ac:dyDescent="0.25">
      <c r="B27" s="42"/>
      <c r="C27" s="23" t="s">
        <v>41</v>
      </c>
      <c r="D27" s="17">
        <v>2</v>
      </c>
      <c r="G27" s="46" t="s">
        <v>116</v>
      </c>
      <c r="H27" s="65" t="s">
        <v>154</v>
      </c>
      <c r="I27" s="61">
        <f>D34+D75</f>
        <v>9</v>
      </c>
    </row>
    <row r="28" spans="2:9" s="15" customFormat="1" ht="18" x14ac:dyDescent="0.25">
      <c r="B28" s="42"/>
      <c r="C28" s="23" t="s">
        <v>28</v>
      </c>
      <c r="D28" s="17">
        <v>2</v>
      </c>
      <c r="E28" s="16"/>
      <c r="F28" s="16"/>
      <c r="G28" s="47"/>
      <c r="H28" s="22" t="s">
        <v>155</v>
      </c>
      <c r="I28" s="61">
        <f>D74</f>
        <v>2</v>
      </c>
    </row>
    <row r="29" spans="2:9" ht="18" customHeight="1" x14ac:dyDescent="0.25">
      <c r="B29" s="42"/>
      <c r="C29" s="23" t="s">
        <v>90</v>
      </c>
      <c r="D29" s="17">
        <v>2</v>
      </c>
      <c r="G29" s="46" t="s">
        <v>115</v>
      </c>
      <c r="H29" s="65" t="s">
        <v>157</v>
      </c>
      <c r="I29" s="61">
        <f>D48+D50+D52+D53+D6+D26+D30+D31</f>
        <v>57</v>
      </c>
    </row>
    <row r="30" spans="2:9" s="16" customFormat="1" ht="18" x14ac:dyDescent="0.25">
      <c r="B30" s="42"/>
      <c r="C30" s="23" t="s">
        <v>27</v>
      </c>
      <c r="D30" s="17">
        <v>2</v>
      </c>
      <c r="G30" s="52"/>
      <c r="H30" s="22" t="s">
        <v>158</v>
      </c>
      <c r="I30" s="61">
        <f>D9+D28+D36</f>
        <v>6</v>
      </c>
    </row>
    <row r="31" spans="2:9" ht="18" x14ac:dyDescent="0.25">
      <c r="B31" s="42"/>
      <c r="C31" s="23" t="s">
        <v>42</v>
      </c>
      <c r="D31" s="17">
        <v>4</v>
      </c>
      <c r="G31" s="52"/>
      <c r="H31" s="22" t="s">
        <v>195</v>
      </c>
      <c r="I31" s="61">
        <f>D68</f>
        <v>4</v>
      </c>
    </row>
    <row r="32" spans="2:9" ht="18" x14ac:dyDescent="0.25">
      <c r="B32" s="42"/>
      <c r="C32" s="25" t="s">
        <v>83</v>
      </c>
      <c r="D32" s="17" t="s">
        <v>191</v>
      </c>
      <c r="G32" s="52"/>
      <c r="H32" s="22" t="s">
        <v>159</v>
      </c>
      <c r="I32" s="61">
        <f>D27</f>
        <v>2</v>
      </c>
    </row>
    <row r="33" spans="2:9" ht="18" x14ac:dyDescent="0.25">
      <c r="B33" s="42"/>
      <c r="C33" s="23" t="s">
        <v>82</v>
      </c>
      <c r="D33" s="37" t="s">
        <v>191</v>
      </c>
      <c r="G33" s="52"/>
      <c r="H33" s="65" t="s">
        <v>160</v>
      </c>
      <c r="I33" s="61">
        <f>D29</f>
        <v>2</v>
      </c>
    </row>
    <row r="34" spans="2:9" ht="18" x14ac:dyDescent="0.25">
      <c r="B34" s="17" t="s">
        <v>8</v>
      </c>
      <c r="C34" s="23" t="s">
        <v>43</v>
      </c>
      <c r="D34" s="17">
        <v>7</v>
      </c>
      <c r="G34" s="47"/>
      <c r="H34" s="22" t="s">
        <v>161</v>
      </c>
      <c r="I34" s="71">
        <f>D51</f>
        <v>1</v>
      </c>
    </row>
    <row r="35" spans="2:9" s="15" customFormat="1" ht="18" x14ac:dyDescent="0.25">
      <c r="B35" s="36" t="s">
        <v>9</v>
      </c>
      <c r="C35" s="23" t="s">
        <v>44</v>
      </c>
      <c r="D35" s="17">
        <v>14</v>
      </c>
      <c r="E35" s="16"/>
      <c r="F35" s="16"/>
      <c r="G35" s="46" t="s">
        <v>114</v>
      </c>
      <c r="H35" s="65" t="s">
        <v>162</v>
      </c>
      <c r="I35" s="61">
        <f>D82</f>
        <v>2</v>
      </c>
    </row>
    <row r="36" spans="2:9" s="15" customFormat="1" ht="18" x14ac:dyDescent="0.25">
      <c r="B36" s="51" t="s">
        <v>91</v>
      </c>
      <c r="C36" s="31" t="s">
        <v>28</v>
      </c>
      <c r="D36" s="17">
        <v>2</v>
      </c>
      <c r="E36" s="16"/>
      <c r="F36" s="16"/>
      <c r="G36" s="52"/>
      <c r="H36" s="22" t="s">
        <v>163</v>
      </c>
      <c r="I36" s="61">
        <f>D55</f>
        <v>5</v>
      </c>
    </row>
    <row r="37" spans="2:9" ht="18" x14ac:dyDescent="0.25">
      <c r="B37" s="51"/>
      <c r="C37" s="31" t="s">
        <v>83</v>
      </c>
      <c r="D37" s="17" t="s">
        <v>192</v>
      </c>
      <c r="G37" s="30" t="s">
        <v>113</v>
      </c>
      <c r="H37" s="22" t="s">
        <v>164</v>
      </c>
      <c r="I37" s="61">
        <f>D15+D17</f>
        <v>12</v>
      </c>
    </row>
    <row r="38" spans="2:9" ht="18" x14ac:dyDescent="0.25">
      <c r="B38" s="39" t="s">
        <v>84</v>
      </c>
      <c r="C38" s="23" t="s">
        <v>25</v>
      </c>
      <c r="D38" s="17">
        <v>2</v>
      </c>
      <c r="G38" s="29" t="s">
        <v>112</v>
      </c>
      <c r="H38" s="65" t="s">
        <v>165</v>
      </c>
      <c r="I38" s="61">
        <f>D11</f>
        <v>6</v>
      </c>
    </row>
    <row r="39" spans="2:9" s="16" customFormat="1" ht="18" x14ac:dyDescent="0.25">
      <c r="B39" s="40"/>
      <c r="C39" s="22" t="s">
        <v>26</v>
      </c>
      <c r="D39" s="37" t="s">
        <v>193</v>
      </c>
      <c r="G39" s="48" t="s">
        <v>111</v>
      </c>
      <c r="H39" s="22" t="s">
        <v>166</v>
      </c>
      <c r="I39" s="61">
        <f>D13+D35+D70+D72</f>
        <v>23</v>
      </c>
    </row>
    <row r="40" spans="2:9" ht="18" x14ac:dyDescent="0.25">
      <c r="B40" s="39" t="s">
        <v>10</v>
      </c>
      <c r="C40" s="23" t="s">
        <v>25</v>
      </c>
      <c r="D40" s="17">
        <v>4</v>
      </c>
      <c r="G40" s="50"/>
      <c r="H40" s="65" t="s">
        <v>167</v>
      </c>
      <c r="I40" s="61">
        <f>D71</f>
        <v>2</v>
      </c>
    </row>
    <row r="41" spans="2:9" ht="18" x14ac:dyDescent="0.25">
      <c r="B41" s="40"/>
      <c r="C41" s="22" t="s">
        <v>26</v>
      </c>
      <c r="D41" s="17">
        <v>6</v>
      </c>
      <c r="G41" s="29" t="s">
        <v>109</v>
      </c>
      <c r="H41" s="22" t="s">
        <v>168</v>
      </c>
      <c r="I41" s="61">
        <f>D73</f>
        <v>2</v>
      </c>
    </row>
    <row r="42" spans="2:9" ht="18" x14ac:dyDescent="0.25">
      <c r="B42" s="39" t="s">
        <v>99</v>
      </c>
      <c r="C42" s="23" t="s">
        <v>25</v>
      </c>
      <c r="D42" s="17">
        <v>5</v>
      </c>
      <c r="G42" s="29" t="s">
        <v>108</v>
      </c>
      <c r="H42" s="65" t="s">
        <v>108</v>
      </c>
      <c r="I42" s="61">
        <f>D69</f>
        <v>2</v>
      </c>
    </row>
    <row r="43" spans="2:9" ht="18" x14ac:dyDescent="0.25">
      <c r="B43" s="40"/>
      <c r="C43" s="22" t="s">
        <v>26</v>
      </c>
      <c r="D43" s="17" t="s">
        <v>176</v>
      </c>
      <c r="G43" s="48" t="s">
        <v>107</v>
      </c>
      <c r="H43" s="22" t="s">
        <v>169</v>
      </c>
      <c r="I43" s="61">
        <f>D22</f>
        <v>2</v>
      </c>
    </row>
    <row r="44" spans="2:9" ht="18" x14ac:dyDescent="0.25">
      <c r="B44" s="39" t="s">
        <v>11</v>
      </c>
      <c r="C44" s="23" t="s">
        <v>45</v>
      </c>
      <c r="D44" s="17">
        <v>7</v>
      </c>
      <c r="G44" s="49"/>
      <c r="H44" s="65" t="s">
        <v>170</v>
      </c>
      <c r="I44" s="61">
        <f>D19</f>
        <v>5</v>
      </c>
    </row>
    <row r="45" spans="2:9" ht="18" x14ac:dyDescent="0.25">
      <c r="B45" s="40"/>
      <c r="C45" s="23" t="s">
        <v>46</v>
      </c>
      <c r="D45" s="17">
        <v>3</v>
      </c>
      <c r="G45" s="50"/>
      <c r="H45" s="22" t="s">
        <v>171</v>
      </c>
      <c r="I45" s="61">
        <f>D21</f>
        <v>5</v>
      </c>
    </row>
    <row r="46" spans="2:9" s="15" customFormat="1" ht="18" x14ac:dyDescent="0.25">
      <c r="B46" s="18" t="s">
        <v>92</v>
      </c>
      <c r="C46" s="23" t="s">
        <v>93</v>
      </c>
      <c r="D46" s="17">
        <v>3</v>
      </c>
      <c r="E46" s="16"/>
      <c r="F46" s="16"/>
      <c r="G46" s="29" t="s">
        <v>110</v>
      </c>
      <c r="H46" s="65" t="s">
        <v>172</v>
      </c>
      <c r="I46" s="61">
        <f>D14</f>
        <v>2</v>
      </c>
    </row>
    <row r="47" spans="2:9" ht="18" x14ac:dyDescent="0.25">
      <c r="B47" s="17" t="s">
        <v>12</v>
      </c>
      <c r="C47" s="23" t="s">
        <v>47</v>
      </c>
      <c r="D47" s="17">
        <v>7</v>
      </c>
      <c r="G47" s="29" t="s">
        <v>106</v>
      </c>
      <c r="H47" s="22" t="s">
        <v>173</v>
      </c>
      <c r="I47" s="61">
        <f>D18</f>
        <v>3</v>
      </c>
    </row>
    <row r="48" spans="2:9" ht="18" x14ac:dyDescent="0.25">
      <c r="B48" s="17" t="s">
        <v>13</v>
      </c>
      <c r="C48" s="23" t="s">
        <v>27</v>
      </c>
      <c r="D48" s="17">
        <v>14</v>
      </c>
    </row>
    <row r="49" spans="2:9" s="15" customFormat="1" ht="18" x14ac:dyDescent="0.25">
      <c r="B49" s="24" t="s">
        <v>94</v>
      </c>
      <c r="C49" s="23" t="s">
        <v>42</v>
      </c>
      <c r="D49" s="17" t="s">
        <v>191</v>
      </c>
      <c r="E49" s="16"/>
      <c r="F49" s="16"/>
      <c r="G49" s="38" t="s">
        <v>58</v>
      </c>
      <c r="H49" s="38"/>
      <c r="I49" s="59"/>
    </row>
    <row r="50" spans="2:9" ht="18" x14ac:dyDescent="0.25">
      <c r="B50" s="39" t="s">
        <v>14</v>
      </c>
      <c r="C50" s="23" t="s">
        <v>27</v>
      </c>
      <c r="D50" s="17">
        <v>7</v>
      </c>
    </row>
    <row r="51" spans="2:9" ht="18" x14ac:dyDescent="0.25">
      <c r="B51" s="42"/>
      <c r="C51" s="23" t="s">
        <v>85</v>
      </c>
      <c r="D51" s="17">
        <v>1</v>
      </c>
    </row>
    <row r="52" spans="2:9" ht="18" x14ac:dyDescent="0.25">
      <c r="B52" s="42"/>
      <c r="C52" s="23" t="s">
        <v>42</v>
      </c>
      <c r="D52" s="17">
        <v>5</v>
      </c>
    </row>
    <row r="53" spans="2:9" s="15" customFormat="1" ht="18" x14ac:dyDescent="0.25">
      <c r="B53" s="40"/>
      <c r="C53" s="23" t="s">
        <v>40</v>
      </c>
      <c r="D53" s="17">
        <v>2</v>
      </c>
      <c r="E53" s="16"/>
      <c r="F53" s="16"/>
      <c r="G53" s="59"/>
      <c r="H53" s="59"/>
      <c r="I53" s="59"/>
    </row>
    <row r="54" spans="2:9" s="15" customFormat="1" ht="18" x14ac:dyDescent="0.25">
      <c r="B54" s="18" t="s">
        <v>95</v>
      </c>
      <c r="C54" s="23" t="s">
        <v>44</v>
      </c>
      <c r="D54" s="17" t="s">
        <v>192</v>
      </c>
      <c r="E54" s="16"/>
      <c r="F54" s="16"/>
      <c r="G54" s="59"/>
      <c r="H54" s="59"/>
      <c r="I54" s="59"/>
    </row>
    <row r="55" spans="2:9" ht="18" x14ac:dyDescent="0.25">
      <c r="B55" s="17" t="s">
        <v>15</v>
      </c>
      <c r="C55" s="23" t="s">
        <v>48</v>
      </c>
      <c r="D55" s="17">
        <v>5</v>
      </c>
    </row>
    <row r="56" spans="2:9" ht="18" x14ac:dyDescent="0.25">
      <c r="B56" s="17" t="s">
        <v>16</v>
      </c>
      <c r="C56" s="23" t="s">
        <v>49</v>
      </c>
      <c r="D56" s="17">
        <v>3</v>
      </c>
    </row>
    <row r="57" spans="2:9" ht="18" x14ac:dyDescent="0.25">
      <c r="B57" s="39" t="s">
        <v>17</v>
      </c>
      <c r="C57" s="23" t="s">
        <v>50</v>
      </c>
      <c r="D57" s="17">
        <v>28</v>
      </c>
    </row>
    <row r="58" spans="2:9" ht="18" x14ac:dyDescent="0.25">
      <c r="B58" s="40"/>
      <c r="C58" s="23" t="s">
        <v>51</v>
      </c>
      <c r="D58" s="17">
        <v>10</v>
      </c>
    </row>
    <row r="59" spans="2:9" ht="18" x14ac:dyDescent="0.25">
      <c r="B59" s="17" t="s">
        <v>79</v>
      </c>
      <c r="C59" s="23" t="s">
        <v>50</v>
      </c>
      <c r="D59" s="17">
        <v>9</v>
      </c>
    </row>
    <row r="60" spans="2:9" ht="18" x14ac:dyDescent="0.25">
      <c r="B60" s="17" t="s">
        <v>18</v>
      </c>
      <c r="C60" s="23" t="s">
        <v>50</v>
      </c>
      <c r="D60" s="17">
        <v>7</v>
      </c>
    </row>
    <row r="61" spans="2:9" ht="18" x14ac:dyDescent="0.25">
      <c r="B61" s="24" t="s">
        <v>19</v>
      </c>
      <c r="C61" s="23" t="s">
        <v>98</v>
      </c>
      <c r="D61" s="17">
        <v>4</v>
      </c>
    </row>
    <row r="62" spans="2:9" ht="18" x14ac:dyDescent="0.25">
      <c r="B62" s="24" t="s">
        <v>20</v>
      </c>
      <c r="C62" s="23" t="s">
        <v>98</v>
      </c>
      <c r="D62" s="17">
        <v>3</v>
      </c>
    </row>
    <row r="63" spans="2:9" s="15" customFormat="1" ht="18" x14ac:dyDescent="0.25">
      <c r="B63" s="36" t="s">
        <v>87</v>
      </c>
      <c r="C63" s="23" t="s">
        <v>98</v>
      </c>
      <c r="D63" s="17">
        <v>5</v>
      </c>
      <c r="E63" s="16"/>
      <c r="F63" s="16"/>
      <c r="G63" s="59"/>
      <c r="H63" s="59"/>
      <c r="I63" s="59"/>
    </row>
    <row r="64" spans="2:9" ht="18" x14ac:dyDescent="0.25">
      <c r="B64" s="24" t="s">
        <v>77</v>
      </c>
      <c r="C64" s="23" t="s">
        <v>98</v>
      </c>
      <c r="D64" s="17">
        <v>5</v>
      </c>
    </row>
    <row r="65" spans="2:9" ht="18" x14ac:dyDescent="0.25">
      <c r="B65" s="39" t="s">
        <v>21</v>
      </c>
      <c r="C65" s="23" t="s">
        <v>52</v>
      </c>
      <c r="D65" s="19">
        <v>1</v>
      </c>
    </row>
    <row r="66" spans="2:9" ht="18" x14ac:dyDescent="0.25">
      <c r="B66" s="40"/>
      <c r="C66" s="23" t="s">
        <v>78</v>
      </c>
      <c r="D66" s="19">
        <v>2</v>
      </c>
    </row>
    <row r="67" spans="2:9" s="15" customFormat="1" ht="18" x14ac:dyDescent="0.25">
      <c r="B67" s="36" t="s">
        <v>22</v>
      </c>
      <c r="C67" s="23" t="s">
        <v>53</v>
      </c>
      <c r="D67" s="17">
        <v>14</v>
      </c>
      <c r="E67" s="16"/>
      <c r="F67" s="16"/>
      <c r="G67" s="59"/>
      <c r="H67" s="59"/>
      <c r="I67" s="59"/>
    </row>
    <row r="68" spans="2:9" s="16" customFormat="1" ht="18" x14ac:dyDescent="0.25">
      <c r="B68" s="27" t="s">
        <v>174</v>
      </c>
      <c r="C68" s="23" t="s">
        <v>175</v>
      </c>
      <c r="D68" s="17">
        <v>4</v>
      </c>
      <c r="G68" s="59"/>
      <c r="H68" s="59"/>
      <c r="I68" s="59"/>
    </row>
    <row r="69" spans="2:9" s="16" customFormat="1" ht="18" x14ac:dyDescent="0.25">
      <c r="B69" s="24" t="s">
        <v>100</v>
      </c>
      <c r="C69" s="23" t="s">
        <v>101</v>
      </c>
      <c r="D69" s="17">
        <v>2</v>
      </c>
      <c r="G69" s="59"/>
      <c r="H69" s="59"/>
      <c r="I69" s="59"/>
    </row>
    <row r="70" spans="2:9" ht="18" x14ac:dyDescent="0.25">
      <c r="B70" s="39" t="s">
        <v>23</v>
      </c>
      <c r="C70" s="23" t="s">
        <v>44</v>
      </c>
      <c r="D70" s="17">
        <v>2</v>
      </c>
    </row>
    <row r="71" spans="2:9" ht="18" x14ac:dyDescent="0.25">
      <c r="B71" s="42"/>
      <c r="C71" s="23" t="s">
        <v>96</v>
      </c>
      <c r="D71" s="17">
        <v>2</v>
      </c>
    </row>
    <row r="72" spans="2:9" ht="18" x14ac:dyDescent="0.25">
      <c r="B72" s="42"/>
      <c r="C72" s="23" t="s">
        <v>86</v>
      </c>
      <c r="D72" s="17">
        <v>2</v>
      </c>
    </row>
    <row r="73" spans="2:9" ht="18" x14ac:dyDescent="0.25">
      <c r="B73" s="39" t="s">
        <v>24</v>
      </c>
      <c r="C73" s="23" t="s">
        <v>54</v>
      </c>
      <c r="D73" s="17">
        <v>2</v>
      </c>
    </row>
    <row r="74" spans="2:9" ht="18" x14ac:dyDescent="0.25">
      <c r="B74" s="42"/>
      <c r="C74" s="23" t="s">
        <v>55</v>
      </c>
      <c r="D74" s="17">
        <v>2</v>
      </c>
    </row>
    <row r="75" spans="2:9" ht="18" x14ac:dyDescent="0.25">
      <c r="B75" s="42"/>
      <c r="C75" s="23" t="s">
        <v>56</v>
      </c>
      <c r="D75" s="17">
        <v>2</v>
      </c>
    </row>
    <row r="76" spans="2:9" ht="18" x14ac:dyDescent="0.25">
      <c r="B76" s="42"/>
      <c r="C76" s="23" t="s">
        <v>57</v>
      </c>
      <c r="D76" s="17">
        <v>2</v>
      </c>
    </row>
    <row r="77" spans="2:9" ht="18" x14ac:dyDescent="0.25">
      <c r="B77" s="42"/>
      <c r="C77" s="23" t="s">
        <v>75</v>
      </c>
      <c r="D77" s="17">
        <v>3</v>
      </c>
    </row>
    <row r="78" spans="2:9" ht="18" x14ac:dyDescent="0.25">
      <c r="B78" s="42"/>
      <c r="C78" s="23" t="s">
        <v>68</v>
      </c>
      <c r="D78" s="17">
        <v>3</v>
      </c>
    </row>
    <row r="79" spans="2:9" ht="18" x14ac:dyDescent="0.25">
      <c r="B79" s="42"/>
      <c r="C79" s="23" t="s">
        <v>69</v>
      </c>
      <c r="D79" s="17">
        <v>2</v>
      </c>
    </row>
    <row r="80" spans="2:9" ht="18" x14ac:dyDescent="0.25">
      <c r="B80" s="42"/>
      <c r="C80" s="23" t="s">
        <v>143</v>
      </c>
      <c r="D80" s="17">
        <v>2</v>
      </c>
    </row>
    <row r="81" spans="2:9" s="15" customFormat="1" ht="18" x14ac:dyDescent="0.25">
      <c r="B81" s="42"/>
      <c r="C81" s="23" t="s">
        <v>70</v>
      </c>
      <c r="D81" s="17">
        <v>2</v>
      </c>
      <c r="E81" s="16"/>
      <c r="F81" s="16"/>
      <c r="G81" s="59"/>
      <c r="H81" s="59"/>
      <c r="I81" s="59"/>
    </row>
    <row r="82" spans="2:9" ht="18" x14ac:dyDescent="0.25">
      <c r="B82" s="42"/>
      <c r="C82" s="23" t="s">
        <v>71</v>
      </c>
      <c r="D82" s="17">
        <v>2</v>
      </c>
    </row>
    <row r="83" spans="2:9" ht="18" x14ac:dyDescent="0.25">
      <c r="B83" s="40"/>
      <c r="C83" s="23" t="s">
        <v>97</v>
      </c>
      <c r="D83" s="17">
        <v>2</v>
      </c>
    </row>
    <row r="84" spans="2:9" x14ac:dyDescent="0.25">
      <c r="B84" s="16"/>
      <c r="C84" s="16"/>
      <c r="D84" s="16"/>
    </row>
    <row r="85" spans="2:9" x14ac:dyDescent="0.25">
      <c r="B85" s="38" t="s">
        <v>58</v>
      </c>
      <c r="C85" s="38"/>
      <c r="D85" s="16"/>
    </row>
    <row r="86" spans="2:9" x14ac:dyDescent="0.25">
      <c r="B86" s="16"/>
      <c r="C86" s="16"/>
      <c r="D86" s="16"/>
    </row>
    <row r="87" spans="2:9" x14ac:dyDescent="0.25">
      <c r="B87" s="16"/>
      <c r="C87" s="16"/>
      <c r="D87" s="16"/>
    </row>
    <row r="88" spans="2:9" x14ac:dyDescent="0.25">
      <c r="B88" s="16"/>
      <c r="C88" s="16"/>
      <c r="D88" s="16"/>
    </row>
    <row r="89" spans="2:9" x14ac:dyDescent="0.25">
      <c r="B89" s="16"/>
      <c r="C89" s="16"/>
      <c r="D89" s="16"/>
    </row>
    <row r="90" spans="2:9" x14ac:dyDescent="0.25">
      <c r="B90" s="16"/>
      <c r="C90" s="16"/>
      <c r="D90" s="16"/>
    </row>
    <row r="91" spans="2:9" x14ac:dyDescent="0.25">
      <c r="B91" s="16"/>
      <c r="C91" s="16"/>
      <c r="D91" s="16"/>
    </row>
    <row r="92" spans="2:9" x14ac:dyDescent="0.25">
      <c r="B92" s="16"/>
      <c r="C92" s="16"/>
      <c r="D92" s="16"/>
    </row>
    <row r="93" spans="2:9" x14ac:dyDescent="0.25">
      <c r="B93" s="16"/>
      <c r="C93" s="16"/>
      <c r="D93" s="16"/>
    </row>
    <row r="94" spans="2:9" x14ac:dyDescent="0.25">
      <c r="B94" s="16"/>
      <c r="C94" s="16"/>
      <c r="D94" s="16"/>
    </row>
    <row r="95" spans="2:9" x14ac:dyDescent="0.25">
      <c r="B95" s="16"/>
      <c r="C95" s="16"/>
      <c r="D95" s="16"/>
    </row>
    <row r="96" spans="2:9" x14ac:dyDescent="0.25">
      <c r="B96" s="16"/>
      <c r="C96" s="16"/>
      <c r="D96" s="16"/>
    </row>
    <row r="97" spans="2:4" x14ac:dyDescent="0.25">
      <c r="D97" s="15"/>
    </row>
    <row r="98" spans="2:4" x14ac:dyDescent="0.25">
      <c r="B98" s="26"/>
      <c r="C98" s="26"/>
      <c r="D98" s="16"/>
    </row>
  </sheetData>
  <mergeCells count="26">
    <mergeCell ref="G29:G34"/>
    <mergeCell ref="G39:G40"/>
    <mergeCell ref="G49:H49"/>
    <mergeCell ref="G43:G45"/>
    <mergeCell ref="G35:G36"/>
    <mergeCell ref="G2:I2"/>
    <mergeCell ref="G7:G8"/>
    <mergeCell ref="G12:G15"/>
    <mergeCell ref="G16:G17"/>
    <mergeCell ref="G27:G28"/>
    <mergeCell ref="B70:B72"/>
    <mergeCell ref="B36:B37"/>
    <mergeCell ref="B38:B39"/>
    <mergeCell ref="B85:C85"/>
    <mergeCell ref="B57:B58"/>
    <mergeCell ref="B2:D2"/>
    <mergeCell ref="B5:B16"/>
    <mergeCell ref="B44:B45"/>
    <mergeCell ref="B26:B33"/>
    <mergeCell ref="B21:B22"/>
    <mergeCell ref="B40:B41"/>
    <mergeCell ref="B42:B43"/>
    <mergeCell ref="B19:B20"/>
    <mergeCell ref="B50:B53"/>
    <mergeCell ref="B73:B83"/>
    <mergeCell ref="B65:B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20.140625" customWidth="1"/>
    <col min="4" max="5" width="20.5703125" customWidth="1"/>
    <col min="6" max="6" width="17.85546875" customWidth="1"/>
  </cols>
  <sheetData>
    <row r="3" spans="2:6" ht="29.25" customHeight="1" x14ac:dyDescent="0.25">
      <c r="B3" s="53" t="s">
        <v>59</v>
      </c>
      <c r="C3" s="54"/>
      <c r="D3" s="54"/>
      <c r="E3" s="54"/>
      <c r="F3" s="55"/>
    </row>
    <row r="4" spans="2:6" ht="24.75" customHeight="1" x14ac:dyDescent="0.25">
      <c r="B4" s="1" t="s">
        <v>60</v>
      </c>
      <c r="C4" s="1" t="s">
        <v>196</v>
      </c>
      <c r="D4" s="1" t="s">
        <v>197</v>
      </c>
      <c r="E4" s="1" t="s">
        <v>73</v>
      </c>
      <c r="F4" s="1" t="s">
        <v>66</v>
      </c>
    </row>
    <row r="5" spans="2:6" x14ac:dyDescent="0.25">
      <c r="B5" s="6" t="s">
        <v>61</v>
      </c>
      <c r="C5" s="8">
        <f>SUM(C6:C10)</f>
        <v>263808</v>
      </c>
      <c r="D5" s="8">
        <f>SUM(D6:D10)</f>
        <v>355776</v>
      </c>
      <c r="E5" s="8">
        <f t="shared" ref="E5:E10" si="0">D5-C5</f>
        <v>91968</v>
      </c>
      <c r="F5" s="7">
        <f>D5/C5-1</f>
        <v>0.34861717612809318</v>
      </c>
    </row>
    <row r="6" spans="2:6" x14ac:dyDescent="0.25">
      <c r="B6" s="5" t="s">
        <v>62</v>
      </c>
      <c r="C6" s="62">
        <v>205847</v>
      </c>
      <c r="D6" s="62">
        <v>284329</v>
      </c>
      <c r="E6" s="12">
        <f t="shared" si="0"/>
        <v>78482</v>
      </c>
      <c r="F6" s="10">
        <f>D6/C6-1</f>
        <v>0.38126375414749791</v>
      </c>
    </row>
    <row r="7" spans="2:6" x14ac:dyDescent="0.25">
      <c r="B7" s="5" t="s">
        <v>63</v>
      </c>
      <c r="C7" s="62">
        <v>23009</v>
      </c>
      <c r="D7" s="62">
        <v>36063</v>
      </c>
      <c r="E7" s="12">
        <f t="shared" si="0"/>
        <v>13054</v>
      </c>
      <c r="F7" s="10">
        <f>D7/C7-1</f>
        <v>0.56734321352514239</v>
      </c>
    </row>
    <row r="8" spans="2:6" x14ac:dyDescent="0.25">
      <c r="B8" s="5" t="s">
        <v>64</v>
      </c>
      <c r="C8" s="62">
        <v>34530</v>
      </c>
      <c r="D8" s="62">
        <v>34874</v>
      </c>
      <c r="E8" s="12">
        <f t="shared" si="0"/>
        <v>344</v>
      </c>
      <c r="F8" s="10">
        <f>D8/C8-1</f>
        <v>9.9623515783375804E-3</v>
      </c>
    </row>
    <row r="9" spans="2:6" x14ac:dyDescent="0.25">
      <c r="B9" s="5" t="s">
        <v>65</v>
      </c>
      <c r="C9" s="62">
        <v>422</v>
      </c>
      <c r="D9" s="62">
        <v>411</v>
      </c>
      <c r="E9" s="12">
        <f t="shared" si="0"/>
        <v>-11</v>
      </c>
      <c r="F9" s="10">
        <f>D9/C9-1</f>
        <v>-2.6066350710900466E-2</v>
      </c>
    </row>
    <row r="10" spans="2:6" x14ac:dyDescent="0.25">
      <c r="B10" s="14" t="s">
        <v>80</v>
      </c>
      <c r="C10" s="62">
        <v>0</v>
      </c>
      <c r="D10" s="62">
        <v>99</v>
      </c>
      <c r="E10" s="12">
        <f t="shared" si="0"/>
        <v>99</v>
      </c>
      <c r="F10" s="10"/>
    </row>
    <row r="11" spans="2:6" x14ac:dyDescent="0.25">
      <c r="C11" s="2"/>
      <c r="D11" s="2"/>
      <c r="E11" s="2"/>
    </row>
    <row r="13" spans="2:6" ht="33" customHeight="1" x14ac:dyDescent="0.25">
      <c r="B13" s="53" t="s">
        <v>67</v>
      </c>
      <c r="C13" s="54"/>
      <c r="D13" s="54"/>
      <c r="E13" s="54"/>
      <c r="F13" s="55"/>
    </row>
    <row r="14" spans="2:6" ht="27" customHeight="1" x14ac:dyDescent="0.25">
      <c r="B14" s="1" t="s">
        <v>60</v>
      </c>
      <c r="C14" s="60" t="s">
        <v>196</v>
      </c>
      <c r="D14" s="60" t="s">
        <v>197</v>
      </c>
      <c r="E14" s="1" t="s">
        <v>73</v>
      </c>
      <c r="F14" s="1" t="s">
        <v>66</v>
      </c>
    </row>
    <row r="15" spans="2:6" x14ac:dyDescent="0.25">
      <c r="B15" s="6" t="s">
        <v>61</v>
      </c>
      <c r="C15" s="8">
        <f>SUM(C16:C20)</f>
        <v>1442</v>
      </c>
      <c r="D15" s="8">
        <f>SUM(D16:D20)</f>
        <v>2417</v>
      </c>
      <c r="E15" s="8">
        <f t="shared" ref="E15:E20" si="1">D15-C15</f>
        <v>975</v>
      </c>
      <c r="F15" s="7">
        <f>D15/C15-1</f>
        <v>0.67614424410540908</v>
      </c>
    </row>
    <row r="16" spans="2:6" x14ac:dyDescent="0.25">
      <c r="B16" s="5" t="s">
        <v>62</v>
      </c>
      <c r="C16" s="62">
        <v>1119</v>
      </c>
      <c r="D16" s="62">
        <v>1775</v>
      </c>
      <c r="E16" s="12">
        <f t="shared" si="1"/>
        <v>656</v>
      </c>
      <c r="F16" s="10">
        <f>D16/C16-1</f>
        <v>0.58623771224307419</v>
      </c>
    </row>
    <row r="17" spans="2:6" x14ac:dyDescent="0.25">
      <c r="B17" s="5" t="s">
        <v>63</v>
      </c>
      <c r="C17" s="62">
        <v>147</v>
      </c>
      <c r="D17" s="62">
        <v>451</v>
      </c>
      <c r="E17" s="12">
        <f t="shared" si="1"/>
        <v>304</v>
      </c>
      <c r="F17" s="10">
        <f>D17/C17-1</f>
        <v>2.0680272108843538</v>
      </c>
    </row>
    <row r="18" spans="2:6" x14ac:dyDescent="0.25">
      <c r="B18" s="5" t="s">
        <v>64</v>
      </c>
      <c r="C18" s="62">
        <v>159</v>
      </c>
      <c r="D18" s="62">
        <v>161</v>
      </c>
      <c r="E18" s="12">
        <f t="shared" si="1"/>
        <v>2</v>
      </c>
      <c r="F18" s="10">
        <f>D18/C18-1</f>
        <v>1.2578616352201255E-2</v>
      </c>
    </row>
    <row r="19" spans="2:6" x14ac:dyDescent="0.25">
      <c r="B19" s="5" t="s">
        <v>65</v>
      </c>
      <c r="C19" s="62">
        <v>17</v>
      </c>
      <c r="D19" s="62">
        <v>18</v>
      </c>
      <c r="E19" s="12">
        <f t="shared" si="1"/>
        <v>1</v>
      </c>
      <c r="F19" s="10">
        <f>D19/C19-1</f>
        <v>5.8823529411764719E-2</v>
      </c>
    </row>
    <row r="20" spans="2:6" x14ac:dyDescent="0.25">
      <c r="B20" s="14" t="s">
        <v>80</v>
      </c>
      <c r="C20" s="62">
        <v>0</v>
      </c>
      <c r="D20" s="62">
        <v>12</v>
      </c>
      <c r="E20" s="12">
        <f t="shared" si="1"/>
        <v>12</v>
      </c>
      <c r="F20" s="10"/>
    </row>
    <row r="22" spans="2:6" x14ac:dyDescent="0.25">
      <c r="B22" s="38" t="s">
        <v>58</v>
      </c>
      <c r="C22" s="38"/>
      <c r="D22" s="38"/>
      <c r="E22" s="13"/>
    </row>
  </sheetData>
  <mergeCells count="3">
    <mergeCell ref="B3:F3"/>
    <mergeCell ref="B13:F13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"/>
  <sheetViews>
    <sheetView zoomScale="110" zoomScaleNormal="110" workbookViewId="0">
      <selection activeCell="B3" sqref="B3:F3"/>
    </sheetView>
  </sheetViews>
  <sheetFormatPr defaultRowHeight="15" x14ac:dyDescent="0.2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 x14ac:dyDescent="0.25">
      <c r="B3" s="53" t="s">
        <v>59</v>
      </c>
      <c r="C3" s="54"/>
      <c r="D3" s="54"/>
      <c r="E3" s="54"/>
      <c r="F3" s="55"/>
    </row>
    <row r="4" spans="2:12" ht="24" customHeight="1" x14ac:dyDescent="0.25">
      <c r="B4" s="1" t="s">
        <v>60</v>
      </c>
      <c r="C4" s="1" t="s">
        <v>198</v>
      </c>
      <c r="D4" s="1" t="s">
        <v>199</v>
      </c>
      <c r="E4" s="1" t="s">
        <v>74</v>
      </c>
      <c r="F4" s="1" t="s">
        <v>66</v>
      </c>
    </row>
    <row r="5" spans="2:12" x14ac:dyDescent="0.25">
      <c r="B5" s="6" t="s">
        <v>61</v>
      </c>
      <c r="C5" s="8">
        <f>SUM(C6:C10)</f>
        <v>2445491</v>
      </c>
      <c r="D5" s="8">
        <f>SUM(D6:D10)</f>
        <v>3558207</v>
      </c>
      <c r="E5" s="8">
        <f t="shared" ref="E5:E10" si="0">D5-C5</f>
        <v>1112716</v>
      </c>
      <c r="F5" s="7">
        <f>D5/C5-1</f>
        <v>0.4550071948741583</v>
      </c>
      <c r="L5" s="11"/>
    </row>
    <row r="6" spans="2:12" x14ac:dyDescent="0.25">
      <c r="B6" s="5" t="s">
        <v>62</v>
      </c>
      <c r="C6" s="62">
        <v>1931285</v>
      </c>
      <c r="D6" s="62">
        <v>2724650</v>
      </c>
      <c r="E6" s="12">
        <f>D6-C6</f>
        <v>793365</v>
      </c>
      <c r="F6" s="4">
        <f>D6/C6-1</f>
        <v>0.41079643864059423</v>
      </c>
      <c r="L6" s="11"/>
    </row>
    <row r="7" spans="2:12" x14ac:dyDescent="0.25">
      <c r="B7" s="5" t="s">
        <v>63</v>
      </c>
      <c r="C7" s="62">
        <v>293561</v>
      </c>
      <c r="D7" s="62">
        <v>465974</v>
      </c>
      <c r="E7" s="12">
        <f>D7-C7</f>
        <v>172413</v>
      </c>
      <c r="F7" s="4">
        <f>D7/C7-1</f>
        <v>0.58731575379563372</v>
      </c>
      <c r="L7" s="11"/>
    </row>
    <row r="8" spans="2:12" x14ac:dyDescent="0.25">
      <c r="B8" s="5" t="s">
        <v>64</v>
      </c>
      <c r="C8" s="62">
        <v>217118</v>
      </c>
      <c r="D8" s="62">
        <v>359551</v>
      </c>
      <c r="E8" s="12">
        <f t="shared" si="0"/>
        <v>142433</v>
      </c>
      <c r="F8" s="4">
        <f>D8/C8-1</f>
        <v>0.65601654399911569</v>
      </c>
      <c r="L8" s="11"/>
    </row>
    <row r="9" spans="2:12" x14ac:dyDescent="0.25">
      <c r="B9" s="5" t="s">
        <v>65</v>
      </c>
      <c r="C9" s="62">
        <v>3527</v>
      </c>
      <c r="D9" s="62">
        <v>6416</v>
      </c>
      <c r="E9" s="12">
        <f t="shared" si="0"/>
        <v>2889</v>
      </c>
      <c r="F9" s="4">
        <f>D9/C9-1</f>
        <v>0.81910972497873558</v>
      </c>
    </row>
    <row r="10" spans="2:12" x14ac:dyDescent="0.25">
      <c r="B10" s="14" t="s">
        <v>80</v>
      </c>
      <c r="C10" s="62">
        <v>0</v>
      </c>
      <c r="D10" s="62">
        <v>1616</v>
      </c>
      <c r="E10" s="12">
        <f t="shared" si="0"/>
        <v>1616</v>
      </c>
      <c r="F10" s="4"/>
    </row>
    <row r="11" spans="2:12" x14ac:dyDescent="0.25">
      <c r="C11" s="2"/>
      <c r="D11" s="2"/>
      <c r="E11" s="2"/>
    </row>
    <row r="13" spans="2:12" ht="30" customHeight="1" x14ac:dyDescent="0.25">
      <c r="B13" s="53" t="s">
        <v>67</v>
      </c>
      <c r="C13" s="54"/>
      <c r="D13" s="54"/>
      <c r="E13" s="54"/>
      <c r="F13" s="55"/>
    </row>
    <row r="14" spans="2:12" ht="21.75" customHeight="1" x14ac:dyDescent="0.25">
      <c r="B14" s="1" t="s">
        <v>60</v>
      </c>
      <c r="C14" s="60" t="s">
        <v>198</v>
      </c>
      <c r="D14" s="60" t="s">
        <v>199</v>
      </c>
      <c r="E14" s="1" t="s">
        <v>74</v>
      </c>
      <c r="F14" s="1" t="s">
        <v>66</v>
      </c>
    </row>
    <row r="15" spans="2:12" ht="18" customHeight="1" x14ac:dyDescent="0.25">
      <c r="B15" s="6" t="s">
        <v>61</v>
      </c>
      <c r="C15" s="8">
        <f>SUM(C16:C20)</f>
        <v>12931</v>
      </c>
      <c r="D15" s="8">
        <f>SUM(D16:D20)</f>
        <v>15703</v>
      </c>
      <c r="E15" s="8">
        <f t="shared" ref="E15:E20" si="1">D15-C15</f>
        <v>2772</v>
      </c>
      <c r="F15" s="7">
        <f>D15/C15-1</f>
        <v>0.2143685716495245</v>
      </c>
    </row>
    <row r="16" spans="2:12" x14ac:dyDescent="0.25">
      <c r="B16" s="5" t="s">
        <v>62</v>
      </c>
      <c r="C16" s="62">
        <v>10025</v>
      </c>
      <c r="D16" s="62">
        <v>11476</v>
      </c>
      <c r="E16" s="12">
        <f>D16-C16</f>
        <v>1451</v>
      </c>
      <c r="F16" s="4">
        <f>D16/C16-1</f>
        <v>0.14473815461346629</v>
      </c>
    </row>
    <row r="17" spans="2:6" x14ac:dyDescent="0.25">
      <c r="B17" s="5" t="s">
        <v>63</v>
      </c>
      <c r="C17" s="62">
        <v>1783</v>
      </c>
      <c r="D17" s="62">
        <v>2452</v>
      </c>
      <c r="E17" s="12">
        <f t="shared" si="1"/>
        <v>669</v>
      </c>
      <c r="F17" s="4">
        <f>D17/C17-1</f>
        <v>0.37521031968592267</v>
      </c>
    </row>
    <row r="18" spans="2:6" x14ac:dyDescent="0.25">
      <c r="B18" s="5" t="s">
        <v>64</v>
      </c>
      <c r="C18" s="62">
        <v>975</v>
      </c>
      <c r="D18" s="62">
        <v>1417</v>
      </c>
      <c r="E18" s="12">
        <f t="shared" si="1"/>
        <v>442</v>
      </c>
      <c r="F18" s="4">
        <f>D18/C18-1</f>
        <v>0.45333333333333337</v>
      </c>
    </row>
    <row r="19" spans="2:6" x14ac:dyDescent="0.25">
      <c r="B19" s="5" t="s">
        <v>65</v>
      </c>
      <c r="C19" s="62">
        <v>148</v>
      </c>
      <c r="D19" s="62">
        <v>256</v>
      </c>
      <c r="E19" s="12">
        <f t="shared" si="1"/>
        <v>108</v>
      </c>
      <c r="F19" s="4">
        <f>D19/C19-1</f>
        <v>0.72972972972972983</v>
      </c>
    </row>
    <row r="20" spans="2:6" x14ac:dyDescent="0.25">
      <c r="B20" s="14" t="s">
        <v>80</v>
      </c>
      <c r="C20" s="62">
        <v>0</v>
      </c>
      <c r="D20" s="62">
        <v>102</v>
      </c>
      <c r="E20" s="12">
        <f t="shared" si="1"/>
        <v>102</v>
      </c>
      <c r="F20" s="4"/>
    </row>
    <row r="22" spans="2:6" x14ac:dyDescent="0.25">
      <c r="B22" s="38" t="s">
        <v>58</v>
      </c>
      <c r="C22" s="38"/>
      <c r="D22" s="38"/>
      <c r="E22" s="13"/>
    </row>
  </sheetData>
  <mergeCells count="3">
    <mergeCell ref="B22:D22"/>
    <mergeCell ref="B3:F3"/>
    <mergeCell ref="B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0"/>
  <sheetViews>
    <sheetView workbookViewId="0">
      <selection activeCell="B3" sqref="B3:F3"/>
    </sheetView>
  </sheetViews>
  <sheetFormatPr defaultRowHeight="15" x14ac:dyDescent="0.25"/>
  <cols>
    <col min="2" max="2" width="21.140625" customWidth="1"/>
    <col min="3" max="3" width="17.140625" customWidth="1"/>
    <col min="4" max="4" width="14.140625" customWidth="1"/>
    <col min="5" max="5" width="17" customWidth="1"/>
    <col min="6" max="6" width="18.7109375" customWidth="1"/>
    <col min="8" max="8" width="22.42578125" customWidth="1"/>
    <col min="9" max="9" width="16.140625" customWidth="1"/>
    <col min="10" max="10" width="13.85546875" customWidth="1"/>
    <col min="11" max="11" width="15" customWidth="1"/>
    <col min="12" max="12" width="13.5703125" customWidth="1"/>
  </cols>
  <sheetData>
    <row r="3" spans="2:12" ht="22.5" customHeight="1" x14ac:dyDescent="0.25">
      <c r="B3" s="56" t="s">
        <v>59</v>
      </c>
      <c r="C3" s="57"/>
      <c r="D3" s="57"/>
      <c r="E3" s="57"/>
      <c r="F3" s="58"/>
      <c r="G3" s="2"/>
      <c r="H3" s="56" t="s">
        <v>67</v>
      </c>
      <c r="I3" s="57"/>
      <c r="J3" s="57"/>
      <c r="K3" s="57"/>
      <c r="L3" s="58"/>
    </row>
    <row r="4" spans="2:12" ht="25.5" customHeight="1" x14ac:dyDescent="0.25">
      <c r="B4" s="1"/>
      <c r="C4" s="1">
        <v>2016</v>
      </c>
      <c r="D4" s="1">
        <v>2017</v>
      </c>
      <c r="E4" s="1" t="s">
        <v>74</v>
      </c>
      <c r="F4" s="1" t="s">
        <v>66</v>
      </c>
      <c r="G4" s="2"/>
      <c r="H4" s="1"/>
      <c r="I4" s="1">
        <v>2016</v>
      </c>
      <c r="J4" s="1">
        <v>2017</v>
      </c>
      <c r="K4" s="1" t="s">
        <v>74</v>
      </c>
      <c r="L4" s="1" t="s">
        <v>66</v>
      </c>
    </row>
    <row r="5" spans="2:12" x14ac:dyDescent="0.25">
      <c r="B5" s="5" t="s">
        <v>178</v>
      </c>
      <c r="C5" s="32">
        <v>141843</v>
      </c>
      <c r="D5" s="32">
        <v>194741</v>
      </c>
      <c r="E5" s="5">
        <v>52898</v>
      </c>
      <c r="F5" s="33">
        <v>0.37293345459416405</v>
      </c>
      <c r="G5" s="2"/>
      <c r="H5" s="5" t="s">
        <v>178</v>
      </c>
      <c r="I5" s="32">
        <v>882</v>
      </c>
      <c r="J5" s="32">
        <v>1145</v>
      </c>
      <c r="K5" s="5">
        <v>263</v>
      </c>
      <c r="L5" s="33">
        <v>0.29818594104308382</v>
      </c>
    </row>
    <row r="6" spans="2:12" x14ac:dyDescent="0.25">
      <c r="B6" s="5" t="s">
        <v>179</v>
      </c>
      <c r="C6" s="32">
        <v>127697</v>
      </c>
      <c r="D6" s="32">
        <v>184065</v>
      </c>
      <c r="E6" s="5">
        <v>56368</v>
      </c>
      <c r="F6" s="33">
        <v>0.44141992372569439</v>
      </c>
      <c r="G6" s="2"/>
      <c r="H6" s="5" t="s">
        <v>179</v>
      </c>
      <c r="I6" s="32">
        <v>827</v>
      </c>
      <c r="J6" s="32">
        <v>1034</v>
      </c>
      <c r="K6" s="5">
        <v>207</v>
      </c>
      <c r="L6" s="33">
        <v>0.25030229746070143</v>
      </c>
    </row>
    <row r="7" spans="2:12" x14ac:dyDescent="0.25">
      <c r="B7" s="5" t="s">
        <v>180</v>
      </c>
      <c r="C7" s="32">
        <v>163151</v>
      </c>
      <c r="D7" s="32">
        <v>249209</v>
      </c>
      <c r="E7" s="5">
        <v>86058</v>
      </c>
      <c r="F7" s="33">
        <v>0.52747454811800121</v>
      </c>
      <c r="G7" s="2"/>
      <c r="H7" s="5" t="s">
        <v>180</v>
      </c>
      <c r="I7" s="32">
        <v>913</v>
      </c>
      <c r="J7" s="32">
        <v>1334</v>
      </c>
      <c r="K7" s="5">
        <v>421</v>
      </c>
      <c r="L7" s="33">
        <v>0.46111719605695511</v>
      </c>
    </row>
    <row r="8" spans="2:12" x14ac:dyDescent="0.25">
      <c r="B8" s="5" t="s">
        <v>181</v>
      </c>
      <c r="C8" s="32">
        <v>178363</v>
      </c>
      <c r="D8" s="32">
        <v>283009</v>
      </c>
      <c r="E8" s="5">
        <v>104646</v>
      </c>
      <c r="F8" s="33">
        <v>0.58670239904015964</v>
      </c>
      <c r="G8" s="2"/>
      <c r="H8" s="5" t="s">
        <v>181</v>
      </c>
      <c r="I8" s="32">
        <v>1050</v>
      </c>
      <c r="J8" s="32">
        <v>1431</v>
      </c>
      <c r="K8" s="5">
        <v>381</v>
      </c>
      <c r="L8" s="33">
        <v>0.36285714285714277</v>
      </c>
    </row>
    <row r="9" spans="2:12" x14ac:dyDescent="0.25">
      <c r="B9" s="5" t="s">
        <v>182</v>
      </c>
      <c r="C9" s="32">
        <v>221564</v>
      </c>
      <c r="D9" s="32">
        <v>318965</v>
      </c>
      <c r="E9" s="5">
        <v>97401</v>
      </c>
      <c r="F9" s="33">
        <v>0.43960661479301688</v>
      </c>
      <c r="G9" s="2"/>
      <c r="H9" s="5" t="s">
        <v>182</v>
      </c>
      <c r="I9" s="32">
        <v>1236</v>
      </c>
      <c r="J9" s="32">
        <v>1645</v>
      </c>
      <c r="K9" s="5">
        <v>409</v>
      </c>
      <c r="L9" s="33">
        <v>0.33090614886731395</v>
      </c>
    </row>
    <row r="10" spans="2:12" x14ac:dyDescent="0.25">
      <c r="B10" s="5" t="s">
        <v>183</v>
      </c>
      <c r="C10" s="32">
        <v>249942</v>
      </c>
      <c r="D10" s="32">
        <v>385387</v>
      </c>
      <c r="E10" s="5">
        <v>135445</v>
      </c>
      <c r="F10" s="33">
        <v>0.54190572212753363</v>
      </c>
      <c r="G10" s="2"/>
      <c r="H10" s="5" t="s">
        <v>183</v>
      </c>
      <c r="I10" s="32">
        <v>1366</v>
      </c>
      <c r="J10" s="32">
        <v>2025</v>
      </c>
      <c r="K10" s="5">
        <v>659</v>
      </c>
      <c r="L10" s="33">
        <v>0.48243045387994155</v>
      </c>
    </row>
    <row r="11" spans="2:12" x14ac:dyDescent="0.25">
      <c r="B11" s="5" t="s">
        <v>184</v>
      </c>
      <c r="C11" s="32">
        <v>352408</v>
      </c>
      <c r="D11" s="32">
        <v>514472</v>
      </c>
      <c r="E11" s="5">
        <v>162064</v>
      </c>
      <c r="F11" s="33">
        <v>0.45987605275703158</v>
      </c>
      <c r="G11" s="2"/>
      <c r="H11" s="5" t="s">
        <v>184</v>
      </c>
      <c r="I11" s="32">
        <v>1724</v>
      </c>
      <c r="J11" s="32">
        <v>2460</v>
      </c>
      <c r="K11" s="5">
        <v>736</v>
      </c>
      <c r="L11" s="33">
        <v>0.42691415313225067</v>
      </c>
    </row>
    <row r="12" spans="2:12" x14ac:dyDescent="0.25">
      <c r="B12" s="5" t="s">
        <v>185</v>
      </c>
      <c r="C12" s="32">
        <v>392425</v>
      </c>
      <c r="D12" s="32">
        <v>573194</v>
      </c>
      <c r="E12" s="5">
        <v>180769</v>
      </c>
      <c r="F12" s="33">
        <v>0.46064598330891249</v>
      </c>
      <c r="G12" s="2"/>
      <c r="H12" s="5" t="s">
        <v>185</v>
      </c>
      <c r="I12" s="32">
        <v>1860</v>
      </c>
      <c r="J12" s="32">
        <v>2624</v>
      </c>
      <c r="K12" s="5">
        <v>764</v>
      </c>
      <c r="L12" s="33">
        <v>0.41075268817204291</v>
      </c>
    </row>
    <row r="13" spans="2:12" x14ac:dyDescent="0.25">
      <c r="B13" s="5" t="s">
        <v>186</v>
      </c>
      <c r="C13" s="32">
        <v>354290</v>
      </c>
      <c r="D13" s="32">
        <v>497538</v>
      </c>
      <c r="E13" s="5">
        <v>143248</v>
      </c>
      <c r="F13" s="33">
        <v>0.40432414124022698</v>
      </c>
      <c r="G13" s="2"/>
      <c r="H13" s="5" t="s">
        <v>186</v>
      </c>
      <c r="I13" s="32">
        <v>1641</v>
      </c>
      <c r="J13" s="32">
        <v>2441</v>
      </c>
      <c r="K13" s="5">
        <v>800</v>
      </c>
      <c r="L13" s="33">
        <v>0.48750761730652048</v>
      </c>
    </row>
    <row r="14" spans="2:12" x14ac:dyDescent="0.25">
      <c r="B14" s="5" t="s">
        <v>187</v>
      </c>
      <c r="C14" s="68">
        <v>263808</v>
      </c>
      <c r="D14" s="68">
        <v>355776</v>
      </c>
      <c r="E14" s="68">
        <v>91968</v>
      </c>
      <c r="F14" s="67">
        <v>0.34861717612809318</v>
      </c>
      <c r="G14" s="2"/>
      <c r="H14" s="5" t="s">
        <v>187</v>
      </c>
      <c r="I14" s="68">
        <v>1442</v>
      </c>
      <c r="J14" s="68">
        <v>2417</v>
      </c>
      <c r="K14" s="61">
        <v>975</v>
      </c>
      <c r="L14" s="67">
        <v>0.67614424410540908</v>
      </c>
    </row>
    <row r="15" spans="2:12" x14ac:dyDescent="0.25">
      <c r="B15" s="5" t="s">
        <v>188</v>
      </c>
      <c r="C15" s="5"/>
      <c r="D15" s="5"/>
      <c r="E15" s="5"/>
      <c r="F15" s="5"/>
      <c r="G15" s="2"/>
      <c r="H15" s="5" t="s">
        <v>188</v>
      </c>
      <c r="I15" s="5"/>
      <c r="J15" s="5"/>
      <c r="K15" s="5"/>
      <c r="L15" s="5"/>
    </row>
    <row r="16" spans="2:12" x14ac:dyDescent="0.25">
      <c r="B16" s="5" t="s">
        <v>189</v>
      </c>
      <c r="C16" s="5"/>
      <c r="D16" s="5"/>
      <c r="E16" s="5"/>
      <c r="F16" s="5"/>
      <c r="G16" s="2"/>
      <c r="H16" s="5" t="s">
        <v>189</v>
      </c>
      <c r="I16" s="5"/>
      <c r="J16" s="5"/>
      <c r="K16" s="5"/>
      <c r="L16" s="5"/>
    </row>
    <row r="17" spans="2:12" x14ac:dyDescent="0.25">
      <c r="B17" s="5" t="s">
        <v>61</v>
      </c>
      <c r="C17" s="70">
        <v>2445491</v>
      </c>
      <c r="D17" s="70">
        <v>3556356</v>
      </c>
      <c r="E17" s="70">
        <v>1110865</v>
      </c>
      <c r="F17" s="69">
        <v>0.45425029165922104</v>
      </c>
      <c r="G17" s="2"/>
      <c r="H17" s="5" t="s">
        <v>61</v>
      </c>
      <c r="I17" s="70">
        <v>12941</v>
      </c>
      <c r="J17" s="70">
        <v>18556</v>
      </c>
      <c r="K17" s="70">
        <v>5615</v>
      </c>
      <c r="L17" s="69">
        <v>0.43389228034927751</v>
      </c>
    </row>
    <row r="18" spans="2:12" x14ac:dyDescent="0.25">
      <c r="B18" s="34"/>
      <c r="C18" s="35"/>
      <c r="D18" s="35"/>
      <c r="E18" s="35"/>
      <c r="F18" s="35"/>
      <c r="G18" s="2"/>
      <c r="H18" s="2"/>
      <c r="I18" s="2"/>
      <c r="J18" s="2"/>
      <c r="K18" s="2"/>
      <c r="L18" s="2"/>
    </row>
    <row r="19" spans="2:12" x14ac:dyDescent="0.25">
      <c r="B19" s="16"/>
      <c r="C19" s="16"/>
      <c r="D19" s="11"/>
      <c r="E19" s="11"/>
      <c r="F19" s="16"/>
      <c r="G19" s="16"/>
      <c r="H19" s="16"/>
      <c r="I19" s="16"/>
      <c r="J19" s="16"/>
      <c r="K19" s="16"/>
      <c r="L19" s="16"/>
    </row>
    <row r="20" spans="2:12" x14ac:dyDescent="0.25">
      <c r="B20" s="38" t="s">
        <v>58</v>
      </c>
      <c r="C20" s="38"/>
      <c r="D20" s="38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B3:F3"/>
    <mergeCell ref="H3:L3"/>
    <mergeCell ref="B20:D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Routes</vt:lpstr>
      <vt:lpstr>Passengers and Flights Oct</vt:lpstr>
      <vt:lpstr>Passengers &amp; Flights 10 Months</vt:lpstr>
      <vt:lpstr>Passengers and Flights by Month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2017-11-14T06:21:50Z</dcterms:modified>
</cp:coreProperties>
</file>