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Routes" sheetId="1" r:id="rId1"/>
    <sheet name="Passengers and Flights August" sheetId="4" r:id="rId2"/>
    <sheet name="Passengers and Flights 8 Months" sheetId="2" r:id="rId3"/>
  </sheets>
  <calcPr calcId="152511"/>
</workbook>
</file>

<file path=xl/calcChain.xml><?xml version="1.0" encoding="utf-8"?>
<calcChain xmlns="http://schemas.openxmlformats.org/spreadsheetml/2006/main">
  <c r="I30" i="1" l="1"/>
  <c r="I29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7" i="2" l="1"/>
  <c r="E6" i="2"/>
  <c r="C5" i="2" l="1"/>
  <c r="E16" i="2"/>
  <c r="E20" i="2" l="1"/>
  <c r="D15" i="2"/>
  <c r="C15" i="2"/>
  <c r="E10" i="2"/>
  <c r="D5" i="2"/>
  <c r="E5" i="2" s="1"/>
  <c r="E20" i="4"/>
  <c r="D15" i="4"/>
  <c r="C15" i="4"/>
  <c r="E10" i="4"/>
  <c r="D5" i="4"/>
  <c r="C5" i="4"/>
  <c r="F6" i="2"/>
  <c r="E17" i="2"/>
  <c r="E18" i="2"/>
  <c r="E19" i="2"/>
  <c r="E8" i="2"/>
  <c r="E9" i="2"/>
  <c r="E17" i="4"/>
  <c r="E18" i="4"/>
  <c r="E19" i="4"/>
  <c r="E16" i="4"/>
  <c r="E7" i="4"/>
  <c r="E8" i="4"/>
  <c r="E9" i="4"/>
  <c r="E6" i="4"/>
  <c r="F9" i="4"/>
  <c r="F8" i="4"/>
  <c r="F7" i="4"/>
  <c r="F6" i="4"/>
  <c r="F19" i="2"/>
  <c r="F18" i="2"/>
  <c r="F17" i="2"/>
  <c r="F16" i="2"/>
  <c r="F19" i="4"/>
  <c r="F18" i="4"/>
  <c r="F17" i="4"/>
  <c r="F16" i="4"/>
  <c r="F9" i="2"/>
  <c r="F8" i="2"/>
  <c r="F7" i="2"/>
  <c r="F15" i="4" l="1"/>
  <c r="F15" i="2"/>
  <c r="F5" i="2"/>
  <c r="E15" i="2"/>
  <c r="E15" i="4"/>
  <c r="F5" i="4"/>
  <c r="E5" i="4"/>
</calcChain>
</file>

<file path=xl/sharedStrings.xml><?xml version="1.0" encoding="utf-8"?>
<sst xmlns="http://schemas.openxmlformats.org/spreadsheetml/2006/main" count="267" uniqueCount="204">
  <si>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</si>
  <si>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</si>
  <si>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</si>
  <si>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</si>
  <si>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</si>
  <si>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</si>
  <si>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</si>
  <si>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</si>
  <si>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</si>
  <si>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</si>
  <si>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</si>
  <si>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</si>
  <si>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</si>
  <si>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</si>
  <si>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</si>
  <si>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</si>
  <si>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</si>
  <si>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</si>
  <si>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</si>
  <si>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</si>
  <si>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</si>
  <si>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</si>
  <si>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</si>
  <si>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</si>
  <si>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</si>
  <si>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</si>
  <si>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</si>
  <si>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</si>
  <si>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</si>
  <si>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</si>
  <si>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</si>
  <si>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</si>
  <si>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</si>
  <si>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</si>
  <si>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</si>
  <si>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</si>
  <si>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</si>
  <si>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</si>
  <si>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</si>
  <si>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</si>
  <si>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</si>
  <si>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</si>
  <si>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</si>
  <si>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</si>
  <si>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</si>
  <si>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</si>
  <si>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</si>
  <si>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</si>
  <si>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</si>
  <si>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</si>
  <si>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</si>
  <si>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</si>
  <si>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</si>
  <si>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</si>
  <si>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</si>
  <si>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</si>
  <si>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</si>
  <si>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</si>
  <si>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</si>
  <si>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</si>
  <si>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</si>
  <si>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</si>
  <si>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</si>
  <si>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</si>
  <si>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</si>
  <si>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</si>
  <si>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</si>
  <si>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</si>
  <si>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</si>
  <si>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</si>
  <si>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</si>
  <si>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</si>
  <si>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Larnaca</t>
  </si>
  <si>
    <t>Kutaisi - Thessaloniki</t>
  </si>
  <si>
    <t>Tbilisi - Urumchi - Pekini</t>
  </si>
  <si>
    <t xml:space="preserve">Change </t>
  </si>
  <si>
    <t>Change</t>
  </si>
  <si>
    <t>Kutaisi - Milan</t>
  </si>
  <si>
    <t>Tbilisi - Astana</t>
  </si>
  <si>
    <t>Zagros</t>
  </si>
  <si>
    <t>Tbilisi - Sharm El Sheikh</t>
  </si>
  <si>
    <t>AtlasGlobal</t>
  </si>
  <si>
    <t>Ambrolauri Airport</t>
  </si>
  <si>
    <t>Tbilisi - Londoni</t>
  </si>
  <si>
    <t>Batumi - Yekaterinburg</t>
  </si>
  <si>
    <t>Batumi - Petersburg</t>
  </si>
  <si>
    <t>Arkia</t>
  </si>
  <si>
    <t>Tbilisi - Novosibirski</t>
  </si>
  <si>
    <t>Air Arabia Jordan</t>
  </si>
  <si>
    <t>Tbilisi - Amani</t>
  </si>
  <si>
    <t>Batumi - Kiev</t>
  </si>
  <si>
    <t>Taban</t>
  </si>
  <si>
    <t>Tbilisi - Prague</t>
  </si>
  <si>
    <t>Batumi - Astana</t>
  </si>
  <si>
    <t>Kutaisi - Aktau</t>
  </si>
  <si>
    <t>Batumi - Aktau</t>
  </si>
  <si>
    <t>Severstal</t>
  </si>
  <si>
    <t>Batumi - Cherepovets</t>
  </si>
  <si>
    <t>Batumi - Dubai</t>
  </si>
  <si>
    <t>Tbilisi - Sochi</t>
  </si>
  <si>
    <t>Batumi - Zaporozhya</t>
  </si>
  <si>
    <t>Nordavia</t>
  </si>
  <si>
    <t>Ellinair</t>
  </si>
  <si>
    <t>Tbilisi - Thessaloniki</t>
  </si>
  <si>
    <t>Tbilisi - Heraklion</t>
  </si>
  <si>
    <t>Gulf Air</t>
  </si>
  <si>
    <t>Tbilisi - Bahrain</t>
  </si>
  <si>
    <t>Red Wings</t>
  </si>
  <si>
    <t>Dart Airlines</t>
  </si>
  <si>
    <t>Tbilisi - Ispahan</t>
  </si>
  <si>
    <t>Batumi - Sharjah</t>
  </si>
  <si>
    <t>Iran Aseman Airlines</t>
  </si>
  <si>
    <t>Tbilisi - Odesa</t>
  </si>
  <si>
    <t>Batumi - Odesa</t>
  </si>
  <si>
    <t>Kutaisi - London</t>
  </si>
  <si>
    <t>2016 (August)</t>
  </si>
  <si>
    <t>2017 (August)</t>
  </si>
  <si>
    <t>2016: 8 Months</t>
  </si>
  <si>
    <t>2017: 8 Months</t>
  </si>
  <si>
    <t>Tbilisi - Tehran</t>
  </si>
  <si>
    <t>Israir</t>
  </si>
  <si>
    <t>Wataniya Airways</t>
  </si>
  <si>
    <t>Tbilisi - Kuwait</t>
  </si>
  <si>
    <t>Routes as of August</t>
  </si>
  <si>
    <t>Service Air</t>
  </si>
  <si>
    <t>Tbilisi - Batumi</t>
  </si>
  <si>
    <t>Country</t>
  </si>
  <si>
    <t>Flights            (per week)</t>
  </si>
  <si>
    <t>China</t>
  </si>
  <si>
    <t>Kazakhstan</t>
  </si>
  <si>
    <t>Kuwait</t>
  </si>
  <si>
    <t>Hungary</t>
  </si>
  <si>
    <t>Czech Republic</t>
  </si>
  <si>
    <t>Ukraine</t>
  </si>
  <si>
    <t>Armenia</t>
  </si>
  <si>
    <t>Georgia</t>
  </si>
  <si>
    <t>Greece</t>
  </si>
  <si>
    <t>Russia</t>
  </si>
  <si>
    <t>Poland</t>
  </si>
  <si>
    <t>Netherland</t>
  </si>
  <si>
    <t>Lithuania</t>
  </si>
  <si>
    <t>Latvia</t>
  </si>
  <si>
    <t>Cyprus</t>
  </si>
  <si>
    <t>Qatar</t>
  </si>
  <si>
    <t>Italy</t>
  </si>
  <si>
    <t>Israel</t>
  </si>
  <si>
    <t>Iran</t>
  </si>
  <si>
    <t>Jordan</t>
  </si>
  <si>
    <t>Turkey</t>
  </si>
  <si>
    <t>Egypt</t>
  </si>
  <si>
    <t>Germany</t>
  </si>
  <si>
    <t>United Kingdom</t>
  </si>
  <si>
    <t>Belarus</t>
  </si>
  <si>
    <t>United Arab Emirates</t>
  </si>
  <si>
    <t>Azerbaijan</t>
  </si>
  <si>
    <t>Austria</t>
  </si>
  <si>
    <t>Vienna</t>
  </si>
  <si>
    <t>Baku</t>
  </si>
  <si>
    <t>Dubai</t>
  </si>
  <si>
    <t>Sharjah</t>
  </si>
  <si>
    <t>Bahrain</t>
  </si>
  <si>
    <t>London</t>
  </si>
  <si>
    <t>Munich</t>
  </si>
  <si>
    <t>Berlin</t>
  </si>
  <si>
    <t>Dortmund</t>
  </si>
  <si>
    <t>Memmingen</t>
  </si>
  <si>
    <t>Kutaisi - Memmingen</t>
  </si>
  <si>
    <t>Hurgada</t>
  </si>
  <si>
    <t>Sharm El Sheikh</t>
  </si>
  <si>
    <t>Istanbul</t>
  </si>
  <si>
    <t>Aman</t>
  </si>
  <si>
    <t>Tehran</t>
  </si>
  <si>
    <t>Tel Avivi</t>
  </si>
  <si>
    <t>Milan</t>
  </si>
  <si>
    <t>Doha</t>
  </si>
  <si>
    <t>Riga</t>
  </si>
  <si>
    <t>Vilnius</t>
  </si>
  <si>
    <t>Amsterdam</t>
  </si>
  <si>
    <t>Warsaw</t>
  </si>
  <si>
    <t>Katowice</t>
  </si>
  <si>
    <t>Larnaca</t>
  </si>
  <si>
    <t>Moscow</t>
  </si>
  <si>
    <t>Petersburg</t>
  </si>
  <si>
    <t>Cherepovets</t>
  </si>
  <si>
    <t>Yekaterinburg</t>
  </si>
  <si>
    <t>Sochi</t>
  </si>
  <si>
    <t>Novosibirski</t>
  </si>
  <si>
    <t>Thessaloniki</t>
  </si>
  <si>
    <t>Athen</t>
  </si>
  <si>
    <t>Heraklion</t>
  </si>
  <si>
    <t>Batumi</t>
  </si>
  <si>
    <t>Yerevan</t>
  </si>
  <si>
    <t>Kiev</t>
  </si>
  <si>
    <t>Odesa</t>
  </si>
  <si>
    <t>Zaporozhya</t>
  </si>
  <si>
    <t>Kharkiv</t>
  </si>
  <si>
    <t>Budapest</t>
  </si>
  <si>
    <t>Astana</t>
  </si>
  <si>
    <t>Aktau</t>
  </si>
  <si>
    <t>Almaty</t>
  </si>
  <si>
    <t>Prague</t>
  </si>
  <si>
    <t>Urumchi - Pekini</t>
  </si>
  <si>
    <t>Ispahan</t>
  </si>
  <si>
    <t>Directions as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</si>
</sst>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7" fillId="0" borderId="0" xfId="0" applyFont="1"/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9"/>
  <sheetViews>
    <sheetView tabSelected="1" topLeftCell="B1" workbookViewId="0">
      <selection activeCell="B2" sqref="B2:D2"/>
    </sheetView>
  </sheetViews>
  <sheetFormatPr defaultRowHeight="15" x14ac:dyDescent="0.25"/>
  <cols>
    <col min="1" max="1" width="12.7109375" customWidth="1"/>
    <col min="2" max="2" width="29.140625" style="3" customWidth="1"/>
    <col min="3" max="3" width="35.85546875" style="9" bestFit="1" customWidth="1"/>
    <col min="4" max="4" width="21.140625" bestFit="1" customWidth="1"/>
    <col min="7" max="7" width="22.140625" style="16" bestFit="1" customWidth="1"/>
    <col min="8" max="8" width="31.5703125" style="16" bestFit="1" customWidth="1"/>
    <col min="9" max="9" width="12" style="16" customWidth="1"/>
  </cols>
  <sheetData>
    <row r="1" spans="2:9" x14ac:dyDescent="0.25">
      <c r="D1" s="15"/>
    </row>
    <row r="2" spans="2:9" ht="20.25" customHeight="1" x14ac:dyDescent="0.25">
      <c r="B2" s="31" t="s">
        <v>123</v>
      </c>
      <c r="C2" s="31"/>
      <c r="D2" s="31"/>
      <c r="G2" s="31" t="s">
        <v>203</v>
      </c>
      <c r="H2" s="31"/>
      <c r="I2" s="31"/>
    </row>
    <row r="3" spans="2:9" x14ac:dyDescent="0.25">
      <c r="D3" s="15"/>
    </row>
    <row r="4" spans="2:9" ht="33" customHeight="1" x14ac:dyDescent="0.25">
      <c r="B4" s="20" t="s">
        <v>32</v>
      </c>
      <c r="C4" s="21" t="s">
        <v>33</v>
      </c>
      <c r="D4" s="20" t="s">
        <v>34</v>
      </c>
      <c r="G4" s="20" t="s">
        <v>126</v>
      </c>
      <c r="H4" s="21" t="s">
        <v>33</v>
      </c>
      <c r="I4" s="36" t="s">
        <v>127</v>
      </c>
    </row>
    <row r="5" spans="2:9" ht="18" x14ac:dyDescent="0.25">
      <c r="B5" s="29" t="s">
        <v>0</v>
      </c>
      <c r="C5" s="22" t="s">
        <v>25</v>
      </c>
      <c r="D5" s="17">
        <v>7</v>
      </c>
      <c r="G5" s="37" t="s">
        <v>155</v>
      </c>
      <c r="H5" s="23" t="s">
        <v>156</v>
      </c>
      <c r="I5" s="5">
        <f>D12</f>
        <v>2</v>
      </c>
    </row>
    <row r="6" spans="2:9" ht="18" x14ac:dyDescent="0.25">
      <c r="B6" s="32"/>
      <c r="C6" s="23" t="s">
        <v>27</v>
      </c>
      <c r="D6" s="17">
        <v>21</v>
      </c>
      <c r="G6" s="37" t="s">
        <v>154</v>
      </c>
      <c r="H6" s="22" t="s">
        <v>157</v>
      </c>
      <c r="I6" s="5">
        <f>SUM(D25)</f>
        <v>10</v>
      </c>
    </row>
    <row r="7" spans="2:9" ht="18" x14ac:dyDescent="0.25">
      <c r="B7" s="32"/>
      <c r="C7" s="23" t="s">
        <v>119</v>
      </c>
      <c r="D7" s="17">
        <v>3</v>
      </c>
      <c r="G7" s="38" t="s">
        <v>153</v>
      </c>
      <c r="H7" s="23" t="s">
        <v>158</v>
      </c>
      <c r="I7" s="5">
        <f>SUM(D28,D29)</f>
        <v>25</v>
      </c>
    </row>
    <row r="8" spans="2:9" ht="18" x14ac:dyDescent="0.25">
      <c r="B8" s="32"/>
      <c r="C8" s="23" t="s">
        <v>83</v>
      </c>
      <c r="D8" s="17">
        <v>3</v>
      </c>
      <c r="G8" s="39"/>
      <c r="H8" s="22" t="s">
        <v>159</v>
      </c>
      <c r="I8" s="5">
        <f>SUM(D76,D77)</f>
        <v>10</v>
      </c>
    </row>
    <row r="9" spans="2:9" ht="18" x14ac:dyDescent="0.25">
      <c r="B9" s="32"/>
      <c r="C9" s="23" t="s">
        <v>28</v>
      </c>
      <c r="D9" s="17">
        <v>2</v>
      </c>
      <c r="G9" s="40" t="s">
        <v>160</v>
      </c>
      <c r="H9" s="23" t="s">
        <v>160</v>
      </c>
      <c r="I9" s="5">
        <f>SUM(D53)</f>
        <v>3</v>
      </c>
    </row>
    <row r="10" spans="2:9" ht="18" x14ac:dyDescent="0.25">
      <c r="B10" s="32"/>
      <c r="C10" s="23" t="s">
        <v>29</v>
      </c>
      <c r="D10" s="17">
        <v>2</v>
      </c>
      <c r="G10" s="37" t="s">
        <v>152</v>
      </c>
      <c r="H10" s="22" t="s">
        <v>152</v>
      </c>
      <c r="I10" s="5">
        <f>SUM(D51,D52)</f>
        <v>14</v>
      </c>
    </row>
    <row r="11" spans="2:9" ht="18" x14ac:dyDescent="0.25">
      <c r="B11" s="32"/>
      <c r="C11" s="23" t="s">
        <v>30</v>
      </c>
      <c r="D11" s="17">
        <v>6</v>
      </c>
      <c r="G11" s="37" t="s">
        <v>151</v>
      </c>
      <c r="H11" s="23" t="s">
        <v>161</v>
      </c>
      <c r="I11" s="5">
        <f>SUM(D8,D94)</f>
        <v>5</v>
      </c>
    </row>
    <row r="12" spans="2:9" ht="18" x14ac:dyDescent="0.25">
      <c r="B12" s="32"/>
      <c r="C12" s="23" t="s">
        <v>31</v>
      </c>
      <c r="D12" s="17">
        <v>2</v>
      </c>
      <c r="G12" s="38" t="s">
        <v>150</v>
      </c>
      <c r="H12" s="22" t="s">
        <v>162</v>
      </c>
      <c r="I12" s="5">
        <f>SUM(D54)</f>
        <v>7</v>
      </c>
    </row>
    <row r="13" spans="2:9" ht="18" x14ac:dyDescent="0.25">
      <c r="B13" s="32"/>
      <c r="C13" s="23" t="s">
        <v>44</v>
      </c>
      <c r="D13" s="17">
        <v>4</v>
      </c>
      <c r="G13" s="41"/>
      <c r="H13" s="23" t="s">
        <v>163</v>
      </c>
      <c r="I13" s="5">
        <f>SUM(D89)</f>
        <v>3</v>
      </c>
    </row>
    <row r="14" spans="2:9" s="15" customFormat="1" ht="18" x14ac:dyDescent="0.25">
      <c r="B14" s="32"/>
      <c r="C14" s="22" t="s">
        <v>92</v>
      </c>
      <c r="D14" s="18">
        <v>2</v>
      </c>
      <c r="G14" s="41"/>
      <c r="H14" s="22" t="s">
        <v>164</v>
      </c>
      <c r="I14" s="5">
        <f>SUM(D90)</f>
        <v>2</v>
      </c>
    </row>
    <row r="15" spans="2:9" s="15" customFormat="1" ht="18" x14ac:dyDescent="0.25">
      <c r="B15" s="32"/>
      <c r="C15" s="22" t="s">
        <v>125</v>
      </c>
      <c r="D15" s="18">
        <v>5</v>
      </c>
      <c r="G15" s="39"/>
      <c r="H15" s="23" t="s">
        <v>165</v>
      </c>
      <c r="I15" s="5">
        <f>SUM(D91)</f>
        <v>2</v>
      </c>
    </row>
    <row r="16" spans="2:9" ht="18" x14ac:dyDescent="0.25">
      <c r="B16" s="32"/>
      <c r="C16" s="22" t="s">
        <v>93</v>
      </c>
      <c r="D16" s="18">
        <v>1</v>
      </c>
      <c r="G16" s="42" t="s">
        <v>149</v>
      </c>
      <c r="H16" s="22" t="s">
        <v>167</v>
      </c>
      <c r="I16" s="5">
        <f>SUM(D74)</f>
        <v>2</v>
      </c>
    </row>
    <row r="17" spans="2:9" ht="18" x14ac:dyDescent="0.25">
      <c r="B17" s="32"/>
      <c r="C17" s="22" t="s">
        <v>26</v>
      </c>
      <c r="D17" s="18">
        <v>2</v>
      </c>
      <c r="G17" s="43"/>
      <c r="H17" s="23" t="s">
        <v>168</v>
      </c>
      <c r="I17" s="5">
        <f>SUM(D75)</f>
        <v>1</v>
      </c>
    </row>
    <row r="18" spans="2:9" s="16" customFormat="1" ht="18" x14ac:dyDescent="0.25">
      <c r="B18" s="17" t="s">
        <v>124</v>
      </c>
      <c r="C18" s="22" t="s">
        <v>125</v>
      </c>
      <c r="D18" s="18">
        <v>11</v>
      </c>
      <c r="G18" s="44" t="s">
        <v>148</v>
      </c>
      <c r="H18" s="22" t="s">
        <v>169</v>
      </c>
      <c r="I18" s="5">
        <f>SUM(D64,D65,D66,D67)</f>
        <v>57</v>
      </c>
    </row>
    <row r="19" spans="2:9" ht="18" x14ac:dyDescent="0.25">
      <c r="B19" s="17" t="s">
        <v>1</v>
      </c>
      <c r="C19" s="23" t="s">
        <v>74</v>
      </c>
      <c r="D19" s="17">
        <v>3</v>
      </c>
      <c r="G19" s="44" t="s">
        <v>147</v>
      </c>
      <c r="H19" s="23" t="s">
        <v>170</v>
      </c>
      <c r="I19" s="5">
        <f>SUM(D78)</f>
        <v>2</v>
      </c>
    </row>
    <row r="20" spans="2:9" s="15" customFormat="1" ht="18" x14ac:dyDescent="0.25">
      <c r="B20" s="29" t="s">
        <v>2</v>
      </c>
      <c r="C20" s="23" t="s">
        <v>35</v>
      </c>
      <c r="D20" s="17">
        <v>5</v>
      </c>
      <c r="G20" s="42" t="s">
        <v>146</v>
      </c>
      <c r="H20" s="22" t="s">
        <v>171</v>
      </c>
      <c r="I20" s="5">
        <f>SUM(D7,D68,D69,D70,D72,D73,)</f>
        <v>25</v>
      </c>
    </row>
    <row r="21" spans="2:9" s="15" customFormat="1" ht="18" x14ac:dyDescent="0.25">
      <c r="B21" s="32"/>
      <c r="C21" s="23" t="s">
        <v>94</v>
      </c>
      <c r="D21" s="17">
        <v>2</v>
      </c>
      <c r="G21" s="43"/>
      <c r="H21" s="23" t="s">
        <v>202</v>
      </c>
      <c r="I21" s="5">
        <f>SUM(D71)</f>
        <v>2</v>
      </c>
    </row>
    <row r="22" spans="2:9" ht="18" x14ac:dyDescent="0.25">
      <c r="B22" s="30"/>
      <c r="C22" s="23" t="s">
        <v>95</v>
      </c>
      <c r="D22" s="17">
        <v>3</v>
      </c>
      <c r="G22" s="44" t="s">
        <v>145</v>
      </c>
      <c r="H22" s="22" t="s">
        <v>172</v>
      </c>
      <c r="I22" s="5">
        <f>SUM(D5,D17,D44,D45,D46,D47,D48)</f>
        <v>28</v>
      </c>
    </row>
    <row r="23" spans="2:9" ht="18" x14ac:dyDescent="0.25">
      <c r="B23" s="29" t="s">
        <v>3</v>
      </c>
      <c r="C23" s="23" t="s">
        <v>36</v>
      </c>
      <c r="D23" s="17">
        <v>7</v>
      </c>
      <c r="G23" s="44" t="s">
        <v>144</v>
      </c>
      <c r="H23" s="23" t="s">
        <v>173</v>
      </c>
      <c r="I23" s="5">
        <f>SUM(D88)</f>
        <v>3</v>
      </c>
    </row>
    <row r="24" spans="2:9" ht="18" x14ac:dyDescent="0.25">
      <c r="B24" s="30"/>
      <c r="C24" s="23" t="s">
        <v>78</v>
      </c>
      <c r="D24" s="17">
        <v>4</v>
      </c>
      <c r="G24" s="44" t="s">
        <v>143</v>
      </c>
      <c r="H24" s="22" t="s">
        <v>174</v>
      </c>
      <c r="I24" s="5">
        <f>SUM(D26)</f>
        <v>14</v>
      </c>
    </row>
    <row r="25" spans="2:9" ht="18" x14ac:dyDescent="0.25">
      <c r="B25" s="17" t="s">
        <v>4</v>
      </c>
      <c r="C25" s="23" t="s">
        <v>37</v>
      </c>
      <c r="D25" s="17">
        <v>10</v>
      </c>
      <c r="G25" s="44" t="s">
        <v>142</v>
      </c>
      <c r="H25" s="23" t="s">
        <v>180</v>
      </c>
      <c r="I25" s="5">
        <f>SUM(D92)</f>
        <v>2</v>
      </c>
    </row>
    <row r="26" spans="2:9" s="15" customFormat="1" ht="18" x14ac:dyDescent="0.25">
      <c r="B26" s="17" t="s">
        <v>5</v>
      </c>
      <c r="C26" s="23" t="s">
        <v>38</v>
      </c>
      <c r="D26" s="17">
        <v>14</v>
      </c>
      <c r="G26" s="44" t="s">
        <v>141</v>
      </c>
      <c r="H26" s="22" t="s">
        <v>175</v>
      </c>
      <c r="I26" s="5">
        <f>SUM(D63)</f>
        <v>5</v>
      </c>
    </row>
    <row r="27" spans="2:9" ht="18" x14ac:dyDescent="0.25">
      <c r="B27" s="17" t="s">
        <v>96</v>
      </c>
      <c r="C27" s="23" t="s">
        <v>97</v>
      </c>
      <c r="D27" s="17">
        <v>1</v>
      </c>
      <c r="G27" s="44" t="s">
        <v>140</v>
      </c>
      <c r="H27" s="23" t="s">
        <v>176</v>
      </c>
      <c r="I27" s="5">
        <f>SUM(D87)</f>
        <v>2</v>
      </c>
    </row>
    <row r="28" spans="2:9" s="15" customFormat="1" ht="18" x14ac:dyDescent="0.25">
      <c r="B28" s="29" t="s">
        <v>6</v>
      </c>
      <c r="C28" s="23" t="s">
        <v>39</v>
      </c>
      <c r="D28" s="17">
        <v>22</v>
      </c>
      <c r="G28" s="44" t="s">
        <v>139</v>
      </c>
      <c r="H28" s="22" t="s">
        <v>177</v>
      </c>
      <c r="I28" s="5">
        <f>SUM(D10)</f>
        <v>2</v>
      </c>
    </row>
    <row r="29" spans="2:9" ht="18" x14ac:dyDescent="0.25">
      <c r="B29" s="30"/>
      <c r="C29" s="23" t="s">
        <v>98</v>
      </c>
      <c r="D29" s="17">
        <v>3</v>
      </c>
      <c r="G29" s="42" t="s">
        <v>138</v>
      </c>
      <c r="H29" s="23" t="s">
        <v>178</v>
      </c>
      <c r="I29" s="5">
        <f>SUM(D38,D85)</f>
        <v>10</v>
      </c>
    </row>
    <row r="30" spans="2:9" ht="18" x14ac:dyDescent="0.25">
      <c r="B30" s="29" t="s">
        <v>7</v>
      </c>
      <c r="C30" s="23" t="s">
        <v>40</v>
      </c>
      <c r="D30" s="17">
        <v>2</v>
      </c>
      <c r="G30" s="43"/>
      <c r="H30" s="22" t="s">
        <v>179</v>
      </c>
      <c r="I30" s="5">
        <f>SUM(D86)</f>
        <v>2</v>
      </c>
    </row>
    <row r="31" spans="2:9" ht="18" x14ac:dyDescent="0.25">
      <c r="B31" s="32"/>
      <c r="C31" s="23" t="s">
        <v>41</v>
      </c>
      <c r="D31" s="17">
        <v>2</v>
      </c>
      <c r="G31" s="42" t="s">
        <v>137</v>
      </c>
      <c r="H31" s="23" t="s">
        <v>181</v>
      </c>
      <c r="I31" s="5">
        <f>SUM(D6,D30,D34,D35,D55,D56,D57,D59,D60,)</f>
        <v>62</v>
      </c>
    </row>
    <row r="32" spans="2:9" s="15" customFormat="1" ht="18" x14ac:dyDescent="0.25">
      <c r="B32" s="32"/>
      <c r="C32" s="23" t="s">
        <v>28</v>
      </c>
      <c r="D32" s="17">
        <v>2</v>
      </c>
      <c r="G32" s="45"/>
      <c r="H32" s="22" t="s">
        <v>182</v>
      </c>
      <c r="I32" s="5">
        <f>SUM(D9,D32,D36,D43)</f>
        <v>7</v>
      </c>
    </row>
    <row r="33" spans="2:9" ht="18" x14ac:dyDescent="0.25">
      <c r="B33" s="32"/>
      <c r="C33" s="23" t="s">
        <v>99</v>
      </c>
      <c r="D33" s="17">
        <v>2</v>
      </c>
      <c r="G33" s="45"/>
      <c r="H33" s="23" t="s">
        <v>183</v>
      </c>
      <c r="I33" s="5">
        <f>SUM(D27)</f>
        <v>1</v>
      </c>
    </row>
    <row r="34" spans="2:9" s="16" customFormat="1" ht="18" x14ac:dyDescent="0.25">
      <c r="B34" s="32"/>
      <c r="C34" s="23" t="s">
        <v>27</v>
      </c>
      <c r="D34" s="17">
        <v>2</v>
      </c>
      <c r="G34" s="45"/>
      <c r="H34" s="22" t="s">
        <v>184</v>
      </c>
      <c r="I34" s="5">
        <f>SUM(D31,D37)</f>
        <v>5</v>
      </c>
    </row>
    <row r="35" spans="2:9" ht="18" x14ac:dyDescent="0.25">
      <c r="B35" s="32"/>
      <c r="C35" s="23" t="s">
        <v>42</v>
      </c>
      <c r="D35" s="17">
        <v>7</v>
      </c>
      <c r="G35" s="45"/>
      <c r="H35" s="23" t="s">
        <v>185</v>
      </c>
      <c r="I35" s="5">
        <f>SUM(D33)</f>
        <v>2</v>
      </c>
    </row>
    <row r="36" spans="2:9" ht="18" x14ac:dyDescent="0.25">
      <c r="B36" s="32"/>
      <c r="C36" s="26" t="s">
        <v>85</v>
      </c>
      <c r="D36" s="17">
        <v>2</v>
      </c>
      <c r="G36" s="43"/>
      <c r="H36" s="22" t="s">
        <v>186</v>
      </c>
      <c r="I36" s="5">
        <f>SUM(D58)</f>
        <v>1</v>
      </c>
    </row>
    <row r="37" spans="2:9" ht="18" x14ac:dyDescent="0.25">
      <c r="B37" s="32"/>
      <c r="C37" s="23" t="s">
        <v>84</v>
      </c>
      <c r="D37" s="17">
        <v>3</v>
      </c>
      <c r="G37" s="42" t="s">
        <v>136</v>
      </c>
      <c r="H37" s="23" t="s">
        <v>187</v>
      </c>
      <c r="I37" s="5">
        <f>SUM(D93,D49)</f>
        <v>4</v>
      </c>
    </row>
    <row r="38" spans="2:9" ht="18" x14ac:dyDescent="0.25">
      <c r="B38" s="17" t="s">
        <v>8</v>
      </c>
      <c r="C38" s="23" t="s">
        <v>43</v>
      </c>
      <c r="D38" s="17">
        <v>7</v>
      </c>
      <c r="G38" s="45"/>
      <c r="H38" s="22" t="s">
        <v>188</v>
      </c>
      <c r="I38" s="5">
        <f>SUM(D62)</f>
        <v>5</v>
      </c>
    </row>
    <row r="39" spans="2:9" s="15" customFormat="1" ht="18" x14ac:dyDescent="0.25">
      <c r="B39" s="29" t="s">
        <v>9</v>
      </c>
      <c r="C39" s="23" t="s">
        <v>44</v>
      </c>
      <c r="D39" s="17">
        <v>14</v>
      </c>
      <c r="G39" s="43"/>
      <c r="H39" s="23" t="s">
        <v>189</v>
      </c>
      <c r="I39" s="5">
        <f>SUM(D50)</f>
        <v>1</v>
      </c>
    </row>
    <row r="40" spans="2:9" ht="18" x14ac:dyDescent="0.25">
      <c r="B40" s="32"/>
      <c r="C40" s="23" t="s">
        <v>100</v>
      </c>
      <c r="D40" s="17">
        <v>2</v>
      </c>
      <c r="G40" s="44" t="s">
        <v>135</v>
      </c>
      <c r="H40" s="22" t="s">
        <v>190</v>
      </c>
      <c r="I40" s="5">
        <f>SUM(D15+D18)</f>
        <v>16</v>
      </c>
    </row>
    <row r="41" spans="2:9" ht="18" x14ac:dyDescent="0.25">
      <c r="B41" s="32"/>
      <c r="C41" s="23" t="s">
        <v>45</v>
      </c>
      <c r="D41" s="17">
        <v>7</v>
      </c>
      <c r="G41" s="40" t="s">
        <v>134</v>
      </c>
      <c r="H41" s="23" t="s">
        <v>191</v>
      </c>
      <c r="I41" s="5">
        <f>SUM(D11)</f>
        <v>6</v>
      </c>
    </row>
    <row r="42" spans="2:9" s="15" customFormat="1" ht="18" x14ac:dyDescent="0.25">
      <c r="B42" s="30"/>
      <c r="C42" s="23" t="s">
        <v>46</v>
      </c>
      <c r="D42" s="17">
        <v>2</v>
      </c>
      <c r="G42" s="46" t="s">
        <v>133</v>
      </c>
      <c r="H42" s="22" t="s">
        <v>192</v>
      </c>
      <c r="I42" s="5">
        <f>SUM(D13,D39,D41,D61,D80,D82)</f>
        <v>42</v>
      </c>
    </row>
    <row r="43" spans="2:9" ht="18" x14ac:dyDescent="0.25">
      <c r="B43" s="25" t="s">
        <v>101</v>
      </c>
      <c r="C43" s="26" t="s">
        <v>85</v>
      </c>
      <c r="D43" s="17">
        <v>1</v>
      </c>
      <c r="G43" s="47"/>
      <c r="H43" s="23" t="s">
        <v>193</v>
      </c>
      <c r="I43" s="5">
        <f>SUM(D81,D83)</f>
        <v>4</v>
      </c>
    </row>
    <row r="44" spans="2:9" ht="18" x14ac:dyDescent="0.25">
      <c r="B44" s="24" t="s">
        <v>86</v>
      </c>
      <c r="C44" s="23" t="s">
        <v>25</v>
      </c>
      <c r="D44" s="17">
        <v>2</v>
      </c>
      <c r="G44" s="47"/>
      <c r="H44" s="22" t="s">
        <v>194</v>
      </c>
      <c r="I44" s="5">
        <f>SUM(D40)</f>
        <v>2</v>
      </c>
    </row>
    <row r="45" spans="2:9" ht="18" x14ac:dyDescent="0.25">
      <c r="B45" s="29" t="s">
        <v>10</v>
      </c>
      <c r="C45" s="23" t="s">
        <v>25</v>
      </c>
      <c r="D45" s="17">
        <v>4</v>
      </c>
      <c r="G45" s="48"/>
      <c r="H45" s="23" t="s">
        <v>195</v>
      </c>
      <c r="I45" s="5">
        <f>SUM(D42)</f>
        <v>2</v>
      </c>
    </row>
    <row r="46" spans="2:9" ht="18" x14ac:dyDescent="0.25">
      <c r="B46" s="30"/>
      <c r="C46" s="22" t="s">
        <v>26</v>
      </c>
      <c r="D46" s="17">
        <v>6</v>
      </c>
      <c r="G46" s="40" t="s">
        <v>131</v>
      </c>
      <c r="H46" s="22" t="s">
        <v>196</v>
      </c>
      <c r="I46" s="5">
        <f>SUM(D84)</f>
        <v>2</v>
      </c>
    </row>
    <row r="47" spans="2:9" ht="18" x14ac:dyDescent="0.25">
      <c r="B47" s="29" t="s">
        <v>120</v>
      </c>
      <c r="C47" s="23" t="s">
        <v>25</v>
      </c>
      <c r="D47" s="17">
        <v>6</v>
      </c>
      <c r="G47" s="40" t="s">
        <v>130</v>
      </c>
      <c r="H47" s="23" t="s">
        <v>130</v>
      </c>
      <c r="I47" s="5">
        <f>SUM(D79)</f>
        <v>2</v>
      </c>
    </row>
    <row r="48" spans="2:9" ht="18" x14ac:dyDescent="0.25">
      <c r="B48" s="30"/>
      <c r="C48" s="22" t="s">
        <v>26</v>
      </c>
      <c r="D48" s="17">
        <v>1</v>
      </c>
      <c r="G48" s="46" t="s">
        <v>129</v>
      </c>
      <c r="H48" s="22" t="s">
        <v>197</v>
      </c>
      <c r="I48" s="5">
        <f>SUM(D24,D16)</f>
        <v>5</v>
      </c>
    </row>
    <row r="49" spans="2:9" s="15" customFormat="1" ht="18" x14ac:dyDescent="0.25">
      <c r="B49" s="29" t="s">
        <v>102</v>
      </c>
      <c r="C49" s="22" t="s">
        <v>103</v>
      </c>
      <c r="D49" s="17">
        <v>2</v>
      </c>
      <c r="G49" s="47"/>
      <c r="H49" s="23" t="s">
        <v>198</v>
      </c>
      <c r="I49" s="5">
        <f>SUM(D20,D21,D22)</f>
        <v>10</v>
      </c>
    </row>
    <row r="50" spans="2:9" s="15" customFormat="1" ht="18" x14ac:dyDescent="0.25">
      <c r="B50" s="30"/>
      <c r="C50" s="22" t="s">
        <v>104</v>
      </c>
      <c r="D50" s="17">
        <v>1</v>
      </c>
      <c r="G50" s="48"/>
      <c r="H50" s="22" t="s">
        <v>199</v>
      </c>
      <c r="I50" s="5">
        <f>SUM(D23)</f>
        <v>7</v>
      </c>
    </row>
    <row r="51" spans="2:9" ht="18" x14ac:dyDescent="0.25">
      <c r="B51" s="29" t="s">
        <v>11</v>
      </c>
      <c r="C51" s="23" t="s">
        <v>47</v>
      </c>
      <c r="D51" s="17">
        <v>7</v>
      </c>
      <c r="G51" s="40" t="s">
        <v>132</v>
      </c>
      <c r="H51" s="23" t="s">
        <v>200</v>
      </c>
      <c r="I51" s="5">
        <f>SUM(D14)</f>
        <v>2</v>
      </c>
    </row>
    <row r="52" spans="2:9" ht="18" x14ac:dyDescent="0.25">
      <c r="B52" s="30"/>
      <c r="C52" s="23" t="s">
        <v>48</v>
      </c>
      <c r="D52" s="17">
        <v>7</v>
      </c>
      <c r="G52" s="40" t="s">
        <v>128</v>
      </c>
      <c r="H52" s="22" t="s">
        <v>201</v>
      </c>
      <c r="I52" s="5">
        <f>SUM(D19)</f>
        <v>3</v>
      </c>
    </row>
    <row r="53" spans="2:9" s="15" customFormat="1" ht="18" x14ac:dyDescent="0.25">
      <c r="B53" s="18" t="s">
        <v>105</v>
      </c>
      <c r="C53" s="23" t="s">
        <v>106</v>
      </c>
      <c r="D53" s="17">
        <v>3</v>
      </c>
      <c r="G53" s="16"/>
      <c r="H53" s="16"/>
      <c r="I53" s="16"/>
    </row>
    <row r="54" spans="2:9" ht="18" x14ac:dyDescent="0.25">
      <c r="B54" s="17" t="s">
        <v>12</v>
      </c>
      <c r="C54" s="23" t="s">
        <v>49</v>
      </c>
      <c r="D54" s="17">
        <v>7</v>
      </c>
      <c r="G54" s="28" t="s">
        <v>60</v>
      </c>
      <c r="H54" s="28"/>
    </row>
    <row r="55" spans="2:9" ht="18" x14ac:dyDescent="0.25">
      <c r="B55" s="17" t="s">
        <v>13</v>
      </c>
      <c r="C55" s="23" t="s">
        <v>27</v>
      </c>
      <c r="D55" s="17">
        <v>14</v>
      </c>
    </row>
    <row r="56" spans="2:9" s="15" customFormat="1" ht="18" x14ac:dyDescent="0.25">
      <c r="B56" s="24" t="s">
        <v>107</v>
      </c>
      <c r="C56" s="23" t="s">
        <v>42</v>
      </c>
      <c r="D56" s="17">
        <v>2</v>
      </c>
      <c r="G56" s="16"/>
      <c r="H56" s="16"/>
      <c r="I56" s="16"/>
    </row>
    <row r="57" spans="2:9" ht="18" x14ac:dyDescent="0.25">
      <c r="B57" s="29" t="s">
        <v>14</v>
      </c>
      <c r="C57" s="23" t="s">
        <v>27</v>
      </c>
      <c r="D57" s="17">
        <v>7</v>
      </c>
    </row>
    <row r="58" spans="2:9" ht="18" x14ac:dyDescent="0.25">
      <c r="B58" s="32"/>
      <c r="C58" s="23" t="s">
        <v>87</v>
      </c>
      <c r="D58" s="17">
        <v>1</v>
      </c>
    </row>
    <row r="59" spans="2:9" ht="18" x14ac:dyDescent="0.25">
      <c r="B59" s="32"/>
      <c r="C59" s="23" t="s">
        <v>42</v>
      </c>
      <c r="D59" s="17">
        <v>6</v>
      </c>
    </row>
    <row r="60" spans="2:9" s="15" customFormat="1" ht="18" x14ac:dyDescent="0.25">
      <c r="B60" s="30"/>
      <c r="C60" s="23" t="s">
        <v>40</v>
      </c>
      <c r="D60" s="17">
        <v>1</v>
      </c>
      <c r="G60" s="16"/>
      <c r="H60" s="16"/>
      <c r="I60" s="16"/>
    </row>
    <row r="61" spans="2:9" s="15" customFormat="1" ht="18" x14ac:dyDescent="0.25">
      <c r="B61" s="18" t="s">
        <v>108</v>
      </c>
      <c r="C61" s="23" t="s">
        <v>44</v>
      </c>
      <c r="D61" s="17">
        <v>3</v>
      </c>
      <c r="G61" s="16"/>
      <c r="H61" s="16"/>
      <c r="I61" s="16"/>
    </row>
    <row r="62" spans="2:9" ht="18" x14ac:dyDescent="0.25">
      <c r="B62" s="17" t="s">
        <v>15</v>
      </c>
      <c r="C62" s="23" t="s">
        <v>50</v>
      </c>
      <c r="D62" s="17">
        <v>5</v>
      </c>
    </row>
    <row r="63" spans="2:9" ht="18" x14ac:dyDescent="0.25">
      <c r="B63" s="17" t="s">
        <v>16</v>
      </c>
      <c r="C63" s="23" t="s">
        <v>51</v>
      </c>
      <c r="D63" s="17">
        <v>5</v>
      </c>
    </row>
    <row r="64" spans="2:9" ht="18" x14ac:dyDescent="0.25">
      <c r="B64" s="29" t="s">
        <v>17</v>
      </c>
      <c r="C64" s="23" t="s">
        <v>52</v>
      </c>
      <c r="D64" s="17">
        <v>28</v>
      </c>
    </row>
    <row r="65" spans="2:9" ht="18" x14ac:dyDescent="0.25">
      <c r="B65" s="30"/>
      <c r="C65" s="23" t="s">
        <v>53</v>
      </c>
      <c r="D65" s="17">
        <v>10</v>
      </c>
    </row>
    <row r="66" spans="2:9" ht="18" x14ac:dyDescent="0.25">
      <c r="B66" s="17" t="s">
        <v>81</v>
      </c>
      <c r="C66" s="23" t="s">
        <v>52</v>
      </c>
      <c r="D66" s="17">
        <v>9</v>
      </c>
    </row>
    <row r="67" spans="2:9" ht="18" x14ac:dyDescent="0.25">
      <c r="B67" s="17" t="s">
        <v>18</v>
      </c>
      <c r="C67" s="23" t="s">
        <v>52</v>
      </c>
      <c r="D67" s="17">
        <v>10</v>
      </c>
    </row>
    <row r="68" spans="2:9" ht="18" x14ac:dyDescent="0.25">
      <c r="B68" s="24" t="s">
        <v>19</v>
      </c>
      <c r="C68" s="23" t="s">
        <v>119</v>
      </c>
      <c r="D68" s="17">
        <v>4</v>
      </c>
    </row>
    <row r="69" spans="2:9" ht="18" x14ac:dyDescent="0.25">
      <c r="B69" s="24" t="s">
        <v>20</v>
      </c>
      <c r="C69" s="23" t="s">
        <v>119</v>
      </c>
      <c r="D69" s="17">
        <v>2</v>
      </c>
    </row>
    <row r="70" spans="2:9" s="15" customFormat="1" ht="18" x14ac:dyDescent="0.25">
      <c r="B70" s="29" t="s">
        <v>91</v>
      </c>
      <c r="C70" s="23" t="s">
        <v>119</v>
      </c>
      <c r="D70" s="17">
        <v>7</v>
      </c>
      <c r="G70" s="16"/>
      <c r="H70" s="16"/>
      <c r="I70" s="16"/>
    </row>
    <row r="71" spans="2:9" ht="18" x14ac:dyDescent="0.25">
      <c r="B71" s="32"/>
      <c r="C71" s="23" t="s">
        <v>109</v>
      </c>
      <c r="D71" s="17">
        <v>2</v>
      </c>
    </row>
    <row r="72" spans="2:9" ht="18" x14ac:dyDescent="0.25">
      <c r="B72" s="24" t="s">
        <v>79</v>
      </c>
      <c r="C72" s="23" t="s">
        <v>119</v>
      </c>
      <c r="D72" s="17">
        <v>7</v>
      </c>
    </row>
    <row r="73" spans="2:9" ht="18" x14ac:dyDescent="0.25">
      <c r="B73" s="24" t="s">
        <v>111</v>
      </c>
      <c r="C73" s="23" t="s">
        <v>119</v>
      </c>
      <c r="D73" s="17">
        <v>2</v>
      </c>
    </row>
    <row r="74" spans="2:9" ht="18" x14ac:dyDescent="0.25">
      <c r="B74" s="29" t="s">
        <v>21</v>
      </c>
      <c r="C74" s="23" t="s">
        <v>54</v>
      </c>
      <c r="D74" s="19">
        <v>2</v>
      </c>
    </row>
    <row r="75" spans="2:9" ht="18" x14ac:dyDescent="0.25">
      <c r="B75" s="30"/>
      <c r="C75" s="23" t="s">
        <v>80</v>
      </c>
      <c r="D75" s="19">
        <v>1</v>
      </c>
    </row>
    <row r="76" spans="2:9" s="15" customFormat="1" ht="18" x14ac:dyDescent="0.25">
      <c r="B76" s="29" t="s">
        <v>22</v>
      </c>
      <c r="C76" s="23" t="s">
        <v>55</v>
      </c>
      <c r="D76" s="17">
        <v>9</v>
      </c>
      <c r="G76" s="16"/>
      <c r="H76" s="16"/>
      <c r="I76" s="16"/>
    </row>
    <row r="77" spans="2:9" s="15" customFormat="1" ht="18" x14ac:dyDescent="0.25">
      <c r="B77" s="30"/>
      <c r="C77" s="23" t="s">
        <v>110</v>
      </c>
      <c r="D77" s="17">
        <v>1</v>
      </c>
      <c r="G77" s="16"/>
      <c r="H77" s="16"/>
      <c r="I77" s="16"/>
    </row>
    <row r="78" spans="2:9" ht="18" x14ac:dyDescent="0.25">
      <c r="B78" s="24" t="s">
        <v>88</v>
      </c>
      <c r="C78" s="23" t="s">
        <v>89</v>
      </c>
      <c r="D78" s="17">
        <v>2</v>
      </c>
    </row>
    <row r="79" spans="2:9" s="16" customFormat="1" ht="18" x14ac:dyDescent="0.25">
      <c r="B79" s="24" t="s">
        <v>121</v>
      </c>
      <c r="C79" s="23" t="s">
        <v>122</v>
      </c>
      <c r="D79" s="17">
        <v>2</v>
      </c>
    </row>
    <row r="80" spans="2:9" ht="18" x14ac:dyDescent="0.25">
      <c r="B80" s="29" t="s">
        <v>23</v>
      </c>
      <c r="C80" s="23" t="s">
        <v>44</v>
      </c>
      <c r="D80" s="17">
        <v>7</v>
      </c>
    </row>
    <row r="81" spans="2:9" ht="18" x14ac:dyDescent="0.25">
      <c r="B81" s="32"/>
      <c r="C81" s="23" t="s">
        <v>112</v>
      </c>
      <c r="D81" s="17">
        <v>2</v>
      </c>
    </row>
    <row r="82" spans="2:9" ht="18" x14ac:dyDescent="0.25">
      <c r="B82" s="32"/>
      <c r="C82" s="23" t="s">
        <v>90</v>
      </c>
      <c r="D82" s="17">
        <v>7</v>
      </c>
    </row>
    <row r="83" spans="2:9" ht="18" x14ac:dyDescent="0.25">
      <c r="B83" s="30"/>
      <c r="C83" s="23" t="s">
        <v>113</v>
      </c>
      <c r="D83" s="17">
        <v>2</v>
      </c>
    </row>
    <row r="84" spans="2:9" ht="18" x14ac:dyDescent="0.25">
      <c r="B84" s="29" t="s">
        <v>24</v>
      </c>
      <c r="C84" s="23" t="s">
        <v>56</v>
      </c>
      <c r="D84" s="17">
        <v>2</v>
      </c>
    </row>
    <row r="85" spans="2:9" ht="18" x14ac:dyDescent="0.25">
      <c r="B85" s="32"/>
      <c r="C85" s="23" t="s">
        <v>57</v>
      </c>
      <c r="D85" s="17">
        <v>3</v>
      </c>
    </row>
    <row r="86" spans="2:9" ht="18" x14ac:dyDescent="0.25">
      <c r="B86" s="32"/>
      <c r="C86" s="23" t="s">
        <v>58</v>
      </c>
      <c r="D86" s="17">
        <v>2</v>
      </c>
    </row>
    <row r="87" spans="2:9" ht="18" x14ac:dyDescent="0.25">
      <c r="B87" s="32"/>
      <c r="C87" s="23" t="s">
        <v>59</v>
      </c>
      <c r="D87" s="17">
        <v>2</v>
      </c>
    </row>
    <row r="88" spans="2:9" ht="18" x14ac:dyDescent="0.25">
      <c r="B88" s="32"/>
      <c r="C88" s="23" t="s">
        <v>77</v>
      </c>
      <c r="D88" s="17">
        <v>3</v>
      </c>
    </row>
    <row r="89" spans="2:9" ht="18" x14ac:dyDescent="0.25">
      <c r="B89" s="32"/>
      <c r="C89" s="23" t="s">
        <v>70</v>
      </c>
      <c r="D89" s="17">
        <v>3</v>
      </c>
    </row>
    <row r="90" spans="2:9" ht="18" x14ac:dyDescent="0.25">
      <c r="B90" s="32"/>
      <c r="C90" s="23" t="s">
        <v>71</v>
      </c>
      <c r="D90" s="17">
        <v>2</v>
      </c>
    </row>
    <row r="91" spans="2:9" ht="18" x14ac:dyDescent="0.25">
      <c r="B91" s="32"/>
      <c r="C91" s="23" t="s">
        <v>166</v>
      </c>
      <c r="D91" s="17">
        <v>2</v>
      </c>
    </row>
    <row r="92" spans="2:9" s="15" customFormat="1" ht="18" x14ac:dyDescent="0.25">
      <c r="B92" s="32"/>
      <c r="C92" s="23" t="s">
        <v>72</v>
      </c>
      <c r="D92" s="17">
        <v>2</v>
      </c>
      <c r="G92" s="16"/>
      <c r="H92" s="16"/>
      <c r="I92" s="16"/>
    </row>
    <row r="93" spans="2:9" ht="18" x14ac:dyDescent="0.25">
      <c r="B93" s="32"/>
      <c r="C93" s="23" t="s">
        <v>73</v>
      </c>
      <c r="D93" s="17">
        <v>2</v>
      </c>
    </row>
    <row r="94" spans="2:9" ht="18" x14ac:dyDescent="0.25">
      <c r="B94" s="30"/>
      <c r="C94" s="23" t="s">
        <v>114</v>
      </c>
      <c r="D94" s="17">
        <v>2</v>
      </c>
    </row>
    <row r="95" spans="2:9" x14ac:dyDescent="0.25">
      <c r="B95" s="16"/>
      <c r="C95" s="16"/>
      <c r="D95" s="16"/>
    </row>
    <row r="96" spans="2:9" x14ac:dyDescent="0.25">
      <c r="B96" s="28" t="s">
        <v>60</v>
      </c>
      <c r="C96" s="28"/>
      <c r="D96" s="16"/>
    </row>
    <row r="97" spans="2:4" x14ac:dyDescent="0.25">
      <c r="B97" s="16"/>
      <c r="C97" s="16"/>
      <c r="D97" s="16"/>
    </row>
    <row r="98" spans="2:4" x14ac:dyDescent="0.25">
      <c r="B98" s="16"/>
      <c r="C98" s="16"/>
      <c r="D98" s="16"/>
    </row>
    <row r="99" spans="2:4" x14ac:dyDescent="0.25">
      <c r="B99" s="16"/>
      <c r="C99" s="16"/>
      <c r="D99" s="16"/>
    </row>
    <row r="100" spans="2:4" x14ac:dyDescent="0.25">
      <c r="B100" s="16"/>
      <c r="C100" s="16"/>
      <c r="D100" s="16"/>
    </row>
    <row r="101" spans="2:4" x14ac:dyDescent="0.25">
      <c r="B101" s="16"/>
      <c r="C101" s="16"/>
      <c r="D101" s="16"/>
    </row>
    <row r="102" spans="2:4" x14ac:dyDescent="0.25">
      <c r="B102" s="16"/>
      <c r="C102" s="16"/>
      <c r="D102" s="16"/>
    </row>
    <row r="103" spans="2:4" x14ac:dyDescent="0.25">
      <c r="B103" s="16"/>
      <c r="C103" s="16"/>
      <c r="D103" s="16"/>
    </row>
    <row r="104" spans="2:4" x14ac:dyDescent="0.25">
      <c r="B104" s="16"/>
      <c r="C104" s="16"/>
      <c r="D104" s="16"/>
    </row>
    <row r="105" spans="2:4" x14ac:dyDescent="0.25">
      <c r="B105" s="16"/>
      <c r="C105" s="16"/>
      <c r="D105" s="16"/>
    </row>
    <row r="106" spans="2:4" x14ac:dyDescent="0.25">
      <c r="B106" s="16"/>
      <c r="C106" s="16"/>
      <c r="D106" s="16"/>
    </row>
    <row r="107" spans="2:4" x14ac:dyDescent="0.25">
      <c r="B107" s="16"/>
      <c r="C107" s="16"/>
      <c r="D107" s="16"/>
    </row>
    <row r="108" spans="2:4" x14ac:dyDescent="0.25">
      <c r="D108" s="15"/>
    </row>
    <row r="109" spans="2:4" x14ac:dyDescent="0.25">
      <c r="B109" s="27"/>
      <c r="C109" s="27"/>
      <c r="D109" s="16"/>
    </row>
  </sheetData>
  <mergeCells count="30">
    <mergeCell ref="G48:G50"/>
    <mergeCell ref="G54:H54"/>
    <mergeCell ref="G2:I2"/>
    <mergeCell ref="G20:G21"/>
    <mergeCell ref="G29:G30"/>
    <mergeCell ref="G31:G36"/>
    <mergeCell ref="G37:G39"/>
    <mergeCell ref="G42:G45"/>
    <mergeCell ref="B74:B75"/>
    <mergeCell ref="B80:B83"/>
    <mergeCell ref="B76:B77"/>
    <mergeCell ref="G7:G8"/>
    <mergeCell ref="G12:G15"/>
    <mergeCell ref="G16:G17"/>
    <mergeCell ref="B96:C96"/>
    <mergeCell ref="B64:B65"/>
    <mergeCell ref="B2:D2"/>
    <mergeCell ref="B5:B17"/>
    <mergeCell ref="B39:B42"/>
    <mergeCell ref="B51:B52"/>
    <mergeCell ref="B30:B37"/>
    <mergeCell ref="B23:B24"/>
    <mergeCell ref="B45:B46"/>
    <mergeCell ref="B47:B48"/>
    <mergeCell ref="B20:B22"/>
    <mergeCell ref="B28:B29"/>
    <mergeCell ref="B49:B50"/>
    <mergeCell ref="B57:B60"/>
    <mergeCell ref="B70:B71"/>
    <mergeCell ref="B84:B9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20.140625" customWidth="1"/>
    <col min="4" max="5" width="20.5703125" customWidth="1"/>
    <col min="6" max="6" width="17.85546875" customWidth="1"/>
  </cols>
  <sheetData>
    <row r="3" spans="2:6" ht="29.25" customHeight="1" x14ac:dyDescent="0.25">
      <c r="B3" s="33" t="s">
        <v>61</v>
      </c>
      <c r="C3" s="34"/>
      <c r="D3" s="34"/>
      <c r="E3" s="34"/>
      <c r="F3" s="35"/>
    </row>
    <row r="4" spans="2:6" ht="24.75" customHeight="1" x14ac:dyDescent="0.25">
      <c r="B4" s="1" t="s">
        <v>62</v>
      </c>
      <c r="C4" s="1" t="s">
        <v>115</v>
      </c>
      <c r="D4" s="1" t="s">
        <v>116</v>
      </c>
      <c r="E4" s="1" t="s">
        <v>75</v>
      </c>
      <c r="F4" s="1" t="s">
        <v>68</v>
      </c>
    </row>
    <row r="5" spans="2:6" x14ac:dyDescent="0.25">
      <c r="B5" s="6" t="s">
        <v>63</v>
      </c>
      <c r="C5" s="8">
        <f>SUM(C6:C10)</f>
        <v>392425</v>
      </c>
      <c r="D5" s="8">
        <f>SUM(D6:D10)</f>
        <v>573194</v>
      </c>
      <c r="E5" s="8">
        <f t="shared" ref="E5:E10" si="0">D5-C5</f>
        <v>180769</v>
      </c>
      <c r="F5" s="7">
        <f>D5/C5-1</f>
        <v>0.46064598330891249</v>
      </c>
    </row>
    <row r="6" spans="2:6" x14ac:dyDescent="0.25">
      <c r="B6" s="5" t="s">
        <v>64</v>
      </c>
      <c r="C6" s="12">
        <v>296308</v>
      </c>
      <c r="D6" s="12">
        <v>413354</v>
      </c>
      <c r="E6" s="12">
        <f t="shared" si="0"/>
        <v>117046</v>
      </c>
      <c r="F6" s="10">
        <f>D6/C6-1</f>
        <v>0.39501464692144661</v>
      </c>
    </row>
    <row r="7" spans="2:6" x14ac:dyDescent="0.25">
      <c r="B7" s="5" t="s">
        <v>65</v>
      </c>
      <c r="C7" s="12">
        <v>65275</v>
      </c>
      <c r="D7" s="12">
        <v>108272</v>
      </c>
      <c r="E7" s="12">
        <f t="shared" si="0"/>
        <v>42997</v>
      </c>
      <c r="F7" s="10">
        <f>D7/C7-1</f>
        <v>0.65870547682880121</v>
      </c>
    </row>
    <row r="8" spans="2:6" x14ac:dyDescent="0.25">
      <c r="B8" s="5" t="s">
        <v>66</v>
      </c>
      <c r="C8" s="12">
        <v>30140</v>
      </c>
      <c r="D8" s="12">
        <v>50170</v>
      </c>
      <c r="E8" s="12">
        <f t="shared" si="0"/>
        <v>20030</v>
      </c>
      <c r="F8" s="10">
        <f>D8/C8-1</f>
        <v>0.66456536164565372</v>
      </c>
    </row>
    <row r="9" spans="2:6" x14ac:dyDescent="0.25">
      <c r="B9" s="5" t="s">
        <v>67</v>
      </c>
      <c r="C9" s="12">
        <v>702</v>
      </c>
      <c r="D9" s="12">
        <v>945</v>
      </c>
      <c r="E9" s="12">
        <f t="shared" si="0"/>
        <v>243</v>
      </c>
      <c r="F9" s="10">
        <f>D9/C9-1</f>
        <v>0.34615384615384626</v>
      </c>
    </row>
    <row r="10" spans="2:6" x14ac:dyDescent="0.25">
      <c r="B10" s="14" t="s">
        <v>82</v>
      </c>
      <c r="C10" s="12">
        <v>0</v>
      </c>
      <c r="D10" s="12">
        <v>453</v>
      </c>
      <c r="E10" s="12">
        <f t="shared" si="0"/>
        <v>453</v>
      </c>
      <c r="F10" s="10"/>
    </row>
    <row r="11" spans="2:6" x14ac:dyDescent="0.25">
      <c r="C11" s="2"/>
      <c r="D11" s="2"/>
      <c r="E11" s="2"/>
    </row>
    <row r="13" spans="2:6" ht="33" customHeight="1" x14ac:dyDescent="0.25">
      <c r="B13" s="33" t="s">
        <v>69</v>
      </c>
      <c r="C13" s="34"/>
      <c r="D13" s="34"/>
      <c r="E13" s="34"/>
      <c r="F13" s="35"/>
    </row>
    <row r="14" spans="2:6" ht="27" customHeight="1" x14ac:dyDescent="0.25">
      <c r="B14" s="1" t="s">
        <v>62</v>
      </c>
      <c r="C14" s="1" t="s">
        <v>115</v>
      </c>
      <c r="D14" s="1" t="s">
        <v>116</v>
      </c>
      <c r="E14" s="1" t="s">
        <v>75</v>
      </c>
      <c r="F14" s="1" t="s">
        <v>68</v>
      </c>
    </row>
    <row r="15" spans="2:6" x14ac:dyDescent="0.25">
      <c r="B15" s="6" t="s">
        <v>63</v>
      </c>
      <c r="C15" s="8">
        <f>SUM(C16:C20)</f>
        <v>1860</v>
      </c>
      <c r="D15" s="8">
        <f>SUM(D16:D20)</f>
        <v>2624</v>
      </c>
      <c r="E15" s="8">
        <f t="shared" ref="E15:E20" si="1">D15-C15</f>
        <v>764</v>
      </c>
      <c r="F15" s="7">
        <f>D15/C15-1</f>
        <v>0.41075268817204291</v>
      </c>
    </row>
    <row r="16" spans="2:6" x14ac:dyDescent="0.25">
      <c r="B16" s="5" t="s">
        <v>64</v>
      </c>
      <c r="C16" s="12">
        <v>1357</v>
      </c>
      <c r="D16" s="12">
        <v>1840</v>
      </c>
      <c r="E16" s="12">
        <f t="shared" si="1"/>
        <v>483</v>
      </c>
      <c r="F16" s="10">
        <f>D16/C16-1</f>
        <v>0.35593220338983045</v>
      </c>
    </row>
    <row r="17" spans="2:6" x14ac:dyDescent="0.25">
      <c r="B17" s="5" t="s">
        <v>65</v>
      </c>
      <c r="C17" s="12">
        <v>354</v>
      </c>
      <c r="D17" s="12">
        <v>510</v>
      </c>
      <c r="E17" s="12">
        <f t="shared" si="1"/>
        <v>156</v>
      </c>
      <c r="F17" s="10">
        <f>D17/C17-1</f>
        <v>0.44067796610169485</v>
      </c>
    </row>
    <row r="18" spans="2:6" x14ac:dyDescent="0.25">
      <c r="B18" s="5" t="s">
        <v>66</v>
      </c>
      <c r="C18" s="12">
        <v>121</v>
      </c>
      <c r="D18" s="12">
        <v>211</v>
      </c>
      <c r="E18" s="12">
        <f t="shared" si="1"/>
        <v>90</v>
      </c>
      <c r="F18" s="10">
        <f>D18/C18-1</f>
        <v>0.74380165289256195</v>
      </c>
    </row>
    <row r="19" spans="2:6" x14ac:dyDescent="0.25">
      <c r="B19" s="5" t="s">
        <v>67</v>
      </c>
      <c r="C19" s="12">
        <v>28</v>
      </c>
      <c r="D19" s="12">
        <v>42</v>
      </c>
      <c r="E19" s="12">
        <f t="shared" si="1"/>
        <v>14</v>
      </c>
      <c r="F19" s="10">
        <f>D19/C19-1</f>
        <v>0.5</v>
      </c>
    </row>
    <row r="20" spans="2:6" x14ac:dyDescent="0.25">
      <c r="B20" s="14" t="s">
        <v>82</v>
      </c>
      <c r="C20" s="12">
        <v>0</v>
      </c>
      <c r="D20" s="12">
        <v>21</v>
      </c>
      <c r="E20" s="12">
        <f t="shared" si="1"/>
        <v>21</v>
      </c>
      <c r="F20" s="10"/>
    </row>
    <row r="22" spans="2:6" x14ac:dyDescent="0.25">
      <c r="B22" s="28" t="s">
        <v>60</v>
      </c>
      <c r="C22" s="28"/>
      <c r="D22" s="28"/>
      <c r="E22" s="13"/>
    </row>
  </sheetData>
  <mergeCells count="3">
    <mergeCell ref="B3:F3"/>
    <mergeCell ref="B13:F13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"/>
  <sheetViews>
    <sheetView zoomScale="110" zoomScaleNormal="110" workbookViewId="0">
      <selection activeCell="B3" sqref="B3:F3"/>
    </sheetView>
  </sheetViews>
  <sheetFormatPr defaultRowHeight="15" x14ac:dyDescent="0.2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 x14ac:dyDescent="0.25">
      <c r="B3" s="33" t="s">
        <v>61</v>
      </c>
      <c r="C3" s="34"/>
      <c r="D3" s="34"/>
      <c r="E3" s="34"/>
      <c r="F3" s="35"/>
    </row>
    <row r="4" spans="2:12" ht="24" customHeight="1" x14ac:dyDescent="0.25">
      <c r="B4" s="1" t="s">
        <v>62</v>
      </c>
      <c r="C4" s="1" t="s">
        <v>117</v>
      </c>
      <c r="D4" s="1" t="s">
        <v>118</v>
      </c>
      <c r="E4" s="1" t="s">
        <v>76</v>
      </c>
      <c r="F4" s="1" t="s">
        <v>68</v>
      </c>
    </row>
    <row r="5" spans="2:12" x14ac:dyDescent="0.25">
      <c r="B5" s="6" t="s">
        <v>63</v>
      </c>
      <c r="C5" s="8">
        <f>SUM(C6:C10)</f>
        <v>1827393</v>
      </c>
      <c r="D5" s="8">
        <f>SUM(D6:D10)</f>
        <v>2703070</v>
      </c>
      <c r="E5" s="8">
        <f t="shared" ref="E5:E10" si="0">D5-C5</f>
        <v>875677</v>
      </c>
      <c r="F5" s="7">
        <f>D5/C5-1</f>
        <v>0.4791946778826448</v>
      </c>
      <c r="L5" s="11"/>
    </row>
    <row r="6" spans="2:12" x14ac:dyDescent="0.25">
      <c r="B6" s="5" t="s">
        <v>64</v>
      </c>
      <c r="C6" s="12">
        <v>1451038</v>
      </c>
      <c r="D6" s="12">
        <v>2071720</v>
      </c>
      <c r="E6" s="12">
        <f>D6-C6</f>
        <v>620682</v>
      </c>
      <c r="F6" s="4">
        <f>D6/C6-1</f>
        <v>0.42775034147968549</v>
      </c>
      <c r="L6" s="11"/>
    </row>
    <row r="7" spans="2:12" x14ac:dyDescent="0.25">
      <c r="B7" s="5" t="s">
        <v>65</v>
      </c>
      <c r="C7" s="12">
        <v>218898</v>
      </c>
      <c r="D7" s="12">
        <v>342264</v>
      </c>
      <c r="E7" s="12">
        <f>D7-C7</f>
        <v>123366</v>
      </c>
      <c r="F7" s="4">
        <f>D7/C7-1</f>
        <v>0.56357755667022991</v>
      </c>
      <c r="L7" s="11"/>
    </row>
    <row r="8" spans="2:12" x14ac:dyDescent="0.25">
      <c r="B8" s="5" t="s">
        <v>66</v>
      </c>
      <c r="C8" s="12">
        <v>154966</v>
      </c>
      <c r="D8" s="12">
        <v>282945</v>
      </c>
      <c r="E8" s="12">
        <f t="shared" si="0"/>
        <v>127979</v>
      </c>
      <c r="F8" s="4">
        <f>D8/C8-1</f>
        <v>0.82585212240104289</v>
      </c>
      <c r="L8" s="11"/>
    </row>
    <row r="9" spans="2:12" x14ac:dyDescent="0.25">
      <c r="B9" s="5" t="s">
        <v>67</v>
      </c>
      <c r="C9" s="12">
        <v>2491</v>
      </c>
      <c r="D9" s="12">
        <v>4933</v>
      </c>
      <c r="E9" s="12">
        <f t="shared" si="0"/>
        <v>2442</v>
      </c>
      <c r="F9" s="4">
        <f>D9/C9-1</f>
        <v>0.98032918506623856</v>
      </c>
    </row>
    <row r="10" spans="2:12" x14ac:dyDescent="0.25">
      <c r="B10" s="14" t="s">
        <v>82</v>
      </c>
      <c r="C10" s="12">
        <v>0</v>
      </c>
      <c r="D10" s="12">
        <v>1208</v>
      </c>
      <c r="E10" s="12">
        <f t="shared" si="0"/>
        <v>1208</v>
      </c>
      <c r="F10" s="4"/>
    </row>
    <row r="11" spans="2:12" x14ac:dyDescent="0.25">
      <c r="C11" s="2"/>
      <c r="D11" s="2"/>
      <c r="E11" s="2"/>
    </row>
    <row r="13" spans="2:12" ht="30" customHeight="1" x14ac:dyDescent="0.25">
      <c r="B13" s="33" t="s">
        <v>69</v>
      </c>
      <c r="C13" s="34"/>
      <c r="D13" s="34"/>
      <c r="E13" s="34"/>
      <c r="F13" s="35"/>
    </row>
    <row r="14" spans="2:12" ht="21.75" customHeight="1" x14ac:dyDescent="0.25">
      <c r="B14" s="1" t="s">
        <v>62</v>
      </c>
      <c r="C14" s="1" t="s">
        <v>117</v>
      </c>
      <c r="D14" s="1" t="s">
        <v>118</v>
      </c>
      <c r="E14" s="1" t="s">
        <v>76</v>
      </c>
      <c r="F14" s="1" t="s">
        <v>68</v>
      </c>
    </row>
    <row r="15" spans="2:12" ht="18" customHeight="1" x14ac:dyDescent="0.25">
      <c r="B15" s="6" t="s">
        <v>63</v>
      </c>
      <c r="C15" s="8">
        <f>SUM(C16:C20)</f>
        <v>9785</v>
      </c>
      <c r="D15" s="8">
        <f>SUM(D16:D20)</f>
        <v>13708</v>
      </c>
      <c r="E15" s="8">
        <f t="shared" ref="E15:E20" si="1">D15-C15</f>
        <v>3923</v>
      </c>
      <c r="F15" s="7">
        <f>D15/C15-1</f>
        <v>0.40091977516607047</v>
      </c>
    </row>
    <row r="16" spans="2:12" x14ac:dyDescent="0.25">
      <c r="B16" s="5" t="s">
        <v>64</v>
      </c>
      <c r="C16" s="12">
        <v>7661</v>
      </c>
      <c r="D16" s="12">
        <v>10532</v>
      </c>
      <c r="E16" s="12">
        <f>D16-C16</f>
        <v>2871</v>
      </c>
      <c r="F16" s="4">
        <f>D16/C16-1</f>
        <v>0.374755253883305</v>
      </c>
    </row>
    <row r="17" spans="2:6" x14ac:dyDescent="0.25">
      <c r="B17" s="5" t="s">
        <v>65</v>
      </c>
      <c r="C17" s="12">
        <v>1382</v>
      </c>
      <c r="D17" s="12">
        <v>1777</v>
      </c>
      <c r="E17" s="12">
        <f t="shared" si="1"/>
        <v>395</v>
      </c>
      <c r="F17" s="4">
        <f>D17/C17-1</f>
        <v>0.28581765557163541</v>
      </c>
    </row>
    <row r="18" spans="2:6" x14ac:dyDescent="0.25">
      <c r="B18" s="5" t="s">
        <v>66</v>
      </c>
      <c r="C18" s="12">
        <v>643</v>
      </c>
      <c r="D18" s="12">
        <v>1125</v>
      </c>
      <c r="E18" s="12">
        <f t="shared" si="1"/>
        <v>482</v>
      </c>
      <c r="F18" s="4">
        <f>D18/C18-1</f>
        <v>0.74961119751166416</v>
      </c>
    </row>
    <row r="19" spans="2:6" x14ac:dyDescent="0.25">
      <c r="B19" s="5" t="s">
        <v>67</v>
      </c>
      <c r="C19" s="12">
        <v>99</v>
      </c>
      <c r="D19" s="12">
        <v>202</v>
      </c>
      <c r="E19" s="12">
        <f t="shared" si="1"/>
        <v>103</v>
      </c>
      <c r="F19" s="4">
        <f>D19/C19-1</f>
        <v>1.0404040404040402</v>
      </c>
    </row>
    <row r="20" spans="2:6" x14ac:dyDescent="0.25">
      <c r="B20" s="14" t="s">
        <v>82</v>
      </c>
      <c r="C20" s="12">
        <v>0</v>
      </c>
      <c r="D20" s="12">
        <v>72</v>
      </c>
      <c r="E20" s="12">
        <f t="shared" si="1"/>
        <v>72</v>
      </c>
      <c r="F20" s="4"/>
    </row>
    <row r="22" spans="2:6" x14ac:dyDescent="0.25">
      <c r="B22" s="28" t="s">
        <v>60</v>
      </c>
      <c r="C22" s="28"/>
      <c r="D22" s="28"/>
      <c r="E22" s="13"/>
    </row>
  </sheetData>
  <mergeCells count="3">
    <mergeCell ref="B22:D22"/>
    <mergeCell ref="B3:F3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August</vt:lpstr>
      <vt:lpstr>Passengers and Flights 8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2017-09-12T12:46:41Z</dcterms:modified>
</cp:coreProperties>
</file>