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5 " sheetId="1" r:id="rId1"/>
    <sheet name="ტოპ 15" sheetId="2" r:id="rId2"/>
    <sheet name="ვიზიტის ტიპები" sheetId="14" r:id="rId3"/>
    <sheet name="რეგიონები" sheetId="3" r:id="rId4"/>
    <sheet name="საზღვრის ტიპი" sheetId="10" r:id="rId5"/>
    <sheet name="საზღვარი" sheetId="11" r:id="rId6"/>
    <sheet name="თვეების მიხედვით" sheetId="13" r:id="rId7"/>
  </sheets>
  <externalReferences>
    <externalReference r:id="rId8"/>
  </externalReferences>
  <calcPr calcId="125725"/>
</workbook>
</file>

<file path=xl/calcChain.xml><?xml version="1.0" encoding="utf-8"?>
<calcChain xmlns="http://schemas.openxmlformats.org/spreadsheetml/2006/main">
  <c r="G8" i="14"/>
  <c r="G7"/>
  <c r="G6"/>
  <c r="G5"/>
  <c r="F8"/>
  <c r="F7"/>
  <c r="E7"/>
  <c r="F6"/>
  <c r="E6"/>
  <c r="F5"/>
  <c r="E5"/>
  <c r="G8" i="10"/>
  <c r="G6"/>
  <c r="G5"/>
  <c r="E8" i="14" l="1"/>
  <c r="H7" i="2"/>
  <c r="H6"/>
  <c r="H5"/>
  <c r="G5" i="3"/>
  <c r="F19" i="2" l="1"/>
  <c r="G19" s="1"/>
  <c r="F18"/>
  <c r="G18" s="1"/>
  <c r="F17"/>
  <c r="G17" s="1"/>
  <c r="F16"/>
  <c r="G16" s="1"/>
  <c r="F15"/>
  <c r="G15" s="1"/>
  <c r="G14"/>
  <c r="F14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E86" i="1" l="1"/>
  <c r="F86" s="1"/>
  <c r="D65"/>
  <c r="C65"/>
  <c r="C88"/>
  <c r="D88"/>
  <c r="E16" i="13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5" i="10" l="1"/>
  <c r="F5" s="1"/>
  <c r="E6"/>
  <c r="F6" s="1"/>
  <c r="E7"/>
  <c r="F7" s="1"/>
  <c r="E8"/>
  <c r="F8" s="1"/>
  <c r="E36" i="1"/>
  <c r="F36" s="1"/>
  <c r="E13" i="11"/>
  <c r="F13" s="1"/>
  <c r="C149" i="1"/>
  <c r="E150"/>
  <c r="F150" s="1"/>
  <c r="D149"/>
  <c r="C232"/>
  <c r="E74"/>
  <c r="F74" s="1"/>
  <c r="E75"/>
  <c r="F75" s="1"/>
  <c r="C50"/>
  <c r="D50"/>
  <c r="C160"/>
  <c r="D160"/>
  <c r="E5" l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C25"/>
  <c r="D25"/>
  <c r="E26"/>
  <c r="E27"/>
  <c r="E28"/>
  <c r="E29"/>
  <c r="E30"/>
  <c r="E31"/>
  <c r="E32"/>
  <c r="C33"/>
  <c r="D33"/>
  <c r="E34"/>
  <c r="E35"/>
  <c r="F35" s="1"/>
  <c r="E37"/>
  <c r="E38"/>
  <c r="F38" s="1"/>
  <c r="E39"/>
  <c r="F39" s="1"/>
  <c r="E40"/>
  <c r="F40" s="1"/>
  <c r="E41"/>
  <c r="F41" s="1"/>
  <c r="E42"/>
  <c r="F42" s="1"/>
  <c r="E43"/>
  <c r="E44"/>
  <c r="E45"/>
  <c r="E46"/>
  <c r="E47"/>
  <c r="E48"/>
  <c r="E49"/>
  <c r="E51"/>
  <c r="E52"/>
  <c r="E53"/>
  <c r="E54"/>
  <c r="E55"/>
  <c r="E56"/>
  <c r="F56" s="1"/>
  <c r="E57"/>
  <c r="E58"/>
  <c r="E59"/>
  <c r="C60"/>
  <c r="D60"/>
  <c r="E61"/>
  <c r="E62"/>
  <c r="E63"/>
  <c r="E66"/>
  <c r="F66" s="1"/>
  <c r="E67"/>
  <c r="F67" s="1"/>
  <c r="E68"/>
  <c r="F68" s="1"/>
  <c r="E69"/>
  <c r="F69" s="1"/>
  <c r="E70"/>
  <c r="E71"/>
  <c r="E72"/>
  <c r="F72" s="1"/>
  <c r="E73"/>
  <c r="F73" s="1"/>
  <c r="E76"/>
  <c r="F76" s="1"/>
  <c r="E77"/>
  <c r="F77" s="1"/>
  <c r="E78"/>
  <c r="E79"/>
  <c r="F79" s="1"/>
  <c r="E80"/>
  <c r="F80" s="1"/>
  <c r="E81"/>
  <c r="E82"/>
  <c r="F82" s="1"/>
  <c r="E83"/>
  <c r="F83" s="1"/>
  <c r="E84"/>
  <c r="F84" s="1"/>
  <c r="E85"/>
  <c r="F85" s="1"/>
  <c r="E87"/>
  <c r="F87" s="1"/>
  <c r="E25" l="1"/>
  <c r="E33"/>
  <c r="E60"/>
  <c r="E50"/>
  <c r="E65"/>
  <c r="C224"/>
  <c r="C219"/>
  <c r="C213"/>
  <c r="C196"/>
  <c r="C176"/>
  <c r="C10" i="3"/>
  <c r="C139" i="1"/>
  <c r="C123"/>
  <c r="C115"/>
  <c r="C100"/>
  <c r="C96"/>
  <c r="C4"/>
  <c r="D232"/>
  <c r="D224"/>
  <c r="D219"/>
  <c r="D213"/>
  <c r="D196"/>
  <c r="D176"/>
  <c r="D139"/>
  <c r="D123"/>
  <c r="D115"/>
  <c r="D100"/>
  <c r="D96"/>
  <c r="D4"/>
  <c r="E24" i="11"/>
  <c r="F24" s="1"/>
  <c r="E23"/>
  <c r="F23" s="1"/>
  <c r="E22"/>
  <c r="F22" s="1"/>
  <c r="E21"/>
  <c r="E20"/>
  <c r="F20" s="1"/>
  <c r="E19"/>
  <c r="F19" s="1"/>
  <c r="E18"/>
  <c r="F18" s="1"/>
  <c r="E17"/>
  <c r="F17" s="1"/>
  <c r="E16"/>
  <c r="F16" s="1"/>
  <c r="E15"/>
  <c r="F15" s="1"/>
  <c r="E14"/>
  <c r="F14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C64" i="1" l="1"/>
  <c r="C7" i="3" s="1"/>
  <c r="D64" i="1"/>
  <c r="C175"/>
  <c r="C9" i="3" s="1"/>
  <c r="C114" i="1"/>
  <c r="C8" i="3" s="1"/>
  <c r="C3" i="1"/>
  <c r="C6" i="3" s="1"/>
  <c r="D175" i="1"/>
  <c r="D114"/>
  <c r="D3"/>
  <c r="D7" i="3" l="1"/>
  <c r="G7" s="1"/>
  <c r="D8"/>
  <c r="G114" i="1"/>
  <c r="D6" i="3"/>
  <c r="G6" s="1"/>
  <c r="D2" i="1"/>
  <c r="G175" s="1"/>
  <c r="E64"/>
  <c r="C2"/>
  <c r="G3" l="1"/>
  <c r="G64"/>
  <c r="D5" i="3"/>
  <c r="G231" i="1"/>
  <c r="G55"/>
  <c r="G59"/>
  <c r="G227"/>
  <c r="G223"/>
  <c r="G215"/>
  <c r="G211"/>
  <c r="G207"/>
  <c r="G203"/>
  <c r="G199"/>
  <c r="G195"/>
  <c r="G191"/>
  <c r="G187"/>
  <c r="G183"/>
  <c r="G179"/>
  <c r="G171"/>
  <c r="G167"/>
  <c r="G163"/>
  <c r="G159"/>
  <c r="G155"/>
  <c r="G151"/>
  <c r="G147"/>
  <c r="G143"/>
  <c r="G135"/>
  <c r="G130"/>
  <c r="G126"/>
  <c r="G121"/>
  <c r="G117"/>
  <c r="G113"/>
  <c r="G109"/>
  <c r="G105"/>
  <c r="G101"/>
  <c r="G97"/>
  <c r="G93"/>
  <c r="G89"/>
  <c r="G85"/>
  <c r="G81"/>
  <c r="G77"/>
  <c r="G73"/>
  <c r="G69"/>
  <c r="G48"/>
  <c r="G44"/>
  <c r="G40"/>
  <c r="G36"/>
  <c r="G32"/>
  <c r="G28"/>
  <c r="G24"/>
  <c r="G20"/>
  <c r="G16"/>
  <c r="G12"/>
  <c r="G8"/>
  <c r="G17"/>
  <c r="G13"/>
  <c r="G2"/>
  <c r="G234"/>
  <c r="G53"/>
  <c r="G5"/>
  <c r="G225"/>
  <c r="G205"/>
  <c r="G197"/>
  <c r="G189"/>
  <c r="G181"/>
  <c r="G173"/>
  <c r="G165"/>
  <c r="G153"/>
  <c r="G145"/>
  <c r="G137"/>
  <c r="G128"/>
  <c r="G119"/>
  <c r="G111"/>
  <c r="G103"/>
  <c r="G95"/>
  <c r="G87"/>
  <c r="G79"/>
  <c r="G71"/>
  <c r="G46"/>
  <c r="G38"/>
  <c r="G30"/>
  <c r="G22"/>
  <c r="G14"/>
  <c r="G6"/>
  <c r="G62"/>
  <c r="G52"/>
  <c r="G61"/>
  <c r="G226"/>
  <c r="G218"/>
  <c r="G210"/>
  <c r="G202"/>
  <c r="G194"/>
  <c r="G186"/>
  <c r="G178"/>
  <c r="G170"/>
  <c r="G162"/>
  <c r="G154"/>
  <c r="G146"/>
  <c r="G138"/>
  <c r="G129"/>
  <c r="G120"/>
  <c r="G112"/>
  <c r="G104"/>
  <c r="G80"/>
  <c r="G72"/>
  <c r="G47"/>
  <c r="G39"/>
  <c r="G31"/>
  <c r="G23"/>
  <c r="G15"/>
  <c r="G7"/>
  <c r="G131"/>
  <c r="G233"/>
  <c r="G49"/>
  <c r="G54"/>
  <c r="G58"/>
  <c r="G228"/>
  <c r="G220"/>
  <c r="G216"/>
  <c r="G212"/>
  <c r="G208"/>
  <c r="G204"/>
  <c r="G200"/>
  <c r="G192"/>
  <c r="G188"/>
  <c r="G184"/>
  <c r="G180"/>
  <c r="G172"/>
  <c r="G168"/>
  <c r="G164"/>
  <c r="G156"/>
  <c r="G152"/>
  <c r="G148"/>
  <c r="G144"/>
  <c r="G140"/>
  <c r="G136"/>
  <c r="G132"/>
  <c r="G127"/>
  <c r="G122"/>
  <c r="G118"/>
  <c r="G110"/>
  <c r="G106"/>
  <c r="G102"/>
  <c r="G98"/>
  <c r="G94"/>
  <c r="G90"/>
  <c r="G86"/>
  <c r="G82"/>
  <c r="G78"/>
  <c r="G74"/>
  <c r="G70"/>
  <c r="G66"/>
  <c r="G45"/>
  <c r="G41"/>
  <c r="G37"/>
  <c r="G29"/>
  <c r="G21"/>
  <c r="G9"/>
  <c r="G63"/>
  <c r="G51"/>
  <c r="G57"/>
  <c r="G229"/>
  <c r="G221"/>
  <c r="G217"/>
  <c r="G209"/>
  <c r="G201"/>
  <c r="G193"/>
  <c r="G185"/>
  <c r="G177"/>
  <c r="G169"/>
  <c r="G161"/>
  <c r="G157"/>
  <c r="G141"/>
  <c r="G133"/>
  <c r="G124"/>
  <c r="G107"/>
  <c r="G99"/>
  <c r="G91"/>
  <c r="G83"/>
  <c r="G75"/>
  <c r="G67"/>
  <c r="G42"/>
  <c r="G34"/>
  <c r="G26"/>
  <c r="G18"/>
  <c r="G10"/>
  <c r="G56"/>
  <c r="G230"/>
  <c r="G222"/>
  <c r="G214"/>
  <c r="G206"/>
  <c r="G198"/>
  <c r="G190"/>
  <c r="G182"/>
  <c r="G174"/>
  <c r="G166"/>
  <c r="G158"/>
  <c r="G150"/>
  <c r="G142"/>
  <c r="G134"/>
  <c r="G125"/>
  <c r="G116"/>
  <c r="G108"/>
  <c r="G92"/>
  <c r="G84"/>
  <c r="G76"/>
  <c r="G68"/>
  <c r="G43"/>
  <c r="G35"/>
  <c r="G27"/>
  <c r="G19"/>
  <c r="G11"/>
  <c r="G15" i="13"/>
  <c r="G11"/>
  <c r="G7"/>
  <c r="G22" i="11"/>
  <c r="G18"/>
  <c r="G14"/>
  <c r="G10"/>
  <c r="G6"/>
  <c r="H18" i="2"/>
  <c r="H14"/>
  <c r="H10"/>
  <c r="G12" i="13"/>
  <c r="G8"/>
  <c r="G23" i="11"/>
  <c r="G19"/>
  <c r="G15"/>
  <c r="G7"/>
  <c r="G7" i="10"/>
  <c r="H15" i="2"/>
  <c r="H8"/>
  <c r="G16" i="13"/>
  <c r="G5"/>
  <c r="G13"/>
  <c r="G9"/>
  <c r="G24" i="11"/>
  <c r="G20"/>
  <c r="G16"/>
  <c r="G12"/>
  <c r="G8"/>
  <c r="H16" i="2"/>
  <c r="H12"/>
  <c r="H17"/>
  <c r="H13"/>
  <c r="G11" i="11"/>
  <c r="H19" i="2"/>
  <c r="H11"/>
  <c r="G14" i="13"/>
  <c r="G10"/>
  <c r="G6"/>
  <c r="G21" i="11"/>
  <c r="G17"/>
  <c r="G13"/>
  <c r="G9"/>
  <c r="G5"/>
  <c r="H9" i="2"/>
  <c r="G65" i="1"/>
  <c r="G88"/>
  <c r="G50"/>
  <c r="G149"/>
  <c r="G160"/>
  <c r="G60"/>
  <c r="G33"/>
  <c r="G25"/>
  <c r="G115"/>
  <c r="G219"/>
  <c r="G213"/>
  <c r="G196"/>
  <c r="G100"/>
  <c r="G224"/>
  <c r="G139"/>
  <c r="G123"/>
  <c r="G232"/>
  <c r="G96"/>
  <c r="G4"/>
  <c r="G176"/>
  <c r="G8" i="3"/>
  <c r="E233" i="1"/>
  <c r="E2" l="1"/>
  <c r="F2" s="1"/>
  <c r="F26"/>
  <c r="F27"/>
  <c r="F28"/>
  <c r="F29"/>
  <c r="F30"/>
  <c r="F31"/>
  <c r="F32"/>
  <c r="F34"/>
  <c r="F43"/>
  <c r="F44"/>
  <c r="F45"/>
  <c r="F46"/>
  <c r="F47"/>
  <c r="F48"/>
  <c r="F49"/>
  <c r="F51"/>
  <c r="F52"/>
  <c r="F53"/>
  <c r="F54"/>
  <c r="F55"/>
  <c r="F57"/>
  <c r="F58"/>
  <c r="F59"/>
  <c r="F61"/>
  <c r="F62"/>
  <c r="F63"/>
  <c r="E89"/>
  <c r="F89" s="1"/>
  <c r="E90"/>
  <c r="F90" s="1"/>
  <c r="E91"/>
  <c r="F91" s="1"/>
  <c r="E92"/>
  <c r="F92" s="1"/>
  <c r="E93"/>
  <c r="F93" s="1"/>
  <c r="E94"/>
  <c r="F94" s="1"/>
  <c r="E95"/>
  <c r="F95" s="1"/>
  <c r="E97"/>
  <c r="F97" s="1"/>
  <c r="E98"/>
  <c r="F98" s="1"/>
  <c r="E99"/>
  <c r="F99" s="1"/>
  <c r="E101"/>
  <c r="F101" s="1"/>
  <c r="E102"/>
  <c r="F102" s="1"/>
  <c r="E103"/>
  <c r="F103" s="1"/>
  <c r="E104"/>
  <c r="F104" s="1"/>
  <c r="E105"/>
  <c r="F105" s="1"/>
  <c r="E106"/>
  <c r="F106" s="1"/>
  <c r="E107"/>
  <c r="F107" s="1"/>
  <c r="E108"/>
  <c r="F108" s="1"/>
  <c r="E109"/>
  <c r="F109" s="1"/>
  <c r="E110"/>
  <c r="F110" s="1"/>
  <c r="E111"/>
  <c r="F111" s="1"/>
  <c r="E112"/>
  <c r="F112" s="1"/>
  <c r="E113"/>
  <c r="F113" s="1"/>
  <c r="E116"/>
  <c r="F116" s="1"/>
  <c r="E117"/>
  <c r="F117" s="1"/>
  <c r="E118"/>
  <c r="F118" s="1"/>
  <c r="E119"/>
  <c r="F119" s="1"/>
  <c r="E120"/>
  <c r="F120" s="1"/>
  <c r="E121"/>
  <c r="F121" s="1"/>
  <c r="E122"/>
  <c r="F122" s="1"/>
  <c r="E124"/>
  <c r="F124" s="1"/>
  <c r="E125"/>
  <c r="F125" s="1"/>
  <c r="E126"/>
  <c r="F126" s="1"/>
  <c r="E127"/>
  <c r="F127" s="1"/>
  <c r="E128"/>
  <c r="F128" s="1"/>
  <c r="E129"/>
  <c r="F129" s="1"/>
  <c r="E130"/>
  <c r="F130" s="1"/>
  <c r="E131"/>
  <c r="E132"/>
  <c r="F132" s="1"/>
  <c r="E133"/>
  <c r="F133" s="1"/>
  <c r="E134"/>
  <c r="F134" s="1"/>
  <c r="E135"/>
  <c r="F135" s="1"/>
  <c r="E136"/>
  <c r="F136" s="1"/>
  <c r="E137"/>
  <c r="F137" s="1"/>
  <c r="E138"/>
  <c r="F138" s="1"/>
  <c r="E140"/>
  <c r="F140" s="1"/>
  <c r="E141"/>
  <c r="F141" s="1"/>
  <c r="E142"/>
  <c r="F142" s="1"/>
  <c r="E143"/>
  <c r="F143" s="1"/>
  <c r="E144"/>
  <c r="F144" s="1"/>
  <c r="E145"/>
  <c r="F145" s="1"/>
  <c r="E146"/>
  <c r="F146" s="1"/>
  <c r="E147"/>
  <c r="F147" s="1"/>
  <c r="E148"/>
  <c r="F148" s="1"/>
  <c r="E151"/>
  <c r="F151" s="1"/>
  <c r="E152"/>
  <c r="F152" s="1"/>
  <c r="E153"/>
  <c r="F153" s="1"/>
  <c r="E154"/>
  <c r="F154" s="1"/>
  <c r="E155"/>
  <c r="F155" s="1"/>
  <c r="E156"/>
  <c r="F156" s="1"/>
  <c r="E157"/>
  <c r="F157" s="1"/>
  <c r="E158"/>
  <c r="F158" s="1"/>
  <c r="E159"/>
  <c r="F159" s="1"/>
  <c r="E161"/>
  <c r="F161" s="1"/>
  <c r="E162"/>
  <c r="F162" s="1"/>
  <c r="E163"/>
  <c r="F163" s="1"/>
  <c r="E164"/>
  <c r="F164" s="1"/>
  <c r="E165"/>
  <c r="F165" s="1"/>
  <c r="E166"/>
  <c r="F166" s="1"/>
  <c r="E167"/>
  <c r="F167" s="1"/>
  <c r="E168"/>
  <c r="F168" s="1"/>
  <c r="E169"/>
  <c r="F169" s="1"/>
  <c r="E170"/>
  <c r="F170" s="1"/>
  <c r="E171"/>
  <c r="F171" s="1"/>
  <c r="E172"/>
  <c r="F172" s="1"/>
  <c r="E173"/>
  <c r="F173" s="1"/>
  <c r="E174"/>
  <c r="F174" s="1"/>
  <c r="E177"/>
  <c r="E178"/>
  <c r="F178" s="1"/>
  <c r="E179"/>
  <c r="F179" s="1"/>
  <c r="E180"/>
  <c r="F180" s="1"/>
  <c r="E181"/>
  <c r="F181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0"/>
  <c r="F190" s="1"/>
  <c r="E191"/>
  <c r="F191" s="1"/>
  <c r="E192"/>
  <c r="F192" s="1"/>
  <c r="E193"/>
  <c r="F193" s="1"/>
  <c r="E194"/>
  <c r="F194" s="1"/>
  <c r="E195"/>
  <c r="F195" s="1"/>
  <c r="E197"/>
  <c r="F197" s="1"/>
  <c r="E198"/>
  <c r="F198" s="1"/>
  <c r="E199"/>
  <c r="F199" s="1"/>
  <c r="E200"/>
  <c r="F200" s="1"/>
  <c r="E201"/>
  <c r="F201" s="1"/>
  <c r="E202"/>
  <c r="E203"/>
  <c r="F203" s="1"/>
  <c r="E204"/>
  <c r="F204" s="1"/>
  <c r="E205"/>
  <c r="F205" s="1"/>
  <c r="E206"/>
  <c r="F206" s="1"/>
  <c r="E207"/>
  <c r="F207" s="1"/>
  <c r="E208"/>
  <c r="F208" s="1"/>
  <c r="E209"/>
  <c r="F209" s="1"/>
  <c r="E210"/>
  <c r="F210" s="1"/>
  <c r="E211"/>
  <c r="F211" s="1"/>
  <c r="E212"/>
  <c r="E214"/>
  <c r="F214" s="1"/>
  <c r="E215"/>
  <c r="F215" s="1"/>
  <c r="E216"/>
  <c r="F216" s="1"/>
  <c r="E217"/>
  <c r="F217" s="1"/>
  <c r="E218"/>
  <c r="E220"/>
  <c r="F220" s="1"/>
  <c r="E221"/>
  <c r="F221" s="1"/>
  <c r="E222"/>
  <c r="F222" s="1"/>
  <c r="E223"/>
  <c r="F223" s="1"/>
  <c r="E225"/>
  <c r="F225" s="1"/>
  <c r="E226"/>
  <c r="F226" s="1"/>
  <c r="E227"/>
  <c r="F227" s="1"/>
  <c r="E228"/>
  <c r="F228" s="1"/>
  <c r="E229"/>
  <c r="F229" s="1"/>
  <c r="E230"/>
  <c r="F230" s="1"/>
  <c r="E231"/>
  <c r="F233"/>
  <c r="E234"/>
  <c r="F234" s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5"/>
  <c r="F65"/>
  <c r="D10" i="3" l="1"/>
  <c r="G10" s="1"/>
  <c r="F60" i="1"/>
  <c r="F50"/>
  <c r="F25"/>
  <c r="E196"/>
  <c r="F196" s="1"/>
  <c r="E4" l="1"/>
  <c r="F4" s="1"/>
  <c r="E224"/>
  <c r="F224" s="1"/>
  <c r="E96"/>
  <c r="F96" s="1"/>
  <c r="F33"/>
  <c r="E149"/>
  <c r="F149" s="1"/>
  <c r="E232"/>
  <c r="F232" s="1"/>
  <c r="E219"/>
  <c r="F219" s="1"/>
  <c r="E213"/>
  <c r="F213" s="1"/>
  <c r="E176"/>
  <c r="F176" s="1"/>
  <c r="E139"/>
  <c r="F139" s="1"/>
  <c r="E123"/>
  <c r="F123" s="1"/>
  <c r="E115"/>
  <c r="F115" s="1"/>
  <c r="E100"/>
  <c r="F100" s="1"/>
  <c r="E88"/>
  <c r="F88" s="1"/>
  <c r="E10" i="3"/>
  <c r="F10" s="1"/>
  <c r="E160" i="1"/>
  <c r="E7" i="3" l="1"/>
  <c r="F7" s="1"/>
  <c r="E8"/>
  <c r="F8" s="1"/>
  <c r="E114" i="1"/>
  <c r="F160"/>
  <c r="E175"/>
  <c r="E6" i="3"/>
  <c r="F6" s="1"/>
  <c r="E3" i="1"/>
  <c r="D9" i="3"/>
  <c r="G9" s="1"/>
  <c r="E9" l="1"/>
  <c r="F9" s="1"/>
  <c r="F64" i="1"/>
  <c r="F175"/>
  <c r="F114"/>
  <c r="F3"/>
  <c r="C5" i="3" l="1"/>
  <c r="E5" l="1"/>
  <c r="F5" s="1"/>
</calcChain>
</file>

<file path=xl/sharedStrings.xml><?xml version="1.0" encoding="utf-8"?>
<sst xmlns="http://schemas.openxmlformats.org/spreadsheetml/2006/main" count="336" uniqueCount="294">
  <si>
    <t>ქვეყანა</t>
  </si>
  <si>
    <t>ცვლილება</t>
  </si>
  <si>
    <t>ჯამი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</si>
  <si>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</si>
  <si>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</si>
  <si>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</si>
  <si>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</si>
  <si>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</si>
  <si>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</si>
  <si>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</si>
  <si>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</si>
  <si>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</si>
  <si>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</si>
  <si>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</si>
  <si>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</si>
  <si>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ლიტვა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</si>
  <si>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</si>
  <si>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</si>
  <si>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</si>
  <si>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</si>
  <si>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</si>
  <si>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</si>
  <si>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</si>
  <si>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</si>
  <si>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</si>
  <si>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</si>
  <si>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</si>
  <si>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</si>
  <si>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</si>
  <si>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</si>
  <si>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</si>
  <si>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</si>
  <si>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</si>
  <si>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</si>
  <si>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</si>
  <si>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</si>
  <si>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</si>
  <si>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</si>
  <si>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</si>
  <si>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</si>
  <si>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მაკედონია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</si>
  <si>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</si>
  <si>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</si>
  <si>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</si>
  <si>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</si>
  <si>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</si>
  <si>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</si>
  <si>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</si>
  <si>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</si>
  <si>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</si>
  <si>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</si>
  <si>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</si>
  <si>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</si>
  <si>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მონაკო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</si>
  <si>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</si>
  <si>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</si>
  <si>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</si>
  <si>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</si>
  <si>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</si>
  <si>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</si>
  <si>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</si>
  <si>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</si>
  <si>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</si>
  <si>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</si>
  <si>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</si>
  <si>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</si>
  <si>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</si>
  <si>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</si>
  <si>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</si>
  <si>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</si>
  <si>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</si>
  <si>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</si>
  <si>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</si>
  <si>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</si>
  <si>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</si>
  <si>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</si>
  <si>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</si>
  <si>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</si>
  <si>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</si>
  <si>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</si>
  <si>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</si>
  <si>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</si>
  <si>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</si>
  <si>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</si>
  <si>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</si>
  <si>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</si>
  <si>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</si>
  <si>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</si>
  <si>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ა.შ.შ.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</si>
  <si>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</si>
  <si>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</si>
  <si>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</si>
  <si>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</si>
  <si>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</si>
  <si>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</si>
  <si>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</si>
  <si>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</si>
  <si>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</si>
  <si>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</si>
  <si>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</si>
  <si>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</si>
  <si>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</si>
  <si>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</si>
  <si>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</si>
  <si>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კოლუმბია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</si>
  <si>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</si>
  <si>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</si>
  <si>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</si>
  <si>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</si>
  <si>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</si>
  <si>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</si>
  <si>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</si>
  <si>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</si>
  <si>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</si>
  <si>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</si>
  <si>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</si>
  <si>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</si>
  <si>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</si>
  <si>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</si>
  <si>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</si>
  <si>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</si>
  <si>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</si>
  <si>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</si>
  <si>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</si>
  <si>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</si>
  <si>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</si>
  <si>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</si>
  <si>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</si>
  <si>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</si>
  <si>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</si>
  <si>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</si>
  <si>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</si>
  <si>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</si>
  <si>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</si>
  <si>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</si>
  <si>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გვიანა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</si>
  <si>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</si>
  <si>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</si>
  <si>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</si>
  <si>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</si>
  <si>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</si>
  <si>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</si>
  <si>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</si>
  <si>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</si>
  <si>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</si>
  <si>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</si>
  <si>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</si>
  <si>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</si>
  <si>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</si>
  <si>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</si>
  <si>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</si>
  <si>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</si>
  <si>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</si>
  <si>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</si>
  <si>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</si>
  <si>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</si>
  <si>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</si>
  <si>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</si>
  <si>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</si>
  <si>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</si>
  <si>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</si>
  <si>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</si>
  <si>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</si>
  <si>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</si>
  <si>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</si>
  <si>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</si>
  <si>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</si>
  <si>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</si>
  <si>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</si>
  <si>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ცენტრალური აფრიკის რესპუბლიკა</t>
  </si>
  <si>
    <t>ჰონგკონგი, ჩინეთის სახალხო რესპუბლიკა</t>
  </si>
  <si>
    <t>ერიტრეა</t>
  </si>
  <si>
    <t>ვანუატუ</t>
  </si>
  <si>
    <t>ლაოსი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</si>
  <si>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</si>
  <si>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</si>
  <si>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</si>
  <si>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</si>
  <si>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</si>
  <si>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</si>
  <si>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</si>
  <si>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</si>
  <si>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</si>
  <si>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</si>
  <si>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</si>
  <si>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</si>
  <si>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</si>
  <si>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</si>
  <si>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</si>
  <si>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</si>
  <si>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</si>
  <si>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</si>
  <si>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მალავი</t>
  </si>
  <si>
    <t>მაიოტა</t>
  </si>
  <si>
    <t>ბურკინა-ფასო</t>
  </si>
  <si>
    <t>სვაზილენდი</t>
  </si>
  <si>
    <t>სურინამი</t>
  </si>
  <si>
    <t>გრენადა</t>
  </si>
  <si>
    <t>ბელიზი</t>
  </si>
  <si>
    <t>ბუტანი</t>
  </si>
  <si>
    <t>გაიანა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</si>
  <si>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</si>
  <si>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</si>
  <si>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</si>
  <si>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</si>
  <si>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</si>
  <si>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</si>
  <si>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</si>
  <si>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</si>
  <si>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</si>
  <si>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</si>
  <si>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</si>
  <si>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</si>
  <si>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</si>
  <si>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</si>
  <si>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</si>
  <si>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</si>
  <si>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</si>
  <si>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</si>
  <si>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</si>
  <si>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</si>
  <si>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</si>
  <si>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</si>
  <si>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ტოპ 15 ქვეყანა 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</si>
  <si>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</si>
  <si>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</si>
  <si>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</si>
  <si>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შემოსვლები რეგიონების მიხედვით</t>
  </si>
  <si>
    <t>რეგიონი</t>
  </si>
  <si>
    <t>ბოსნია და ჰერცეგოვინა</t>
  </si>
  <si>
    <t>სერბეთი</t>
  </si>
  <si>
    <t>*2015 წლის მონაცემები წინასწარია და ექვემდებარება დაზუსტებას საქართველოს შინაგან საქმეთა სამინისტროს მიერ. დაზუსტებული მონაცემები გამოქვეყნდება 2016 წლის აპრილში.</t>
  </si>
  <si>
    <t>ახლო/შუა აღმოსავლეთი</t>
  </si>
  <si>
    <t>შემოსვლები საზღვრის ტიპის მიხედვით</t>
  </si>
  <si>
    <t>ტიპი</t>
  </si>
  <si>
    <t>საზღვარი</t>
  </si>
  <si>
    <t>შემოსვლები საზღვრების მიხედვით</t>
  </si>
  <si>
    <t>მთლიანი ჯამი</t>
  </si>
  <si>
    <t>ანგილია</t>
  </si>
  <si>
    <t>ბერმუდის კუნძულები</t>
  </si>
  <si>
    <t>გიბრალტარი</t>
  </si>
  <si>
    <t>გვადელუპე</t>
  </si>
  <si>
    <t>პუერტო-რიკო</t>
  </si>
  <si>
    <t>კირიბატი</t>
  </si>
  <si>
    <t>სახმელეთო</t>
  </si>
  <si>
    <t>საჰაერო</t>
  </si>
  <si>
    <t>სარკინიგზო</t>
  </si>
  <si>
    <t>საზღვაო</t>
  </si>
  <si>
    <t>ბრუნეი დარუსალამი</t>
  </si>
  <si>
    <t>სარფი</t>
  </si>
  <si>
    <t>სადახლო</t>
  </si>
  <si>
    <t>წითელი ხიდი</t>
  </si>
  <si>
    <t>ყაზბეგი</t>
  </si>
  <si>
    <t>აეროპორტი თბილისი</t>
  </si>
  <si>
    <t>ცოდნა</t>
  </si>
  <si>
    <t>ნინოწმინდა</t>
  </si>
  <si>
    <t>ვალე</t>
  </si>
  <si>
    <t>აეროპორტი ბათუმი</t>
  </si>
  <si>
    <t>აეროპორტი ქუთაისი</t>
  </si>
  <si>
    <t>ვახტანგისი</t>
  </si>
  <si>
    <t>რკინიგზა გარდაბანი</t>
  </si>
  <si>
    <t>რკინიგზა სადახლო</t>
  </si>
  <si>
    <t>გუგუთი</t>
  </si>
  <si>
    <t>პორტი ბათუმი</t>
  </si>
  <si>
    <t>პორტი ფოთი</t>
  </si>
  <si>
    <t>პორტი ყულევი</t>
  </si>
  <si>
    <t>კარწახი</t>
  </si>
  <si>
    <t>ახკერპი</t>
  </si>
  <si>
    <t>სამთაწყარო</t>
  </si>
  <si>
    <t>ა შ შ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</si>
  <si>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</si>
  <si>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</si>
  <si>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</si>
  <si>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</si>
  <si>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</si>
  <si>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</si>
  <si>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</si>
  <si>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</si>
  <si>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</si>
  <si>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</si>
  <si>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</si>
  <si>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</si>
  <si>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>თვე</t>
  </si>
  <si>
    <t>შემოსვლები თვეების მიხედვით</t>
  </si>
  <si>
    <t>კაიმანის კუნძულები</t>
  </si>
  <si>
    <t>წილი%</t>
  </si>
  <si>
    <t>წილი %</t>
  </si>
  <si>
    <t xml:space="preserve">წილი % </t>
  </si>
  <si>
    <t>შემოსვლები ტიპების მიხედვით</t>
  </si>
  <si>
    <t>ვიზიტის ტიპი</t>
  </si>
  <si>
    <t xml:space="preserve"> 24 საათი და მეტი (ტურისტი)</t>
  </si>
  <si>
    <t>ტრანზიტი</t>
  </si>
  <si>
    <t>ერთდღიანი ვიზიტი</t>
  </si>
  <si>
    <t>სულ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</si>
</sst>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4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8" fillId="0" borderId="0" applyFont="0" applyFill="0" applyBorder="0" applyAlignment="0" applyProtection="0"/>
    <xf numFmtId="0" fontId="8" fillId="0" borderId="0"/>
    <xf numFmtId="9" fontId="6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4" borderId="17" applyNumberFormat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3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5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/>
    </xf>
    <xf numFmtId="0" fontId="11" fillId="0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3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/>
    <xf numFmtId="3" fontId="14" fillId="0" borderId="11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/>
    </xf>
    <xf numFmtId="1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5" fillId="0" borderId="1" xfId="2" applyNumberFormat="1" applyFont="1" applyBorder="1" applyAlignment="1">
      <alignment horizontal="center" vertical="center"/>
    </xf>
    <xf numFmtId="3" fontId="15" fillId="0" borderId="1" xfId="4" applyNumberFormat="1" applyFont="1" applyBorder="1" applyAlignment="1">
      <alignment horizontal="center" vertical="center"/>
    </xf>
    <xf numFmtId="3" fontId="15" fillId="0" borderId="4" xfId="2" applyNumberFormat="1" applyFont="1" applyBorder="1" applyAlignment="1">
      <alignment horizontal="center" vertical="center"/>
    </xf>
    <xf numFmtId="3" fontId="15" fillId="0" borderId="4" xfId="4" applyNumberFormat="1" applyFont="1" applyBorder="1" applyAlignment="1">
      <alignment horizontal="center" vertical="center"/>
    </xf>
    <xf numFmtId="3" fontId="17" fillId="2" borderId="1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5" borderId="7" xfId="7" applyNumberFormat="1" applyBorder="1" applyAlignment="1">
      <alignment horizontal="center" vertical="center" wrapText="1"/>
    </xf>
    <xf numFmtId="0" fontId="19" fillId="5" borderId="8" xfId="7" applyNumberFormat="1" applyBorder="1" applyAlignment="1">
      <alignment horizontal="center" vertical="center" wrapText="1"/>
    </xf>
    <xf numFmtId="0" fontId="19" fillId="5" borderId="14" xfId="7" applyBorder="1" applyAlignment="1">
      <alignment horizontal="center" vertical="center" wrapText="1"/>
    </xf>
    <xf numFmtId="0" fontId="19" fillId="5" borderId="8" xfId="7" applyBorder="1" applyAlignment="1">
      <alignment horizontal="center" vertical="center" wrapText="1"/>
    </xf>
    <xf numFmtId="3" fontId="3" fillId="7" borderId="1" xfId="9" applyNumberFormat="1" applyBorder="1" applyAlignment="1">
      <alignment horizontal="center" vertical="center"/>
    </xf>
    <xf numFmtId="3" fontId="3" fillId="7" borderId="12" xfId="9" applyNumberFormat="1" applyBorder="1" applyAlignment="1">
      <alignment horizontal="center" vertical="center"/>
    </xf>
    <xf numFmtId="3" fontId="3" fillId="7" borderId="10" xfId="9" applyNumberFormat="1" applyBorder="1" applyAlignment="1">
      <alignment horizontal="center" vertical="center"/>
    </xf>
    <xf numFmtId="3" fontId="3" fillId="7" borderId="1" xfId="9" applyNumberFormat="1" applyBorder="1" applyAlignment="1">
      <alignment horizontal="center" vertical="center" wrapText="1"/>
    </xf>
    <xf numFmtId="3" fontId="19" fillId="6" borderId="17" xfId="8" applyNumberFormat="1" applyBorder="1" applyAlignment="1">
      <alignment horizontal="center" vertical="center" wrapText="1"/>
    </xf>
    <xf numFmtId="3" fontId="19" fillId="6" borderId="18" xfId="8" applyNumberFormat="1" applyBorder="1" applyAlignment="1">
      <alignment horizontal="center" vertical="center"/>
    </xf>
    <xf numFmtId="0" fontId="18" fillId="4" borderId="19" xfId="6" applyNumberFormat="1" applyBorder="1" applyAlignment="1">
      <alignment horizontal="center" vertical="center"/>
    </xf>
    <xf numFmtId="3" fontId="18" fillId="4" borderId="17" xfId="6" applyNumberFormat="1" applyBorder="1" applyAlignment="1">
      <alignment horizontal="center" vertical="center"/>
    </xf>
    <xf numFmtId="0" fontId="19" fillId="6" borderId="19" xfId="8" applyNumberFormat="1" applyBorder="1" applyAlignment="1">
      <alignment horizontal="center" vertical="center"/>
    </xf>
    <xf numFmtId="0" fontId="19" fillId="6" borderId="20" xfId="8" applyNumberFormat="1" applyBorder="1" applyAlignment="1">
      <alignment horizontal="center" vertical="center"/>
    </xf>
    <xf numFmtId="0" fontId="19" fillId="6" borderId="20" xfId="8" applyNumberFormat="1" applyBorder="1" applyAlignment="1">
      <alignment horizontal="center" vertical="center" wrapText="1"/>
    </xf>
    <xf numFmtId="0" fontId="19" fillId="6" borderId="20" xfId="8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7" borderId="2" xfId="9" applyNumberFormat="1" applyFont="1" applyBorder="1" applyAlignment="1">
      <alignment horizontal="center" vertical="center"/>
    </xf>
    <xf numFmtId="0" fontId="2" fillId="7" borderId="2" xfId="9" applyNumberFormat="1" applyFont="1" applyBorder="1" applyAlignment="1">
      <alignment horizontal="center" vertical="center" wrapText="1"/>
    </xf>
    <xf numFmtId="0" fontId="2" fillId="7" borderId="13" xfId="9" applyNumberFormat="1" applyFont="1" applyBorder="1" applyAlignment="1">
      <alignment horizontal="center" vertical="center"/>
    </xf>
    <xf numFmtId="1" fontId="2" fillId="7" borderId="2" xfId="9" applyNumberFormat="1" applyFont="1" applyBorder="1" applyAlignment="1" applyProtection="1">
      <alignment horizontal="center" vertical="center" wrapText="1"/>
      <protection locked="0"/>
    </xf>
    <xf numFmtId="0" fontId="11" fillId="0" borderId="2" xfId="0" applyNumberFormat="1" applyFont="1" applyFill="1" applyBorder="1" applyAlignment="1">
      <alignment horizontal="center" wrapText="1"/>
    </xf>
    <xf numFmtId="0" fontId="18" fillId="4" borderId="19" xfId="6" applyNumberFormat="1" applyBorder="1" applyAlignment="1">
      <alignment horizontal="center"/>
    </xf>
    <xf numFmtId="0" fontId="19" fillId="5" borderId="7" xfId="7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 readingOrder="1"/>
      <protection locked="0"/>
    </xf>
    <xf numFmtId="3" fontId="17" fillId="2" borderId="4" xfId="0" applyNumberFormat="1" applyFont="1" applyFill="1" applyBorder="1" applyAlignment="1">
      <alignment horizontal="center" vertical="center"/>
    </xf>
    <xf numFmtId="0" fontId="19" fillId="5" borderId="21" xfId="7" applyNumberFormat="1" applyBorder="1" applyAlignment="1">
      <alignment horizontal="center" vertical="center" wrapText="1"/>
    </xf>
    <xf numFmtId="0" fontId="19" fillId="5" borderId="22" xfId="7" applyNumberFormat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/>
    <xf numFmtId="3" fontId="3" fillId="7" borderId="1" xfId="9" applyNumberFormat="1" applyBorder="1" applyAlignment="1" applyProtection="1">
      <alignment horizontal="center" vertical="center" wrapText="1"/>
    </xf>
    <xf numFmtId="3" fontId="19" fillId="6" borderId="18" xfId="8" applyNumberFormat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19" fillId="5" borderId="9" xfId="7" applyNumberFormat="1" applyBorder="1" applyAlignment="1">
      <alignment horizontal="center" vertical="center" wrapText="1"/>
    </xf>
    <xf numFmtId="164" fontId="15" fillId="0" borderId="5" xfId="3" applyNumberFormat="1" applyFont="1" applyBorder="1" applyAlignment="1">
      <alignment horizontal="center" vertical="center"/>
    </xf>
    <xf numFmtId="164" fontId="15" fillId="0" borderId="6" xfId="3" applyNumberFormat="1" applyFont="1" applyBorder="1" applyAlignment="1">
      <alignment horizontal="center" vertical="center"/>
    </xf>
    <xf numFmtId="1" fontId="11" fillId="2" borderId="13" xfId="0" applyNumberFormat="1" applyFont="1" applyFill="1" applyBorder="1" applyAlignment="1">
      <alignment horizontal="center" vertical="center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1" fontId="11" fillId="2" borderId="26" xfId="0" applyNumberFormat="1" applyFont="1" applyFill="1" applyBorder="1" applyAlignment="1">
      <alignment horizontal="center" vertical="center"/>
    </xf>
    <xf numFmtId="3" fontId="10" fillId="3" borderId="4" xfId="0" applyNumberFormat="1" applyFont="1" applyFill="1" applyBorder="1" applyAlignment="1" applyProtection="1">
      <alignment horizontal="center" vertical="center" wrapText="1"/>
    </xf>
    <xf numFmtId="164" fontId="15" fillId="0" borderId="1" xfId="3" applyNumberFormat="1" applyFont="1" applyBorder="1" applyAlignment="1">
      <alignment horizontal="center" vertical="center"/>
    </xf>
    <xf numFmtId="164" fontId="15" fillId="0" borderId="4" xfId="3" applyNumberFormat="1" applyFont="1" applyBorder="1" applyAlignment="1">
      <alignment horizontal="center" vertical="center"/>
    </xf>
    <xf numFmtId="3" fontId="19" fillId="5" borderId="27" xfId="7" applyNumberFormat="1" applyBorder="1" applyAlignment="1">
      <alignment horizontal="center" vertical="center" wrapText="1"/>
    </xf>
    <xf numFmtId="3" fontId="19" fillId="5" borderId="28" xfId="7" applyNumberFormat="1" applyBorder="1" applyAlignment="1">
      <alignment horizontal="center" vertical="center" wrapText="1"/>
    </xf>
    <xf numFmtId="9" fontId="18" fillId="4" borderId="29" xfId="6" applyNumberFormat="1" applyBorder="1" applyAlignment="1">
      <alignment horizontal="center" vertical="center"/>
    </xf>
    <xf numFmtId="9" fontId="18" fillId="4" borderId="30" xfId="6" applyNumberFormat="1" applyBorder="1" applyAlignment="1">
      <alignment horizontal="center" vertical="center"/>
    </xf>
    <xf numFmtId="164" fontId="10" fillId="0" borderId="31" xfId="3" applyNumberFormat="1" applyFont="1" applyFill="1" applyBorder="1" applyAlignment="1">
      <alignment horizontal="center" vertical="center"/>
    </xf>
    <xf numFmtId="164" fontId="10" fillId="0" borderId="32" xfId="3" applyNumberFormat="1" applyFont="1" applyFill="1" applyBorder="1" applyAlignment="1">
      <alignment horizontal="center" vertical="center"/>
    </xf>
    <xf numFmtId="164" fontId="10" fillId="0" borderId="33" xfId="3" applyNumberFormat="1" applyFont="1" applyFill="1" applyBorder="1" applyAlignment="1">
      <alignment horizontal="center" vertical="center"/>
    </xf>
    <xf numFmtId="164" fontId="10" fillId="0" borderId="34" xfId="3" applyNumberFormat="1" applyFont="1" applyFill="1" applyBorder="1" applyAlignment="1">
      <alignment horizontal="center" vertical="center"/>
    </xf>
    <xf numFmtId="0" fontId="19" fillId="5" borderId="28" xfId="7" applyNumberFormat="1" applyBorder="1" applyAlignment="1">
      <alignment horizontal="center" vertical="center" wrapText="1"/>
    </xf>
    <xf numFmtId="0" fontId="19" fillId="5" borderId="27" xfId="7" applyNumberFormat="1" applyBorder="1" applyAlignment="1">
      <alignment horizontal="center" vertical="center" wrapText="1"/>
    </xf>
    <xf numFmtId="164" fontId="11" fillId="0" borderId="36" xfId="3" applyNumberFormat="1" applyFont="1" applyFill="1" applyBorder="1" applyAlignment="1">
      <alignment horizontal="center" vertical="center"/>
    </xf>
    <xf numFmtId="164" fontId="11" fillId="0" borderId="35" xfId="3" applyNumberFormat="1" applyFont="1" applyFill="1" applyBorder="1" applyAlignment="1">
      <alignment horizontal="center" vertical="center"/>
    </xf>
    <xf numFmtId="164" fontId="11" fillId="0" borderId="31" xfId="3" applyNumberFormat="1" applyFont="1" applyFill="1" applyBorder="1" applyAlignment="1">
      <alignment horizontal="center" vertical="center"/>
    </xf>
    <xf numFmtId="164" fontId="11" fillId="0" borderId="32" xfId="3" applyNumberFormat="1" applyFont="1" applyFill="1" applyBorder="1" applyAlignment="1">
      <alignment horizontal="center" vertical="center"/>
    </xf>
    <xf numFmtId="164" fontId="11" fillId="0" borderId="33" xfId="3" applyNumberFormat="1" applyFont="1" applyFill="1" applyBorder="1" applyAlignment="1">
      <alignment horizontal="center" vertical="center"/>
    </xf>
    <xf numFmtId="164" fontId="11" fillId="0" borderId="34" xfId="3" applyNumberFormat="1" applyFont="1" applyFill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164" fontId="11" fillId="2" borderId="35" xfId="3" applyNumberFormat="1" applyFont="1" applyFill="1" applyBorder="1" applyAlignment="1">
      <alignment horizontal="center" vertical="center"/>
    </xf>
    <xf numFmtId="164" fontId="11" fillId="2" borderId="12" xfId="3" applyNumberFormat="1" applyFont="1" applyFill="1" applyBorder="1" applyAlignment="1">
      <alignment horizontal="center" vertical="center"/>
    </xf>
    <xf numFmtId="164" fontId="11" fillId="2" borderId="38" xfId="3" applyNumberFormat="1" applyFont="1" applyFill="1" applyBorder="1" applyAlignment="1">
      <alignment horizontal="center" vertical="center"/>
    </xf>
    <xf numFmtId="164" fontId="11" fillId="2" borderId="37" xfId="3" applyNumberFormat="1" applyFont="1" applyFill="1" applyBorder="1" applyAlignment="1">
      <alignment horizontal="center" vertical="center"/>
    </xf>
    <xf numFmtId="3" fontId="19" fillId="5" borderId="39" xfId="7" applyNumberFormat="1" applyBorder="1" applyAlignment="1">
      <alignment horizontal="center" vertical="center" wrapText="1"/>
    </xf>
    <xf numFmtId="164" fontId="19" fillId="6" borderId="30" xfId="8" applyNumberFormat="1" applyBorder="1" applyAlignment="1">
      <alignment horizontal="center" vertical="center"/>
    </xf>
    <xf numFmtId="164" fontId="1" fillId="7" borderId="32" xfId="9" applyNumberFormat="1" applyFont="1" applyBorder="1" applyAlignment="1">
      <alignment horizontal="center" vertical="center"/>
    </xf>
    <xf numFmtId="164" fontId="10" fillId="3" borderId="32" xfId="3" applyNumberFormat="1" applyFont="1" applyFill="1" applyBorder="1" applyAlignment="1" applyProtection="1">
      <alignment horizontal="center" vertical="center" wrapText="1"/>
      <protection locked="0"/>
    </xf>
    <xf numFmtId="164" fontId="19" fillId="6" borderId="40" xfId="8" applyNumberFormat="1" applyBorder="1" applyAlignment="1">
      <alignment horizontal="center" vertical="center"/>
    </xf>
    <xf numFmtId="164" fontId="10" fillId="3" borderId="34" xfId="3" applyNumberFormat="1" applyFont="1" applyFill="1" applyBorder="1" applyAlignment="1" applyProtection="1">
      <alignment horizontal="center" vertical="center" wrapText="1"/>
      <protection locked="0"/>
    </xf>
    <xf numFmtId="164" fontId="18" fillId="4" borderId="29" xfId="6" applyNumberFormat="1" applyBorder="1" applyAlignment="1">
      <alignment horizontal="center" vertical="center"/>
    </xf>
    <xf numFmtId="9" fontId="19" fillId="6" borderId="29" xfId="8" applyNumberFormat="1" applyBorder="1" applyAlignment="1">
      <alignment horizontal="center" vertical="center"/>
    </xf>
    <xf numFmtId="9" fontId="3" fillId="7" borderId="31" xfId="9" applyNumberFormat="1" applyBorder="1" applyAlignment="1">
      <alignment horizontal="center" vertical="center"/>
    </xf>
    <xf numFmtId="9" fontId="10" fillId="0" borderId="31" xfId="3" applyFont="1" applyBorder="1" applyAlignment="1">
      <alignment horizontal="center" vertical="center"/>
    </xf>
    <xf numFmtId="9" fontId="19" fillId="6" borderId="41" xfId="8" applyNumberFormat="1" applyBorder="1" applyAlignment="1">
      <alignment horizontal="center" vertical="center"/>
    </xf>
    <xf numFmtId="9" fontId="10" fillId="0" borderId="33" xfId="3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15" fillId="0" borderId="2" xfId="2" applyNumberFormat="1" applyFont="1" applyBorder="1" applyAlignment="1">
      <alignment horizontal="center" vertical="center"/>
    </xf>
    <xf numFmtId="3" fontId="15" fillId="0" borderId="3" xfId="2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9" fillId="5" borderId="42" xfId="7" applyBorder="1" applyAlignment="1">
      <alignment horizontal="center" vertical="center" wrapText="1"/>
    </xf>
    <xf numFmtId="164" fontId="15" fillId="0" borderId="43" xfId="3" applyNumberFormat="1" applyFont="1" applyBorder="1" applyAlignment="1">
      <alignment horizontal="center" vertical="center"/>
    </xf>
    <xf numFmtId="3" fontId="19" fillId="5" borderId="9" xfId="7" applyNumberFormat="1" applyBorder="1" applyAlignment="1">
      <alignment horizontal="center" vertical="center" wrapText="1"/>
    </xf>
    <xf numFmtId="164" fontId="15" fillId="0" borderId="44" xfId="3" applyNumberFormat="1" applyFont="1" applyBorder="1" applyAlignment="1">
      <alignment horizontal="center" vertical="center"/>
    </xf>
    <xf numFmtId="0" fontId="11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left" wrapText="1"/>
    </xf>
    <xf numFmtId="0" fontId="7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xseli%20axali/2016%20&#4311;&#4308;&#4305;&#4308;&#4320;&#4309;&#4304;&#4314;&#431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თებერვალი"/>
      <sheetName val="ტოპ 15"/>
      <sheetName val="რეგიონები"/>
      <sheetName val="საზღვრის ტიპი"/>
      <sheetName val="საზღვარი"/>
    </sheetNames>
    <sheetDataSet>
      <sheetData sheetId="0">
        <row r="2">
          <cell r="D2">
            <v>360402</v>
          </cell>
        </row>
      </sheetData>
      <sheetData sheetId="1"/>
      <sheetData sheetId="2">
        <row r="5">
          <cell r="D5">
            <v>360402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Normal="100" workbookViewId="0">
      <selection activeCell="B1" sqref="B1"/>
    </sheetView>
  </sheetViews>
  <sheetFormatPr defaultRowHeight="15" customHeight="1"/>
  <cols>
    <col min="1" max="1" width="14.85546875" style="7" customWidth="1"/>
    <col min="2" max="2" width="32.85546875" style="7" customWidth="1"/>
    <col min="3" max="3" width="18.140625" style="7" customWidth="1"/>
    <col min="4" max="4" width="16.7109375" style="7" customWidth="1"/>
    <col min="5" max="5" width="14.28515625" style="7" customWidth="1"/>
    <col min="6" max="6" width="15.140625" style="7" customWidth="1"/>
    <col min="7" max="7" width="15.28515625" style="7" customWidth="1"/>
    <col min="8" max="16384" width="9.140625" style="7"/>
  </cols>
  <sheetData>
    <row r="1" spans="2:7" ht="35.25" customHeight="1">
      <c r="B1" s="39" t="s">
        <v>0</v>
      </c>
      <c r="C1" s="40">
        <v>2014</v>
      </c>
      <c r="D1" s="40">
        <v>2015</v>
      </c>
      <c r="E1" s="40" t="s">
        <v>1</v>
      </c>
      <c r="F1" s="84" t="s">
        <v>225</v>
      </c>
      <c r="G1" s="105" t="s">
        <v>286</v>
      </c>
    </row>
    <row r="2" spans="2:7" ht="15" customHeight="1">
      <c r="B2" s="49" t="s">
        <v>2</v>
      </c>
      <c r="C2" s="50">
        <f>(C3+C64+C114+C160+C175+C232)</f>
        <v>5515559</v>
      </c>
      <c r="D2" s="50">
        <f>(D3+D64+D114+D160+D175+D232)</f>
        <v>5901094</v>
      </c>
      <c r="E2" s="50">
        <f>D2-C2</f>
        <v>385535</v>
      </c>
      <c r="F2" s="111">
        <f>E2/C2</f>
        <v>6.9899533302064221E-2</v>
      </c>
      <c r="G2" s="87">
        <f>D2/$D$2</f>
        <v>1</v>
      </c>
    </row>
    <row r="3" spans="2:7" ht="15" customHeight="1">
      <c r="B3" s="51" t="s">
        <v>3</v>
      </c>
      <c r="C3" s="47">
        <f>C4+C25+C33+C50+C60</f>
        <v>5354633</v>
      </c>
      <c r="D3" s="47">
        <f>D4+D25+D33+D50+D60</f>
        <v>5723434</v>
      </c>
      <c r="E3" s="47">
        <f>D3-C3</f>
        <v>368801</v>
      </c>
      <c r="F3" s="112">
        <f t="shared" ref="F3:F67" si="0">E3/C3</f>
        <v>6.8875121787058055E-2</v>
      </c>
      <c r="G3" s="106">
        <f>D3/$D$2</f>
        <v>0.96989371801228719</v>
      </c>
    </row>
    <row r="4" spans="2:7" ht="30">
      <c r="B4" s="57" t="s">
        <v>4</v>
      </c>
      <c r="C4" s="43">
        <f>SUM(C5:C24)</f>
        <v>3722359</v>
      </c>
      <c r="D4" s="43">
        <f>SUM(D5:D24)</f>
        <v>4115224</v>
      </c>
      <c r="E4" s="43">
        <f>D4-C4</f>
        <v>392865</v>
      </c>
      <c r="F4" s="113">
        <f t="shared" si="0"/>
        <v>0.10554194262294421</v>
      </c>
      <c r="G4" s="107">
        <f>D4/$D$2</f>
        <v>0.69736628496343223</v>
      </c>
    </row>
    <row r="5" spans="2:7" s="16" customFormat="1" ht="12">
      <c r="B5" s="19" t="s">
        <v>6</v>
      </c>
      <c r="C5" s="37">
        <v>1283214</v>
      </c>
      <c r="D5" s="30">
        <v>1393257</v>
      </c>
      <c r="E5" s="31">
        <f>D5-C5</f>
        <v>110043</v>
      </c>
      <c r="F5" s="114">
        <f t="shared" si="0"/>
        <v>8.5755766380354329E-2</v>
      </c>
      <c r="G5" s="108">
        <f>D5/$D$2</f>
        <v>0.23610147542133714</v>
      </c>
    </row>
    <row r="6" spans="2:7" s="16" customFormat="1" ht="12">
      <c r="B6" s="19" t="s">
        <v>7</v>
      </c>
      <c r="C6" s="37">
        <v>19148</v>
      </c>
      <c r="D6" s="30">
        <v>28959</v>
      </c>
      <c r="E6" s="31">
        <f t="shared" ref="E6:E70" si="1">D6-C6</f>
        <v>9811</v>
      </c>
      <c r="F6" s="114">
        <f t="shared" si="0"/>
        <v>0.5123772717777314</v>
      </c>
      <c r="G6" s="108">
        <f t="shared" ref="G6:G68" si="2">D6/$D$2</f>
        <v>4.9073951372406539E-3</v>
      </c>
    </row>
    <row r="7" spans="2:7" s="16" customFormat="1" ht="12">
      <c r="B7" s="19" t="s">
        <v>8</v>
      </c>
      <c r="C7" s="37">
        <v>11027</v>
      </c>
      <c r="D7" s="30">
        <v>10639</v>
      </c>
      <c r="E7" s="31">
        <f t="shared" si="1"/>
        <v>-388</v>
      </c>
      <c r="F7" s="114">
        <f t="shared" si="0"/>
        <v>-3.5186360750884195E-2</v>
      </c>
      <c r="G7" s="108">
        <f t="shared" si="2"/>
        <v>1.8028860411306786E-3</v>
      </c>
    </row>
    <row r="8" spans="2:7" ht="15" customHeight="1">
      <c r="B8" s="20" t="s">
        <v>10</v>
      </c>
      <c r="C8" s="37">
        <v>3450</v>
      </c>
      <c r="D8" s="30">
        <v>3859</v>
      </c>
      <c r="E8" s="31">
        <f t="shared" si="1"/>
        <v>409</v>
      </c>
      <c r="F8" s="114">
        <f t="shared" si="0"/>
        <v>0.11855072463768115</v>
      </c>
      <c r="G8" s="108">
        <f t="shared" si="2"/>
        <v>6.5394653940438843E-4</v>
      </c>
    </row>
    <row r="9" spans="2:7" ht="15" customHeight="1">
      <c r="B9" s="20" t="s">
        <v>22</v>
      </c>
      <c r="C9" s="37">
        <v>2916</v>
      </c>
      <c r="D9" s="30">
        <v>3399</v>
      </c>
      <c r="E9" s="31">
        <f t="shared" si="1"/>
        <v>483</v>
      </c>
      <c r="F9" s="114">
        <f t="shared" si="0"/>
        <v>0.16563786008230452</v>
      </c>
      <c r="G9" s="108">
        <f t="shared" si="2"/>
        <v>5.7599489179464012E-4</v>
      </c>
    </row>
    <row r="10" spans="2:7" ht="15" customHeight="1">
      <c r="B10" s="20" t="s">
        <v>14</v>
      </c>
      <c r="C10" s="37">
        <v>7908</v>
      </c>
      <c r="D10" s="30">
        <v>8901</v>
      </c>
      <c r="E10" s="31">
        <f t="shared" si="1"/>
        <v>993</v>
      </c>
      <c r="F10" s="114">
        <f t="shared" si="0"/>
        <v>0.1255690440060698</v>
      </c>
      <c r="G10" s="108">
        <f t="shared" si="2"/>
        <v>1.5083643812486296E-3</v>
      </c>
    </row>
    <row r="11" spans="2:7" ht="15" customHeight="1">
      <c r="B11" s="20" t="s">
        <v>15</v>
      </c>
      <c r="C11" s="37">
        <v>10917</v>
      </c>
      <c r="D11" s="30">
        <v>12360</v>
      </c>
      <c r="E11" s="31">
        <f t="shared" si="1"/>
        <v>1443</v>
      </c>
      <c r="F11" s="114">
        <f t="shared" si="0"/>
        <v>0.13217917010167629</v>
      </c>
      <c r="G11" s="108">
        <f t="shared" si="2"/>
        <v>2.0945268792532368E-3</v>
      </c>
    </row>
    <row r="12" spans="2:7" s="16" customFormat="1" ht="15" customHeight="1">
      <c r="B12" s="19" t="s">
        <v>16</v>
      </c>
      <c r="C12" s="37">
        <v>6236</v>
      </c>
      <c r="D12" s="30">
        <v>8185</v>
      </c>
      <c r="E12" s="31">
        <f t="shared" si="1"/>
        <v>1949</v>
      </c>
      <c r="F12" s="114">
        <f t="shared" si="0"/>
        <v>0.31254008980115461</v>
      </c>
      <c r="G12" s="108">
        <f t="shared" si="2"/>
        <v>1.3870309471430214E-3</v>
      </c>
    </row>
    <row r="13" spans="2:7" s="16" customFormat="1" ht="15" customHeight="1">
      <c r="B13" s="19" t="s">
        <v>17</v>
      </c>
      <c r="C13" s="37">
        <v>46314</v>
      </c>
      <c r="D13" s="30">
        <v>41425</v>
      </c>
      <c r="E13" s="31">
        <f t="shared" si="1"/>
        <v>-4889</v>
      </c>
      <c r="F13" s="114">
        <f t="shared" si="0"/>
        <v>-0.10556203307855076</v>
      </c>
      <c r="G13" s="108">
        <f t="shared" si="2"/>
        <v>7.0198847874648326E-3</v>
      </c>
    </row>
    <row r="14" spans="2:7" ht="15" customHeight="1">
      <c r="B14" s="20" t="s">
        <v>18</v>
      </c>
      <c r="C14" s="37">
        <v>4135</v>
      </c>
      <c r="D14" s="30">
        <v>4261</v>
      </c>
      <c r="E14" s="31">
        <f t="shared" si="1"/>
        <v>126</v>
      </c>
      <c r="F14" s="114">
        <f t="shared" si="0"/>
        <v>3.0471584038694075E-2</v>
      </c>
      <c r="G14" s="108">
        <f t="shared" si="2"/>
        <v>7.2206950101116841E-4</v>
      </c>
    </row>
    <row r="15" spans="2:7" ht="15" customHeight="1">
      <c r="B15" s="20" t="s">
        <v>19</v>
      </c>
      <c r="C15" s="37">
        <v>811621</v>
      </c>
      <c r="D15" s="30">
        <v>926144</v>
      </c>
      <c r="E15" s="31">
        <f t="shared" si="1"/>
        <v>114523</v>
      </c>
      <c r="F15" s="114">
        <f t="shared" si="0"/>
        <v>0.14110403747561978</v>
      </c>
      <c r="G15" s="108">
        <f t="shared" si="2"/>
        <v>0.15694445809539723</v>
      </c>
    </row>
    <row r="16" spans="2:7" s="16" customFormat="1" ht="15" customHeight="1">
      <c r="B16" s="19" t="s">
        <v>20</v>
      </c>
      <c r="C16" s="37">
        <v>2002</v>
      </c>
      <c r="D16" s="30">
        <v>2959</v>
      </c>
      <c r="E16" s="31">
        <f t="shared" si="1"/>
        <v>957</v>
      </c>
      <c r="F16" s="114">
        <f t="shared" si="0"/>
        <v>0.47802197802197804</v>
      </c>
      <c r="G16" s="108">
        <f t="shared" si="2"/>
        <v>5.0143244625488093E-4</v>
      </c>
    </row>
    <row r="17" spans="2:7" ht="15" customHeight="1">
      <c r="B17" s="20" t="s">
        <v>5</v>
      </c>
      <c r="C17" s="37">
        <v>1325635</v>
      </c>
      <c r="D17" s="30">
        <v>1468888</v>
      </c>
      <c r="E17" s="31">
        <f t="shared" si="1"/>
        <v>143253</v>
      </c>
      <c r="F17" s="114">
        <f t="shared" si="0"/>
        <v>0.10806368268791937</v>
      </c>
      <c r="G17" s="108">
        <f t="shared" si="2"/>
        <v>0.24891791250910425</v>
      </c>
    </row>
    <row r="18" spans="2:7" ht="15" customHeight="1">
      <c r="B18" s="20" t="s">
        <v>21</v>
      </c>
      <c r="C18" s="37">
        <v>859</v>
      </c>
      <c r="D18" s="30">
        <v>1182</v>
      </c>
      <c r="E18" s="31">
        <f t="shared" si="1"/>
        <v>323</v>
      </c>
      <c r="F18" s="114">
        <f t="shared" si="0"/>
        <v>0.37601862630966237</v>
      </c>
      <c r="G18" s="108">
        <f t="shared" si="2"/>
        <v>2.0030184233635323E-4</v>
      </c>
    </row>
    <row r="19" spans="2:7" s="16" customFormat="1" ht="15" customHeight="1">
      <c r="B19" s="19" t="s">
        <v>24</v>
      </c>
      <c r="C19" s="37">
        <v>3647</v>
      </c>
      <c r="D19" s="30">
        <v>7058</v>
      </c>
      <c r="E19" s="31">
        <f t="shared" si="1"/>
        <v>3411</v>
      </c>
      <c r="F19" s="114">
        <f t="shared" si="0"/>
        <v>0.93528927885933644</v>
      </c>
      <c r="G19" s="108">
        <f t="shared" si="2"/>
        <v>1.196049410499138E-3</v>
      </c>
    </row>
    <row r="20" spans="2:7" ht="15" customHeight="1">
      <c r="B20" s="20" t="s">
        <v>23</v>
      </c>
      <c r="C20" s="37">
        <v>143521</v>
      </c>
      <c r="D20" s="30">
        <v>141734</v>
      </c>
      <c r="E20" s="31">
        <f t="shared" si="1"/>
        <v>-1787</v>
      </c>
      <c r="F20" s="114">
        <f t="shared" si="0"/>
        <v>-1.2451139554490284E-2</v>
      </c>
      <c r="G20" s="108">
        <f t="shared" si="2"/>
        <v>2.4018258309391444E-2</v>
      </c>
    </row>
    <row r="21" spans="2:7" s="16" customFormat="1" ht="15" customHeight="1">
      <c r="B21" s="19" t="s">
        <v>11</v>
      </c>
      <c r="C21" s="37">
        <v>2667</v>
      </c>
      <c r="D21" s="30">
        <v>4705</v>
      </c>
      <c r="E21" s="31">
        <f t="shared" si="1"/>
        <v>2038</v>
      </c>
      <c r="F21" s="114">
        <f t="shared" si="0"/>
        <v>0.76415448068991376</v>
      </c>
      <c r="G21" s="108">
        <f t="shared" si="2"/>
        <v>7.9730978696492547E-4</v>
      </c>
    </row>
    <row r="22" spans="2:7" s="16" customFormat="1" ht="15" customHeight="1">
      <c r="B22" s="21" t="s">
        <v>12</v>
      </c>
      <c r="C22" s="37">
        <v>28394</v>
      </c>
      <c r="D22" s="30">
        <v>36777</v>
      </c>
      <c r="E22" s="31">
        <f t="shared" si="1"/>
        <v>8383</v>
      </c>
      <c r="F22" s="114">
        <f t="shared" si="0"/>
        <v>0.29523843065436361</v>
      </c>
      <c r="G22" s="108">
        <f t="shared" si="2"/>
        <v>6.2322342263993764E-3</v>
      </c>
    </row>
    <row r="23" spans="2:7" s="16" customFormat="1" ht="15" customHeight="1">
      <c r="B23" s="21" t="s">
        <v>13</v>
      </c>
      <c r="C23" s="37">
        <v>2489</v>
      </c>
      <c r="D23" s="30">
        <v>3107</v>
      </c>
      <c r="E23" s="31">
        <f t="shared" si="1"/>
        <v>618</v>
      </c>
      <c r="F23" s="114">
        <f t="shared" si="0"/>
        <v>0.24829248694254721</v>
      </c>
      <c r="G23" s="108">
        <f t="shared" si="2"/>
        <v>5.2651254157279987E-4</v>
      </c>
    </row>
    <row r="24" spans="2:7" s="16" customFormat="1" ht="15" customHeight="1">
      <c r="B24" s="21" t="s">
        <v>9</v>
      </c>
      <c r="C24" s="37">
        <v>6259</v>
      </c>
      <c r="D24" s="30">
        <v>7425</v>
      </c>
      <c r="E24" s="31">
        <f t="shared" si="1"/>
        <v>1166</v>
      </c>
      <c r="F24" s="114">
        <f t="shared" si="0"/>
        <v>0.18629173989455183</v>
      </c>
      <c r="G24" s="108">
        <f t="shared" si="2"/>
        <v>1.2582412684834371E-3</v>
      </c>
    </row>
    <row r="25" spans="2:7" ht="15" customHeight="1">
      <c r="B25" s="58" t="s">
        <v>25</v>
      </c>
      <c r="C25" s="44">
        <f>SUM(C26:C32)</f>
        <v>31113</v>
      </c>
      <c r="D25" s="44">
        <f>SUM(D26:D32)</f>
        <v>33872</v>
      </c>
      <c r="E25" s="43">
        <f t="shared" si="1"/>
        <v>2759</v>
      </c>
      <c r="F25" s="113">
        <f t="shared" si="0"/>
        <v>8.867675891106612E-2</v>
      </c>
      <c r="G25" s="107">
        <f t="shared" si="2"/>
        <v>5.7399526257334655E-3</v>
      </c>
    </row>
    <row r="26" spans="2:7" ht="15" customHeight="1">
      <c r="B26" s="19" t="s">
        <v>32</v>
      </c>
      <c r="C26" s="37">
        <v>18586</v>
      </c>
      <c r="D26" s="30">
        <v>19233</v>
      </c>
      <c r="E26" s="31">
        <f t="shared" si="1"/>
        <v>647</v>
      </c>
      <c r="F26" s="114">
        <f t="shared" si="0"/>
        <v>3.481114817604649E-2</v>
      </c>
      <c r="G26" s="108">
        <f t="shared" si="2"/>
        <v>3.2592261706049759E-3</v>
      </c>
    </row>
    <row r="27" spans="2:7" ht="15" customHeight="1">
      <c r="B27" s="20" t="s">
        <v>26</v>
      </c>
      <c r="C27" s="37">
        <v>2358</v>
      </c>
      <c r="D27" s="30">
        <v>2772</v>
      </c>
      <c r="E27" s="31">
        <f t="shared" si="1"/>
        <v>414</v>
      </c>
      <c r="F27" s="114">
        <f t="shared" si="0"/>
        <v>0.17557251908396945</v>
      </c>
      <c r="G27" s="108">
        <f t="shared" si="2"/>
        <v>4.697434069004832E-4</v>
      </c>
    </row>
    <row r="28" spans="2:7" ht="15" customHeight="1">
      <c r="B28" s="20" t="s">
        <v>29</v>
      </c>
      <c r="C28" s="37">
        <v>1804</v>
      </c>
      <c r="D28" s="30">
        <v>1743</v>
      </c>
      <c r="E28" s="31">
        <f t="shared" si="1"/>
        <v>-61</v>
      </c>
      <c r="F28" s="114">
        <f t="shared" si="0"/>
        <v>-3.3813747228381374E-2</v>
      </c>
      <c r="G28" s="108">
        <f t="shared" si="2"/>
        <v>2.9536896039954625E-4</v>
      </c>
    </row>
    <row r="29" spans="2:7" ht="15" customHeight="1">
      <c r="B29" s="20" t="s">
        <v>28</v>
      </c>
      <c r="C29" s="37">
        <v>150</v>
      </c>
      <c r="D29" s="30">
        <v>180</v>
      </c>
      <c r="E29" s="31">
        <f t="shared" si="1"/>
        <v>30</v>
      </c>
      <c r="F29" s="114">
        <f t="shared" si="0"/>
        <v>0.2</v>
      </c>
      <c r="G29" s="108">
        <f t="shared" si="2"/>
        <v>3.0502818629901507E-5</v>
      </c>
    </row>
    <row r="30" spans="2:7" ht="15" customHeight="1">
      <c r="B30" s="20" t="s">
        <v>30</v>
      </c>
      <c r="C30" s="37">
        <v>1915</v>
      </c>
      <c r="D30" s="30">
        <v>2765</v>
      </c>
      <c r="E30" s="31">
        <f t="shared" si="1"/>
        <v>850</v>
      </c>
      <c r="F30" s="114">
        <f t="shared" si="0"/>
        <v>0.44386422976501305</v>
      </c>
      <c r="G30" s="108">
        <f t="shared" si="2"/>
        <v>4.6855718617598704E-4</v>
      </c>
    </row>
    <row r="31" spans="2:7" ht="15" customHeight="1">
      <c r="B31" s="20" t="s">
        <v>27</v>
      </c>
      <c r="C31" s="37">
        <v>1887</v>
      </c>
      <c r="D31" s="30">
        <v>2437</v>
      </c>
      <c r="E31" s="31">
        <f t="shared" si="1"/>
        <v>550</v>
      </c>
      <c r="F31" s="114">
        <f t="shared" si="0"/>
        <v>0.29146793852676206</v>
      </c>
      <c r="G31" s="108">
        <f t="shared" si="2"/>
        <v>4.1297427222816653E-4</v>
      </c>
    </row>
    <row r="32" spans="2:7" ht="15" customHeight="1">
      <c r="B32" s="19" t="s">
        <v>31</v>
      </c>
      <c r="C32" s="37">
        <v>4413</v>
      </c>
      <c r="D32" s="30">
        <v>4742</v>
      </c>
      <c r="E32" s="31">
        <f t="shared" si="1"/>
        <v>329</v>
      </c>
      <c r="F32" s="114">
        <f t="shared" si="0"/>
        <v>7.4552458644912764E-2</v>
      </c>
      <c r="G32" s="108">
        <f t="shared" si="2"/>
        <v>8.0357981079440526E-4</v>
      </c>
    </row>
    <row r="33" spans="2:7" ht="15" customHeight="1">
      <c r="B33" s="56" t="s">
        <v>33</v>
      </c>
      <c r="C33" s="43">
        <f>SUM(C34:C49)</f>
        <v>44206</v>
      </c>
      <c r="D33" s="43">
        <f>SUM(D34:D49)</f>
        <v>46784</v>
      </c>
      <c r="E33" s="43">
        <f t="shared" si="1"/>
        <v>2578</v>
      </c>
      <c r="F33" s="113">
        <f t="shared" si="0"/>
        <v>5.8317875401529204E-2</v>
      </c>
      <c r="G33" s="107">
        <f t="shared" si="2"/>
        <v>7.9280214821184011E-3</v>
      </c>
    </row>
    <row r="34" spans="2:7" ht="15" customHeight="1">
      <c r="B34" s="20" t="s">
        <v>34</v>
      </c>
      <c r="C34" s="37">
        <v>371</v>
      </c>
      <c r="D34" s="30">
        <v>422</v>
      </c>
      <c r="E34" s="31">
        <f t="shared" si="1"/>
        <v>51</v>
      </c>
      <c r="F34" s="114">
        <f t="shared" si="0"/>
        <v>0.13746630727762804</v>
      </c>
      <c r="G34" s="108">
        <f t="shared" si="2"/>
        <v>7.1512163676769081E-5</v>
      </c>
    </row>
    <row r="35" spans="2:7" ht="15" customHeight="1">
      <c r="B35" s="20" t="s">
        <v>35</v>
      </c>
      <c r="C35" s="37">
        <v>34</v>
      </c>
      <c r="D35" s="30">
        <v>23</v>
      </c>
      <c r="E35" s="31">
        <f t="shared" si="1"/>
        <v>-11</v>
      </c>
      <c r="F35" s="114">
        <f t="shared" si="0"/>
        <v>-0.3235294117647059</v>
      </c>
      <c r="G35" s="108">
        <f t="shared" si="2"/>
        <v>3.8975823804874147E-6</v>
      </c>
    </row>
    <row r="36" spans="2:7" s="55" customFormat="1" ht="15" customHeight="1">
      <c r="B36" s="20" t="s">
        <v>229</v>
      </c>
      <c r="C36" s="37">
        <v>637</v>
      </c>
      <c r="D36" s="30">
        <v>712</v>
      </c>
      <c r="E36" s="31">
        <f t="shared" si="1"/>
        <v>75</v>
      </c>
      <c r="F36" s="114">
        <f t="shared" si="0"/>
        <v>0.11773940345368916</v>
      </c>
      <c r="G36" s="108">
        <f t="shared" si="2"/>
        <v>1.206555936916104E-4</v>
      </c>
    </row>
    <row r="37" spans="2:7" ht="12">
      <c r="B37" s="20" t="s">
        <v>240</v>
      </c>
      <c r="C37" s="37">
        <v>0</v>
      </c>
      <c r="D37" s="30">
        <v>0</v>
      </c>
      <c r="E37" s="31">
        <f t="shared" si="1"/>
        <v>0</v>
      </c>
      <c r="F37" s="114"/>
      <c r="G37" s="108">
        <f t="shared" si="2"/>
        <v>0</v>
      </c>
    </row>
    <row r="38" spans="2:7" ht="15" customHeight="1">
      <c r="B38" s="19" t="s">
        <v>46</v>
      </c>
      <c r="C38" s="37">
        <v>5419</v>
      </c>
      <c r="D38" s="30">
        <v>6740</v>
      </c>
      <c r="E38" s="31">
        <f t="shared" si="1"/>
        <v>1321</v>
      </c>
      <c r="F38" s="114">
        <f t="shared" si="0"/>
        <v>0.24377191363720244</v>
      </c>
      <c r="G38" s="108">
        <f t="shared" si="2"/>
        <v>1.1421610975863119E-3</v>
      </c>
    </row>
    <row r="39" spans="2:7" ht="15" customHeight="1">
      <c r="B39" s="19" t="s">
        <v>38</v>
      </c>
      <c r="C39" s="37">
        <v>17</v>
      </c>
      <c r="D39" s="30">
        <v>15</v>
      </c>
      <c r="E39" s="31">
        <f t="shared" si="1"/>
        <v>-2</v>
      </c>
      <c r="F39" s="114">
        <f t="shared" si="0"/>
        <v>-0.11764705882352941</v>
      </c>
      <c r="G39" s="108">
        <f t="shared" si="2"/>
        <v>2.5419015524917923E-6</v>
      </c>
    </row>
    <row r="40" spans="2:7" ht="15" customHeight="1">
      <c r="B40" s="19" t="s">
        <v>39</v>
      </c>
      <c r="C40" s="37">
        <v>10421</v>
      </c>
      <c r="D40" s="30">
        <v>11955</v>
      </c>
      <c r="E40" s="31">
        <f t="shared" si="1"/>
        <v>1534</v>
      </c>
      <c r="F40" s="114">
        <f t="shared" si="0"/>
        <v>0.14720276365032148</v>
      </c>
      <c r="G40" s="108">
        <f t="shared" si="2"/>
        <v>2.0258955373359585E-3</v>
      </c>
    </row>
    <row r="41" spans="2:7" ht="15" customHeight="1">
      <c r="B41" s="19" t="s">
        <v>40</v>
      </c>
      <c r="C41" s="37">
        <v>359</v>
      </c>
      <c r="D41" s="30">
        <v>272</v>
      </c>
      <c r="E41" s="31">
        <f t="shared" si="1"/>
        <v>-87</v>
      </c>
      <c r="F41" s="114">
        <f t="shared" si="0"/>
        <v>-0.24233983286908078</v>
      </c>
      <c r="G41" s="108">
        <f t="shared" si="2"/>
        <v>4.6093148151851166E-5</v>
      </c>
    </row>
    <row r="42" spans="2:7" ht="15" customHeight="1">
      <c r="B42" s="19" t="s">
        <v>41</v>
      </c>
      <c r="C42" s="37">
        <v>145</v>
      </c>
      <c r="D42" s="30">
        <v>228</v>
      </c>
      <c r="E42" s="31">
        <f t="shared" si="1"/>
        <v>83</v>
      </c>
      <c r="F42" s="114">
        <f t="shared" si="0"/>
        <v>0.57241379310344831</v>
      </c>
      <c r="G42" s="108">
        <f t="shared" si="2"/>
        <v>3.8636903597875242E-5</v>
      </c>
    </row>
    <row r="43" spans="2:7" ht="12">
      <c r="B43" s="19" t="s">
        <v>42</v>
      </c>
      <c r="C43" s="37">
        <v>192</v>
      </c>
      <c r="D43" s="30">
        <v>183</v>
      </c>
      <c r="E43" s="31">
        <f t="shared" si="1"/>
        <v>-9</v>
      </c>
      <c r="F43" s="114">
        <f t="shared" si="0"/>
        <v>-4.6875E-2</v>
      </c>
      <c r="G43" s="108">
        <f t="shared" si="2"/>
        <v>3.1011198940399864E-5</v>
      </c>
    </row>
    <row r="44" spans="2:7" ht="12">
      <c r="B44" s="19" t="s">
        <v>43</v>
      </c>
      <c r="C44" s="37">
        <v>1436</v>
      </c>
      <c r="D44" s="30">
        <v>1910</v>
      </c>
      <c r="E44" s="31">
        <f t="shared" si="1"/>
        <v>474</v>
      </c>
      <c r="F44" s="114">
        <f t="shared" si="0"/>
        <v>0.33008356545961004</v>
      </c>
      <c r="G44" s="108">
        <f t="shared" si="2"/>
        <v>3.2366879768395485E-4</v>
      </c>
    </row>
    <row r="45" spans="2:7" ht="12">
      <c r="B45" s="19" t="s">
        <v>37</v>
      </c>
      <c r="C45" s="37">
        <v>21464</v>
      </c>
      <c r="D45" s="30">
        <v>19221</v>
      </c>
      <c r="E45" s="31">
        <f t="shared" si="1"/>
        <v>-2243</v>
      </c>
      <c r="F45" s="114">
        <f t="shared" si="0"/>
        <v>-0.10450055907566157</v>
      </c>
      <c r="G45" s="108">
        <f t="shared" si="2"/>
        <v>3.2571926493629826E-3</v>
      </c>
    </row>
    <row r="46" spans="2:7" ht="12">
      <c r="B46" s="19" t="s">
        <v>44</v>
      </c>
      <c r="C46" s="37">
        <v>33</v>
      </c>
      <c r="D46" s="30">
        <v>41</v>
      </c>
      <c r="E46" s="31">
        <f t="shared" si="1"/>
        <v>8</v>
      </c>
      <c r="F46" s="114">
        <f t="shared" si="0"/>
        <v>0.24242424242424243</v>
      </c>
      <c r="G46" s="108">
        <f t="shared" si="2"/>
        <v>6.9478642434775656E-6</v>
      </c>
    </row>
    <row r="47" spans="2:7" ht="15" customHeight="1">
      <c r="B47" s="19" t="s">
        <v>230</v>
      </c>
      <c r="C47" s="37">
        <v>1578</v>
      </c>
      <c r="D47" s="30">
        <v>2325</v>
      </c>
      <c r="E47" s="31">
        <f t="shared" si="1"/>
        <v>747</v>
      </c>
      <c r="F47" s="114">
        <f t="shared" si="0"/>
        <v>0.47338403041825095</v>
      </c>
      <c r="G47" s="108">
        <f t="shared" si="2"/>
        <v>3.939947406362278E-4</v>
      </c>
    </row>
    <row r="48" spans="2:7" ht="15" customHeight="1">
      <c r="B48" s="19" t="s">
        <v>45</v>
      </c>
      <c r="C48" s="37">
        <v>1018</v>
      </c>
      <c r="D48" s="30">
        <v>1493</v>
      </c>
      <c r="E48" s="31">
        <f t="shared" si="1"/>
        <v>475</v>
      </c>
      <c r="F48" s="114">
        <f t="shared" si="0"/>
        <v>0.46660117878192536</v>
      </c>
      <c r="G48" s="108">
        <f t="shared" si="2"/>
        <v>2.5300393452468302E-4</v>
      </c>
    </row>
    <row r="49" spans="1:7" ht="15" customHeight="1">
      <c r="B49" s="19" t="s">
        <v>36</v>
      </c>
      <c r="C49" s="37">
        <v>1082</v>
      </c>
      <c r="D49" s="30">
        <v>1244</v>
      </c>
      <c r="E49" s="31">
        <f t="shared" si="1"/>
        <v>162</v>
      </c>
      <c r="F49" s="114">
        <f t="shared" si="0"/>
        <v>0.14972273567467653</v>
      </c>
      <c r="G49" s="108">
        <f>D49/$D$2</f>
        <v>2.1080836875331929E-4</v>
      </c>
    </row>
    <row r="50" spans="1:7" ht="15" customHeight="1">
      <c r="B50" s="56" t="s">
        <v>47</v>
      </c>
      <c r="C50" s="43">
        <f>SUM(C51:C59)</f>
        <v>71092</v>
      </c>
      <c r="D50" s="43">
        <f>SUM(D51:D59)</f>
        <v>75540</v>
      </c>
      <c r="E50" s="43">
        <f t="shared" si="1"/>
        <v>4448</v>
      </c>
      <c r="F50" s="113">
        <f t="shared" si="0"/>
        <v>6.2566814831485962E-2</v>
      </c>
      <c r="G50" s="107">
        <f t="shared" si="2"/>
        <v>1.2801016218348666E-2</v>
      </c>
    </row>
    <row r="51" spans="1:7" ht="15" customHeight="1">
      <c r="A51" s="14"/>
      <c r="B51" s="20" t="s">
        <v>65</v>
      </c>
      <c r="C51" s="37">
        <v>6109</v>
      </c>
      <c r="D51" s="30">
        <v>5523</v>
      </c>
      <c r="E51" s="31">
        <f t="shared" si="1"/>
        <v>-586</v>
      </c>
      <c r="F51" s="114">
        <f t="shared" si="0"/>
        <v>-9.5924046488787038E-2</v>
      </c>
      <c r="G51" s="108">
        <f>D51/$D$2</f>
        <v>9.3592815162747787E-4</v>
      </c>
    </row>
    <row r="52" spans="1:7" ht="15" customHeight="1">
      <c r="A52" s="14"/>
      <c r="B52" s="20" t="s">
        <v>48</v>
      </c>
      <c r="C52" s="37">
        <v>4358</v>
      </c>
      <c r="D52" s="30">
        <v>4874</v>
      </c>
      <c r="E52" s="31">
        <f t="shared" si="1"/>
        <v>516</v>
      </c>
      <c r="F52" s="114">
        <f t="shared" si="0"/>
        <v>0.11840293712712253</v>
      </c>
      <c r="G52" s="108">
        <f t="shared" si="2"/>
        <v>8.2594854445633306E-4</v>
      </c>
    </row>
    <row r="53" spans="1:7" ht="15" customHeight="1">
      <c r="A53" s="14"/>
      <c r="B53" s="19" t="s">
        <v>50</v>
      </c>
      <c r="C53" s="37">
        <v>33446</v>
      </c>
      <c r="D53" s="30">
        <v>36826</v>
      </c>
      <c r="E53" s="31">
        <f t="shared" si="1"/>
        <v>3380</v>
      </c>
      <c r="F53" s="114">
        <f t="shared" si="0"/>
        <v>0.10105842253184237</v>
      </c>
      <c r="G53" s="108">
        <f t="shared" si="2"/>
        <v>6.240537771470849E-3</v>
      </c>
    </row>
    <row r="54" spans="1:7" ht="12.75">
      <c r="A54" s="14"/>
      <c r="B54" s="19" t="s">
        <v>51</v>
      </c>
      <c r="C54" s="37">
        <v>61</v>
      </c>
      <c r="D54" s="30">
        <v>33</v>
      </c>
      <c r="E54" s="31">
        <f t="shared" si="1"/>
        <v>-28</v>
      </c>
      <c r="F54" s="114">
        <f t="shared" si="0"/>
        <v>-0.45901639344262296</v>
      </c>
      <c r="G54" s="108">
        <f t="shared" si="2"/>
        <v>5.5921834154819432E-6</v>
      </c>
    </row>
    <row r="55" spans="1:7" ht="12.75">
      <c r="A55" s="14"/>
      <c r="B55" s="19" t="s">
        <v>52</v>
      </c>
      <c r="C55" s="37">
        <v>217</v>
      </c>
      <c r="D55" s="30">
        <v>169</v>
      </c>
      <c r="E55" s="31">
        <f t="shared" si="1"/>
        <v>-48</v>
      </c>
      <c r="F55" s="114">
        <f t="shared" si="0"/>
        <v>-0.22119815668202766</v>
      </c>
      <c r="G55" s="108">
        <f t="shared" si="2"/>
        <v>2.8638757491407526E-5</v>
      </c>
    </row>
    <row r="56" spans="1:7" ht="12.75">
      <c r="A56" s="14"/>
      <c r="B56" s="19" t="s">
        <v>53</v>
      </c>
      <c r="C56" s="37">
        <v>6</v>
      </c>
      <c r="D56" s="30">
        <v>10</v>
      </c>
      <c r="E56" s="31">
        <f t="shared" si="1"/>
        <v>4</v>
      </c>
      <c r="F56" s="114">
        <f t="shared" si="0"/>
        <v>0.66666666666666663</v>
      </c>
      <c r="G56" s="108">
        <f t="shared" si="2"/>
        <v>1.6946010349945281E-6</v>
      </c>
    </row>
    <row r="57" spans="1:7" ht="12" customHeight="1">
      <c r="A57" s="14"/>
      <c r="B57" s="19" t="s">
        <v>54</v>
      </c>
      <c r="C57" s="37">
        <v>8843</v>
      </c>
      <c r="D57" s="30">
        <v>9635</v>
      </c>
      <c r="E57" s="31">
        <f t="shared" si="1"/>
        <v>792</v>
      </c>
      <c r="F57" s="114">
        <f t="shared" si="0"/>
        <v>8.9562365712993322E-2</v>
      </c>
      <c r="G57" s="108">
        <f t="shared" si="2"/>
        <v>1.6327480972172278E-3</v>
      </c>
    </row>
    <row r="58" spans="1:7" ht="15" customHeight="1">
      <c r="A58" s="14"/>
      <c r="B58" s="19" t="s">
        <v>49</v>
      </c>
      <c r="C58" s="37">
        <v>14090</v>
      </c>
      <c r="D58" s="30">
        <v>14087</v>
      </c>
      <c r="E58" s="31">
        <f t="shared" si="1"/>
        <v>-3</v>
      </c>
      <c r="F58" s="114">
        <f t="shared" si="0"/>
        <v>-2.1291696238466998E-4</v>
      </c>
      <c r="G58" s="108">
        <f t="shared" si="2"/>
        <v>2.387184477996792E-3</v>
      </c>
    </row>
    <row r="59" spans="1:7" ht="12.75">
      <c r="A59" s="14"/>
      <c r="B59" s="19" t="s">
        <v>55</v>
      </c>
      <c r="C59" s="37">
        <v>3962</v>
      </c>
      <c r="D59" s="30">
        <v>4383</v>
      </c>
      <c r="E59" s="31">
        <f t="shared" si="1"/>
        <v>421</v>
      </c>
      <c r="F59" s="114">
        <f t="shared" si="0"/>
        <v>0.10625946491670873</v>
      </c>
      <c r="G59" s="108">
        <f t="shared" si="2"/>
        <v>7.4274363363810165E-4</v>
      </c>
    </row>
    <row r="60" spans="1:7" ht="15" customHeight="1">
      <c r="B60" s="57" t="s">
        <v>56</v>
      </c>
      <c r="C60" s="43">
        <f>SUM(C61:C63)</f>
        <v>1485863</v>
      </c>
      <c r="D60" s="43">
        <f>SUM(D61:D63)</f>
        <v>1452014</v>
      </c>
      <c r="E60" s="43">
        <f t="shared" si="1"/>
        <v>-33849</v>
      </c>
      <c r="F60" s="113">
        <f t="shared" si="0"/>
        <v>-2.2780700508727925E-2</v>
      </c>
      <c r="G60" s="107">
        <f>D60/$D$2</f>
        <v>0.24605844272265448</v>
      </c>
    </row>
    <row r="61" spans="1:7" ht="15" customHeight="1">
      <c r="B61" s="19" t="s">
        <v>59</v>
      </c>
      <c r="C61" s="37">
        <v>1442695</v>
      </c>
      <c r="D61" s="30">
        <v>1391721</v>
      </c>
      <c r="E61" s="31">
        <f t="shared" si="1"/>
        <v>-50974</v>
      </c>
      <c r="F61" s="114">
        <f t="shared" si="0"/>
        <v>-3.5332485383258415E-2</v>
      </c>
      <c r="G61" s="108">
        <f t="shared" si="2"/>
        <v>0.23584118470236196</v>
      </c>
    </row>
    <row r="62" spans="1:7" ht="15" customHeight="1">
      <c r="B62" s="19" t="s">
        <v>58</v>
      </c>
      <c r="C62" s="37">
        <v>42385</v>
      </c>
      <c r="D62" s="30">
        <v>59487</v>
      </c>
      <c r="E62" s="31">
        <f t="shared" si="1"/>
        <v>17102</v>
      </c>
      <c r="F62" s="114">
        <f t="shared" si="0"/>
        <v>0.40349180134481538</v>
      </c>
      <c r="G62" s="108">
        <f t="shared" si="2"/>
        <v>1.0080673176871949E-2</v>
      </c>
    </row>
    <row r="63" spans="1:7" ht="15" customHeight="1">
      <c r="B63" s="19" t="s">
        <v>57</v>
      </c>
      <c r="C63" s="37">
        <v>783</v>
      </c>
      <c r="D63" s="30">
        <v>806</v>
      </c>
      <c r="E63" s="31">
        <f t="shared" si="1"/>
        <v>23</v>
      </c>
      <c r="F63" s="114">
        <f t="shared" si="0"/>
        <v>2.9374201787994891E-2</v>
      </c>
      <c r="G63" s="108">
        <f t="shared" si="2"/>
        <v>1.3658484342055896E-4</v>
      </c>
    </row>
    <row r="64" spans="1:7" ht="15" customHeight="1">
      <c r="B64" s="52" t="s">
        <v>60</v>
      </c>
      <c r="C64" s="48">
        <f>C65+C88+C96+C100</f>
        <v>34631</v>
      </c>
      <c r="D64" s="48">
        <f>D65+D88+D96+D100</f>
        <v>38698</v>
      </c>
      <c r="E64" s="48">
        <f t="shared" si="1"/>
        <v>4067</v>
      </c>
      <c r="F64" s="115">
        <f t="shared" si="0"/>
        <v>0.11743813346423725</v>
      </c>
      <c r="G64" s="109">
        <f t="shared" si="2"/>
        <v>6.5577670852218252E-3</v>
      </c>
    </row>
    <row r="65" spans="1:7">
      <c r="B65" s="56" t="s">
        <v>61</v>
      </c>
      <c r="C65" s="71">
        <f>SUM(C66:C87)</f>
        <v>685</v>
      </c>
      <c r="D65" s="71">
        <f>SUM(D66:D87)</f>
        <v>1216</v>
      </c>
      <c r="E65" s="43">
        <f t="shared" si="1"/>
        <v>531</v>
      </c>
      <c r="F65" s="113">
        <f t="shared" si="0"/>
        <v>0.7751824817518248</v>
      </c>
      <c r="G65" s="107">
        <f t="shared" si="2"/>
        <v>2.0606348585533462E-4</v>
      </c>
    </row>
    <row r="66" spans="1:7" ht="12.75">
      <c r="A66" s="14"/>
      <c r="B66" s="22" t="s">
        <v>238</v>
      </c>
      <c r="C66" s="37">
        <v>1</v>
      </c>
      <c r="D66" s="30">
        <v>0</v>
      </c>
      <c r="E66" s="31">
        <f t="shared" si="1"/>
        <v>-1</v>
      </c>
      <c r="F66" s="114">
        <f t="shared" si="0"/>
        <v>-1</v>
      </c>
      <c r="G66" s="108">
        <f t="shared" si="2"/>
        <v>0</v>
      </c>
    </row>
    <row r="67" spans="1:7" ht="15" customHeight="1">
      <c r="A67" s="14"/>
      <c r="B67" s="23" t="s">
        <v>62</v>
      </c>
      <c r="C67" s="37">
        <v>15</v>
      </c>
      <c r="D67" s="30">
        <v>5</v>
      </c>
      <c r="E67" s="31">
        <f t="shared" si="1"/>
        <v>-10</v>
      </c>
      <c r="F67" s="114">
        <f t="shared" si="0"/>
        <v>-0.66666666666666663</v>
      </c>
      <c r="G67" s="108">
        <f t="shared" si="2"/>
        <v>8.4730051749726403E-7</v>
      </c>
    </row>
    <row r="68" spans="1:7" ht="12.75">
      <c r="A68" s="14"/>
      <c r="B68" s="23" t="s">
        <v>163</v>
      </c>
      <c r="C68" s="37">
        <v>3</v>
      </c>
      <c r="D68" s="30">
        <v>4</v>
      </c>
      <c r="E68" s="31">
        <f t="shared" si="1"/>
        <v>1</v>
      </c>
      <c r="F68" s="114">
        <f t="shared" ref="F68:F86" si="3">E68/C68</f>
        <v>0.33333333333333331</v>
      </c>
      <c r="G68" s="108">
        <f t="shared" si="2"/>
        <v>6.7784041399781122E-7</v>
      </c>
    </row>
    <row r="69" spans="1:7" ht="12.75">
      <c r="A69" s="14"/>
      <c r="B69" s="23" t="s">
        <v>63</v>
      </c>
      <c r="C69" s="37">
        <v>4</v>
      </c>
      <c r="D69" s="30">
        <v>0</v>
      </c>
      <c r="E69" s="31">
        <f t="shared" si="1"/>
        <v>-4</v>
      </c>
      <c r="F69" s="114">
        <f t="shared" si="3"/>
        <v>-1</v>
      </c>
      <c r="G69" s="108">
        <f t="shared" ref="G69:G132" si="4">D69/$D$2</f>
        <v>0</v>
      </c>
    </row>
    <row r="70" spans="1:7" ht="12.75">
      <c r="A70" s="14"/>
      <c r="B70" s="23" t="s">
        <v>239</v>
      </c>
      <c r="C70" s="37">
        <v>0</v>
      </c>
      <c r="D70" s="30">
        <v>0</v>
      </c>
      <c r="E70" s="31">
        <f t="shared" si="1"/>
        <v>0</v>
      </c>
      <c r="F70" s="114"/>
      <c r="G70" s="108">
        <f t="shared" si="4"/>
        <v>0</v>
      </c>
    </row>
    <row r="71" spans="1:7" ht="15" customHeight="1">
      <c r="A71" s="14"/>
      <c r="B71" s="23" t="s">
        <v>241</v>
      </c>
      <c r="C71" s="37">
        <v>0</v>
      </c>
      <c r="D71" s="30">
        <v>0</v>
      </c>
      <c r="E71" s="31">
        <f t="shared" ref="E71:E137" si="5">D71-C71</f>
        <v>0</v>
      </c>
      <c r="F71" s="114"/>
      <c r="G71" s="108">
        <f t="shared" si="4"/>
        <v>0</v>
      </c>
    </row>
    <row r="72" spans="1:7" ht="15" customHeight="1">
      <c r="A72" s="14"/>
      <c r="B72" s="22" t="s">
        <v>197</v>
      </c>
      <c r="C72" s="37">
        <v>2</v>
      </c>
      <c r="D72" s="30">
        <v>3</v>
      </c>
      <c r="E72" s="31">
        <f t="shared" si="5"/>
        <v>1</v>
      </c>
      <c r="F72" s="114">
        <f t="shared" si="3"/>
        <v>0.5</v>
      </c>
      <c r="G72" s="108">
        <f t="shared" si="4"/>
        <v>5.0838031049835842E-7</v>
      </c>
    </row>
    <row r="73" spans="1:7" ht="12.75">
      <c r="A73" s="14"/>
      <c r="B73" s="23" t="s">
        <v>79</v>
      </c>
      <c r="C73" s="37">
        <v>7</v>
      </c>
      <c r="D73" s="30">
        <v>5</v>
      </c>
      <c r="E73" s="31">
        <f t="shared" si="5"/>
        <v>-2</v>
      </c>
      <c r="F73" s="114">
        <f t="shared" si="3"/>
        <v>-0.2857142857142857</v>
      </c>
      <c r="G73" s="108">
        <f t="shared" si="4"/>
        <v>8.4730051749726403E-7</v>
      </c>
    </row>
    <row r="74" spans="1:7" s="55" customFormat="1" ht="12.75">
      <c r="A74" s="14"/>
      <c r="B74" s="23" t="s">
        <v>80</v>
      </c>
      <c r="C74" s="37">
        <v>43</v>
      </c>
      <c r="D74" s="30">
        <v>54</v>
      </c>
      <c r="E74" s="31">
        <f t="shared" si="5"/>
        <v>11</v>
      </c>
      <c r="F74" s="114">
        <f t="shared" si="3"/>
        <v>0.2558139534883721</v>
      </c>
      <c r="G74" s="108">
        <f t="shared" si="4"/>
        <v>9.1508455889704519E-6</v>
      </c>
    </row>
    <row r="75" spans="1:7" s="55" customFormat="1" ht="12.75">
      <c r="A75" s="14"/>
      <c r="B75" s="23" t="s">
        <v>88</v>
      </c>
      <c r="C75" s="37">
        <v>12</v>
      </c>
      <c r="D75" s="30">
        <v>1</v>
      </c>
      <c r="E75" s="31">
        <f t="shared" si="5"/>
        <v>-11</v>
      </c>
      <c r="F75" s="114">
        <f t="shared" si="3"/>
        <v>-0.91666666666666663</v>
      </c>
      <c r="G75" s="108">
        <f t="shared" si="4"/>
        <v>1.6946010349945281E-7</v>
      </c>
    </row>
    <row r="76" spans="1:7" ht="16.5" customHeight="1">
      <c r="A76" s="14"/>
      <c r="B76" s="23" t="s">
        <v>89</v>
      </c>
      <c r="C76" s="37">
        <v>8</v>
      </c>
      <c r="D76" s="30">
        <v>1</v>
      </c>
      <c r="E76" s="31">
        <f t="shared" si="5"/>
        <v>-7</v>
      </c>
      <c r="F76" s="114">
        <f t="shared" si="3"/>
        <v>-0.875</v>
      </c>
      <c r="G76" s="108">
        <f t="shared" si="4"/>
        <v>1.6946010349945281E-7</v>
      </c>
    </row>
    <row r="77" spans="1:7" s="13" customFormat="1" ht="22.5" customHeight="1">
      <c r="A77" s="14"/>
      <c r="B77" s="23" t="s">
        <v>92</v>
      </c>
      <c r="C77" s="37">
        <v>37</v>
      </c>
      <c r="D77" s="30">
        <v>159</v>
      </c>
      <c r="E77" s="31">
        <f t="shared" si="5"/>
        <v>122</v>
      </c>
      <c r="F77" s="114">
        <f t="shared" si="3"/>
        <v>3.2972972972972974</v>
      </c>
      <c r="G77" s="108">
        <f t="shared" si="4"/>
        <v>2.6944156456412999E-5</v>
      </c>
    </row>
    <row r="78" spans="1:7" ht="15" customHeight="1">
      <c r="A78" s="14"/>
      <c r="B78" s="23" t="s">
        <v>284</v>
      </c>
      <c r="C78" s="37">
        <v>0</v>
      </c>
      <c r="D78" s="30">
        <v>0</v>
      </c>
      <c r="E78" s="31">
        <f t="shared" si="5"/>
        <v>0</v>
      </c>
      <c r="F78" s="114"/>
      <c r="G78" s="108">
        <f t="shared" si="4"/>
        <v>0</v>
      </c>
    </row>
    <row r="79" spans="1:7" ht="14.25" customHeight="1">
      <c r="A79" s="14"/>
      <c r="B79" s="23" t="s">
        <v>109</v>
      </c>
      <c r="C79" s="37">
        <v>69</v>
      </c>
      <c r="D79" s="30">
        <v>38</v>
      </c>
      <c r="E79" s="31">
        <f t="shared" si="5"/>
        <v>-31</v>
      </c>
      <c r="F79" s="114">
        <f t="shared" si="3"/>
        <v>-0.44927536231884058</v>
      </c>
      <c r="G79" s="108">
        <f t="shared" si="4"/>
        <v>6.439483932979207E-6</v>
      </c>
    </row>
    <row r="80" spans="1:7" ht="12.75">
      <c r="A80" s="14"/>
      <c r="B80" s="23" t="s">
        <v>123</v>
      </c>
      <c r="C80" s="37">
        <v>6</v>
      </c>
      <c r="D80" s="30">
        <v>1</v>
      </c>
      <c r="E80" s="31">
        <f t="shared" si="5"/>
        <v>-5</v>
      </c>
      <c r="F80" s="114">
        <f t="shared" si="3"/>
        <v>-0.83333333333333337</v>
      </c>
      <c r="G80" s="108">
        <f t="shared" si="4"/>
        <v>1.6946010349945281E-7</v>
      </c>
    </row>
    <row r="81" spans="1:7" ht="12.75">
      <c r="A81" s="14"/>
      <c r="B81" s="23" t="s">
        <v>242</v>
      </c>
      <c r="C81" s="37">
        <v>0</v>
      </c>
      <c r="D81" s="30">
        <v>2</v>
      </c>
      <c r="E81" s="31">
        <f t="shared" si="5"/>
        <v>2</v>
      </c>
      <c r="F81" s="114"/>
      <c r="G81" s="108">
        <f t="shared" si="4"/>
        <v>3.3892020699890561E-7</v>
      </c>
    </row>
    <row r="82" spans="1:7" s="13" customFormat="1" ht="12.75">
      <c r="A82" s="14"/>
      <c r="B82" s="23" t="s">
        <v>139</v>
      </c>
      <c r="C82" s="37">
        <v>8</v>
      </c>
      <c r="D82" s="30">
        <v>13</v>
      </c>
      <c r="E82" s="31">
        <f t="shared" si="5"/>
        <v>5</v>
      </c>
      <c r="F82" s="114">
        <f t="shared" si="3"/>
        <v>0.625</v>
      </c>
      <c r="G82" s="108">
        <f t="shared" si="4"/>
        <v>2.2029813454928867E-6</v>
      </c>
    </row>
    <row r="83" spans="1:7" ht="15" customHeight="1">
      <c r="A83" s="14"/>
      <c r="B83" s="23" t="s">
        <v>140</v>
      </c>
      <c r="C83" s="37">
        <v>47</v>
      </c>
      <c r="D83" s="30">
        <v>58</v>
      </c>
      <c r="E83" s="31">
        <f t="shared" si="5"/>
        <v>11</v>
      </c>
      <c r="F83" s="114">
        <f t="shared" si="3"/>
        <v>0.23404255319148937</v>
      </c>
      <c r="G83" s="108">
        <f t="shared" si="4"/>
        <v>9.828686002968264E-6</v>
      </c>
    </row>
    <row r="84" spans="1:7" ht="15" customHeight="1">
      <c r="A84" s="14"/>
      <c r="B84" s="23" t="s">
        <v>203</v>
      </c>
      <c r="C84" s="37">
        <v>1</v>
      </c>
      <c r="D84" s="30">
        <v>2</v>
      </c>
      <c r="E84" s="31">
        <f t="shared" si="5"/>
        <v>1</v>
      </c>
      <c r="F84" s="114">
        <f t="shared" si="3"/>
        <v>1</v>
      </c>
      <c r="G84" s="108">
        <f t="shared" si="4"/>
        <v>3.3892020699890561E-7</v>
      </c>
    </row>
    <row r="85" spans="1:7" ht="15" customHeight="1">
      <c r="A85" s="14"/>
      <c r="B85" s="23" t="s">
        <v>149</v>
      </c>
      <c r="C85" s="37">
        <v>359</v>
      </c>
      <c r="D85" s="30">
        <v>827</v>
      </c>
      <c r="E85" s="31">
        <f t="shared" si="5"/>
        <v>468</v>
      </c>
      <c r="F85" s="114">
        <f t="shared" si="3"/>
        <v>1.3036211699164346</v>
      </c>
      <c r="G85" s="108">
        <f t="shared" si="4"/>
        <v>1.4014350559404747E-4</v>
      </c>
    </row>
    <row r="86" spans="1:7" s="55" customFormat="1" ht="15" customHeight="1">
      <c r="A86" s="14"/>
      <c r="B86" s="23" t="s">
        <v>150</v>
      </c>
      <c r="C86" s="37">
        <v>52</v>
      </c>
      <c r="D86" s="30">
        <v>40</v>
      </c>
      <c r="E86" s="31">
        <f t="shared" si="5"/>
        <v>-12</v>
      </c>
      <c r="F86" s="114">
        <f t="shared" si="3"/>
        <v>-0.23076923076923078</v>
      </c>
      <c r="G86" s="108">
        <f t="shared" si="4"/>
        <v>6.7784041399781122E-6</v>
      </c>
    </row>
    <row r="87" spans="1:7" ht="15" customHeight="1">
      <c r="A87" s="14"/>
      <c r="B87" s="23" t="s">
        <v>160</v>
      </c>
      <c r="C87" s="37">
        <v>11</v>
      </c>
      <c r="D87" s="30">
        <v>3</v>
      </c>
      <c r="E87" s="31">
        <f t="shared" si="5"/>
        <v>-8</v>
      </c>
      <c r="F87" s="114">
        <f t="shared" ref="F87" si="6">E87/C87</f>
        <v>-0.72727272727272729</v>
      </c>
      <c r="G87" s="108">
        <f t="shared" si="4"/>
        <v>5.0838031049835842E-7</v>
      </c>
    </row>
    <row r="88" spans="1:7" ht="15" customHeight="1">
      <c r="B88" s="56" t="s">
        <v>209</v>
      </c>
      <c r="C88" s="45">
        <f>SUM(C89:C95)</f>
        <v>310</v>
      </c>
      <c r="D88" s="45">
        <f>SUM(D89:D95)</f>
        <v>189</v>
      </c>
      <c r="E88" s="43">
        <f t="shared" si="5"/>
        <v>-121</v>
      </c>
      <c r="F88" s="113">
        <f t="shared" ref="F88:F138" si="7">E88/C88</f>
        <v>-0.39032258064516129</v>
      </c>
      <c r="G88" s="107">
        <f t="shared" si="4"/>
        <v>3.2027959561396585E-5</v>
      </c>
    </row>
    <row r="89" spans="1:7" ht="15" customHeight="1">
      <c r="B89" s="23" t="s">
        <v>198</v>
      </c>
      <c r="C89" s="37">
        <v>9</v>
      </c>
      <c r="D89" s="30">
        <v>3</v>
      </c>
      <c r="E89" s="31">
        <f t="shared" si="5"/>
        <v>-6</v>
      </c>
      <c r="F89" s="114">
        <f>E89/C89</f>
        <v>-0.66666666666666663</v>
      </c>
      <c r="G89" s="108">
        <f t="shared" si="4"/>
        <v>5.0838031049835842E-7</v>
      </c>
    </row>
    <row r="90" spans="1:7" ht="15" customHeight="1">
      <c r="B90" s="23" t="s">
        <v>164</v>
      </c>
      <c r="C90" s="37">
        <v>9</v>
      </c>
      <c r="D90" s="30">
        <v>13</v>
      </c>
      <c r="E90" s="31">
        <f t="shared" si="5"/>
        <v>4</v>
      </c>
      <c r="F90" s="114">
        <f t="shared" si="7"/>
        <v>0.44444444444444442</v>
      </c>
      <c r="G90" s="108">
        <f t="shared" si="4"/>
        <v>2.2029813454928867E-6</v>
      </c>
    </row>
    <row r="91" spans="1:7" ht="12">
      <c r="B91" s="23" t="s">
        <v>107</v>
      </c>
      <c r="C91" s="37">
        <v>64</v>
      </c>
      <c r="D91" s="30">
        <v>79</v>
      </c>
      <c r="E91" s="31">
        <f t="shared" si="5"/>
        <v>15</v>
      </c>
      <c r="F91" s="114">
        <f t="shared" si="7"/>
        <v>0.234375</v>
      </c>
      <c r="G91" s="108">
        <f t="shared" si="4"/>
        <v>1.3387348176456773E-5</v>
      </c>
    </row>
    <row r="92" spans="1:7" ht="15" customHeight="1">
      <c r="B92" s="23" t="s">
        <v>175</v>
      </c>
      <c r="C92" s="37">
        <v>2</v>
      </c>
      <c r="D92" s="30">
        <v>3</v>
      </c>
      <c r="E92" s="31">
        <f t="shared" si="5"/>
        <v>1</v>
      </c>
      <c r="F92" s="114">
        <f t="shared" si="7"/>
        <v>0.5</v>
      </c>
      <c r="G92" s="108">
        <f t="shared" si="4"/>
        <v>5.0838031049835842E-7</v>
      </c>
    </row>
    <row r="93" spans="1:7" ht="12">
      <c r="B93" s="23" t="s">
        <v>127</v>
      </c>
      <c r="C93" s="37">
        <v>168</v>
      </c>
      <c r="D93" s="30">
        <v>36</v>
      </c>
      <c r="E93" s="31">
        <f t="shared" si="5"/>
        <v>-132</v>
      </c>
      <c r="F93" s="114">
        <f t="shared" si="7"/>
        <v>-0.7857142857142857</v>
      </c>
      <c r="G93" s="108">
        <f t="shared" si="4"/>
        <v>6.100563725980301E-6</v>
      </c>
    </row>
    <row r="94" spans="1:7" ht="15" customHeight="1">
      <c r="B94" s="23" t="s">
        <v>132</v>
      </c>
      <c r="C94" s="37">
        <v>28</v>
      </c>
      <c r="D94" s="30">
        <v>34</v>
      </c>
      <c r="E94" s="31">
        <f t="shared" si="5"/>
        <v>6</v>
      </c>
      <c r="F94" s="114">
        <f t="shared" si="7"/>
        <v>0.21428571428571427</v>
      </c>
      <c r="G94" s="108">
        <f t="shared" si="4"/>
        <v>5.7616435189813958E-6</v>
      </c>
    </row>
    <row r="95" spans="1:7" ht="15" customHeight="1">
      <c r="B95" s="23" t="s">
        <v>161</v>
      </c>
      <c r="C95" s="37">
        <v>30</v>
      </c>
      <c r="D95" s="30">
        <v>21</v>
      </c>
      <c r="E95" s="31">
        <f t="shared" si="5"/>
        <v>-9</v>
      </c>
      <c r="F95" s="114">
        <f t="shared" si="7"/>
        <v>-0.3</v>
      </c>
      <c r="G95" s="108">
        <f t="shared" si="4"/>
        <v>3.5586621734885091E-6</v>
      </c>
    </row>
    <row r="96" spans="1:7" ht="15" customHeight="1">
      <c r="A96" s="15"/>
      <c r="B96" s="56" t="s">
        <v>210</v>
      </c>
      <c r="C96" s="43">
        <f>SUM(C97:C99)</f>
        <v>32037</v>
      </c>
      <c r="D96" s="43">
        <f>SUM(D97:D99)</f>
        <v>35099</v>
      </c>
      <c r="E96" s="43">
        <f t="shared" si="5"/>
        <v>3062</v>
      </c>
      <c r="F96" s="113">
        <f t="shared" si="7"/>
        <v>9.5576989106345794E-2</v>
      </c>
      <c r="G96" s="107">
        <f t="shared" si="4"/>
        <v>5.9478801727272943E-3</v>
      </c>
    </row>
    <row r="97" spans="2:7" ht="15" customHeight="1">
      <c r="B97" s="19" t="s">
        <v>69</v>
      </c>
      <c r="C97" s="37">
        <v>28272</v>
      </c>
      <c r="D97" s="30">
        <v>31147</v>
      </c>
      <c r="E97" s="31">
        <f t="shared" si="5"/>
        <v>2875</v>
      </c>
      <c r="F97" s="114">
        <f t="shared" si="7"/>
        <v>0.10169071873231465</v>
      </c>
      <c r="G97" s="108">
        <f t="shared" si="4"/>
        <v>5.2781738436974571E-3</v>
      </c>
    </row>
    <row r="98" spans="2:7" ht="15" customHeight="1">
      <c r="B98" s="19" t="s">
        <v>101</v>
      </c>
      <c r="C98" s="37">
        <v>3419</v>
      </c>
      <c r="D98" s="30">
        <v>3600</v>
      </c>
      <c r="E98" s="31">
        <f t="shared" si="5"/>
        <v>181</v>
      </c>
      <c r="F98" s="114">
        <f t="shared" si="7"/>
        <v>5.2939455981281074E-2</v>
      </c>
      <c r="G98" s="108">
        <f t="shared" si="4"/>
        <v>6.1005637259803011E-4</v>
      </c>
    </row>
    <row r="99" spans="2:7" ht="15" customHeight="1">
      <c r="B99" s="19" t="s">
        <v>117</v>
      </c>
      <c r="C99" s="37">
        <v>346</v>
      </c>
      <c r="D99" s="30">
        <v>352</v>
      </c>
      <c r="E99" s="31">
        <f t="shared" si="5"/>
        <v>6</v>
      </c>
      <c r="F99" s="114">
        <f t="shared" si="7"/>
        <v>1.7341040462427744E-2</v>
      </c>
      <c r="G99" s="108">
        <f t="shared" si="4"/>
        <v>5.9649956431807387E-5</v>
      </c>
    </row>
    <row r="100" spans="2:7" ht="15" customHeight="1">
      <c r="B100" s="56" t="s">
        <v>211</v>
      </c>
      <c r="C100" s="43">
        <f>SUM(C101:C113)</f>
        <v>1599</v>
      </c>
      <c r="D100" s="43">
        <f>SUM(D101:D113)</f>
        <v>2194</v>
      </c>
      <c r="E100" s="43">
        <f t="shared" si="5"/>
        <v>595</v>
      </c>
      <c r="F100" s="113">
        <f t="shared" si="7"/>
        <v>0.37210756722951843</v>
      </c>
      <c r="G100" s="107">
        <f t="shared" si="4"/>
        <v>3.7179546707779947E-4</v>
      </c>
    </row>
    <row r="101" spans="2:7" ht="15" customHeight="1">
      <c r="B101" s="20" t="s">
        <v>71</v>
      </c>
      <c r="C101" s="37">
        <v>343</v>
      </c>
      <c r="D101" s="30">
        <v>456</v>
      </c>
      <c r="E101" s="31">
        <f t="shared" si="5"/>
        <v>113</v>
      </c>
      <c r="F101" s="114">
        <f t="shared" si="7"/>
        <v>0.32944606413994171</v>
      </c>
      <c r="G101" s="108">
        <f t="shared" si="4"/>
        <v>7.7273807195750484E-5</v>
      </c>
    </row>
    <row r="102" spans="2:7" ht="15" customHeight="1">
      <c r="B102" s="20" t="s">
        <v>75</v>
      </c>
      <c r="C102" s="37">
        <v>32</v>
      </c>
      <c r="D102" s="30">
        <v>35</v>
      </c>
      <c r="E102" s="31">
        <f t="shared" si="5"/>
        <v>3</v>
      </c>
      <c r="F102" s="114">
        <f t="shared" si="7"/>
        <v>9.375E-2</v>
      </c>
      <c r="G102" s="108">
        <f t="shared" si="4"/>
        <v>5.9311036224808484E-6</v>
      </c>
    </row>
    <row r="103" spans="2:7" ht="15" customHeight="1">
      <c r="B103" s="20" t="s">
        <v>76</v>
      </c>
      <c r="C103" s="37">
        <v>642</v>
      </c>
      <c r="D103" s="30">
        <v>1036</v>
      </c>
      <c r="E103" s="31">
        <f t="shared" si="5"/>
        <v>394</v>
      </c>
      <c r="F103" s="114">
        <f t="shared" si="7"/>
        <v>0.61370716510903423</v>
      </c>
      <c r="G103" s="108">
        <f t="shared" si="4"/>
        <v>1.7556066722543311E-4</v>
      </c>
    </row>
    <row r="104" spans="2:7" ht="15" customHeight="1">
      <c r="B104" s="20" t="s">
        <v>200</v>
      </c>
      <c r="C104" s="37">
        <v>2</v>
      </c>
      <c r="D104" s="30">
        <v>2</v>
      </c>
      <c r="E104" s="31">
        <f t="shared" si="5"/>
        <v>0</v>
      </c>
      <c r="F104" s="114">
        <f t="shared" si="7"/>
        <v>0</v>
      </c>
      <c r="G104" s="108">
        <f t="shared" si="4"/>
        <v>3.3892020699890561E-7</v>
      </c>
    </row>
    <row r="105" spans="2:7" ht="12">
      <c r="B105" s="20" t="s">
        <v>83</v>
      </c>
      <c r="C105" s="37">
        <v>82</v>
      </c>
      <c r="D105" s="30">
        <v>102</v>
      </c>
      <c r="E105" s="31">
        <f t="shared" si="5"/>
        <v>20</v>
      </c>
      <c r="F105" s="114">
        <f t="shared" si="7"/>
        <v>0.24390243902439024</v>
      </c>
      <c r="G105" s="108">
        <f t="shared" si="4"/>
        <v>1.7284930556944187E-5</v>
      </c>
    </row>
    <row r="106" spans="2:7" ht="15" customHeight="1">
      <c r="B106" s="20" t="s">
        <v>86</v>
      </c>
      <c r="C106" s="37">
        <v>32</v>
      </c>
      <c r="D106" s="30">
        <v>41</v>
      </c>
      <c r="E106" s="31">
        <f t="shared" si="5"/>
        <v>9</v>
      </c>
      <c r="F106" s="114">
        <f t="shared" si="7"/>
        <v>0.28125</v>
      </c>
      <c r="G106" s="108">
        <f t="shared" si="4"/>
        <v>6.9478642434775656E-6</v>
      </c>
    </row>
    <row r="107" spans="2:7" ht="15" customHeight="1">
      <c r="B107" s="23" t="s">
        <v>104</v>
      </c>
      <c r="C107" s="37">
        <v>210</v>
      </c>
      <c r="D107" s="30">
        <v>308</v>
      </c>
      <c r="E107" s="31">
        <f t="shared" si="5"/>
        <v>98</v>
      </c>
      <c r="F107" s="114">
        <f t="shared" si="7"/>
        <v>0.46666666666666667</v>
      </c>
      <c r="G107" s="108">
        <f t="shared" si="4"/>
        <v>5.2193711877831463E-5</v>
      </c>
    </row>
    <row r="108" spans="2:7" ht="15" customHeight="1">
      <c r="B108" s="20" t="s">
        <v>129</v>
      </c>
      <c r="C108" s="37">
        <v>6</v>
      </c>
      <c r="D108" s="30">
        <v>10</v>
      </c>
      <c r="E108" s="31">
        <f t="shared" si="5"/>
        <v>4</v>
      </c>
      <c r="F108" s="114">
        <f t="shared" si="7"/>
        <v>0.66666666666666663</v>
      </c>
      <c r="G108" s="108">
        <f t="shared" si="4"/>
        <v>1.6946010349945281E-6</v>
      </c>
    </row>
    <row r="109" spans="2:7" ht="15" customHeight="1">
      <c r="B109" s="20" t="s">
        <v>130</v>
      </c>
      <c r="C109" s="37">
        <v>87</v>
      </c>
      <c r="D109" s="30">
        <v>83</v>
      </c>
      <c r="E109" s="31">
        <f t="shared" si="5"/>
        <v>-4</v>
      </c>
      <c r="F109" s="114">
        <f t="shared" si="7"/>
        <v>-4.5977011494252873E-2</v>
      </c>
      <c r="G109" s="108">
        <f t="shared" si="4"/>
        <v>1.4065188590454583E-5</v>
      </c>
    </row>
    <row r="110" spans="2:7" ht="15" customHeight="1">
      <c r="B110" s="20" t="s">
        <v>135</v>
      </c>
      <c r="C110" s="37">
        <v>47</v>
      </c>
      <c r="D110" s="30">
        <v>3</v>
      </c>
      <c r="E110" s="31">
        <f t="shared" si="5"/>
        <v>-44</v>
      </c>
      <c r="F110" s="114">
        <f t="shared" si="7"/>
        <v>-0.93617021276595747</v>
      </c>
      <c r="G110" s="108">
        <f t="shared" si="4"/>
        <v>5.0838031049835842E-7</v>
      </c>
    </row>
    <row r="111" spans="2:7" ht="16.5" customHeight="1">
      <c r="B111" s="22" t="s">
        <v>196</v>
      </c>
      <c r="C111" s="37">
        <v>4</v>
      </c>
      <c r="D111" s="30">
        <v>5</v>
      </c>
      <c r="E111" s="31">
        <f t="shared" si="5"/>
        <v>1</v>
      </c>
      <c r="F111" s="114">
        <f t="shared" si="7"/>
        <v>0.25</v>
      </c>
      <c r="G111" s="108">
        <f t="shared" si="4"/>
        <v>8.4730051749726403E-7</v>
      </c>
    </row>
    <row r="112" spans="2:7" ht="20.25" customHeight="1">
      <c r="B112" s="20" t="s">
        <v>154</v>
      </c>
      <c r="C112" s="37">
        <v>30</v>
      </c>
      <c r="D112" s="30">
        <v>36</v>
      </c>
      <c r="E112" s="31">
        <f t="shared" si="5"/>
        <v>6</v>
      </c>
      <c r="F112" s="114">
        <f t="shared" si="7"/>
        <v>0.2</v>
      </c>
      <c r="G112" s="108">
        <f t="shared" si="4"/>
        <v>6.100563725980301E-6</v>
      </c>
    </row>
    <row r="113" spans="2:7" ht="20.25" customHeight="1">
      <c r="B113" s="20" t="s">
        <v>158</v>
      </c>
      <c r="C113" s="37">
        <v>82</v>
      </c>
      <c r="D113" s="30">
        <v>77</v>
      </c>
      <c r="E113" s="31">
        <f t="shared" si="5"/>
        <v>-5</v>
      </c>
      <c r="F113" s="114">
        <f t="shared" si="7"/>
        <v>-6.097560975609756E-2</v>
      </c>
      <c r="G113" s="108">
        <f t="shared" si="4"/>
        <v>1.3048427969457866E-5</v>
      </c>
    </row>
    <row r="114" spans="2:7" ht="33.75" customHeight="1">
      <c r="B114" s="53" t="s">
        <v>212</v>
      </c>
      <c r="C114" s="48">
        <f>C115+C123+C139+C149</f>
        <v>81303</v>
      </c>
      <c r="D114" s="48">
        <f>D115+D123+D139+D149</f>
        <v>73548</v>
      </c>
      <c r="E114" s="48">
        <f t="shared" si="5"/>
        <v>-7755</v>
      </c>
      <c r="F114" s="115">
        <f t="shared" si="7"/>
        <v>-9.5383934172170767E-2</v>
      </c>
      <c r="G114" s="109">
        <f t="shared" si="4"/>
        <v>1.2463451692177755E-2</v>
      </c>
    </row>
    <row r="115" spans="2:7" ht="21.75" customHeight="1">
      <c r="B115" s="57" t="s">
        <v>213</v>
      </c>
      <c r="C115" s="43">
        <f>SUM(C116:C122)</f>
        <v>16455</v>
      </c>
      <c r="D115" s="43">
        <f>SUM(D116:D122)</f>
        <v>19026</v>
      </c>
      <c r="E115" s="43">
        <f t="shared" si="5"/>
        <v>2571</v>
      </c>
      <c r="F115" s="113">
        <f t="shared" si="7"/>
        <v>0.15624430264357339</v>
      </c>
      <c r="G115" s="107">
        <f t="shared" si="4"/>
        <v>3.2241479291805894E-3</v>
      </c>
    </row>
    <row r="116" spans="2:7" ht="12">
      <c r="B116" s="24" t="s">
        <v>93</v>
      </c>
      <c r="C116" s="37">
        <v>4216</v>
      </c>
      <c r="D116" s="30">
        <v>5545</v>
      </c>
      <c r="E116" s="31">
        <f t="shared" si="5"/>
        <v>1329</v>
      </c>
      <c r="F116" s="114">
        <f t="shared" si="7"/>
        <v>0.31522770398481975</v>
      </c>
      <c r="G116" s="108">
        <f t="shared" si="4"/>
        <v>9.3965627390446582E-4</v>
      </c>
    </row>
    <row r="117" spans="2:7" ht="15" customHeight="1">
      <c r="B117" s="24" t="s">
        <v>106</v>
      </c>
      <c r="C117" s="37">
        <v>2959</v>
      </c>
      <c r="D117" s="30">
        <v>3340</v>
      </c>
      <c r="E117" s="31">
        <f t="shared" si="5"/>
        <v>381</v>
      </c>
      <c r="F117" s="114">
        <f t="shared" si="7"/>
        <v>0.12875971612031092</v>
      </c>
      <c r="G117" s="108">
        <f t="shared" si="4"/>
        <v>5.6599674568817238E-4</v>
      </c>
    </row>
    <row r="118" spans="2:7" ht="12">
      <c r="B118" s="24" t="s">
        <v>120</v>
      </c>
      <c r="C118" s="37">
        <v>79</v>
      </c>
      <c r="D118" s="30">
        <v>108</v>
      </c>
      <c r="E118" s="31">
        <f t="shared" si="5"/>
        <v>29</v>
      </c>
      <c r="F118" s="114">
        <f t="shared" si="7"/>
        <v>0.36708860759493672</v>
      </c>
      <c r="G118" s="108">
        <f t="shared" si="4"/>
        <v>1.8301691177940904E-5</v>
      </c>
    </row>
    <row r="119" spans="2:7" ht="15" customHeight="1">
      <c r="B119" s="21" t="s">
        <v>147</v>
      </c>
      <c r="C119" s="37">
        <v>535</v>
      </c>
      <c r="D119" s="30">
        <v>399</v>
      </c>
      <c r="E119" s="31">
        <f t="shared" si="5"/>
        <v>-136</v>
      </c>
      <c r="F119" s="114">
        <f t="shared" si="7"/>
        <v>-0.25420560747663551</v>
      </c>
      <c r="G119" s="108">
        <f t="shared" si="4"/>
        <v>6.7614581296281679E-5</v>
      </c>
    </row>
    <row r="120" spans="2:7" ht="12">
      <c r="B120" s="21" t="s">
        <v>159</v>
      </c>
      <c r="C120" s="37">
        <v>8632</v>
      </c>
      <c r="D120" s="30">
        <v>9555</v>
      </c>
      <c r="E120" s="31">
        <f t="shared" si="5"/>
        <v>923</v>
      </c>
      <c r="F120" s="114">
        <f t="shared" si="7"/>
        <v>0.10692771084337349</v>
      </c>
      <c r="G120" s="108">
        <f t="shared" si="4"/>
        <v>1.6191912889372715E-3</v>
      </c>
    </row>
    <row r="121" spans="2:7" ht="15" customHeight="1">
      <c r="B121" s="21" t="s">
        <v>176</v>
      </c>
      <c r="C121" s="37">
        <v>15</v>
      </c>
      <c r="D121" s="30">
        <v>8</v>
      </c>
      <c r="E121" s="31">
        <f t="shared" si="5"/>
        <v>-7</v>
      </c>
      <c r="F121" s="114">
        <f t="shared" si="7"/>
        <v>-0.46666666666666667</v>
      </c>
      <c r="G121" s="108">
        <f t="shared" si="4"/>
        <v>1.3556808279956224E-6</v>
      </c>
    </row>
    <row r="122" spans="2:7" ht="15" customHeight="1">
      <c r="B122" s="21" t="s">
        <v>170</v>
      </c>
      <c r="C122" s="37">
        <v>19</v>
      </c>
      <c r="D122" s="30">
        <v>71</v>
      </c>
      <c r="E122" s="31">
        <f t="shared" si="5"/>
        <v>52</v>
      </c>
      <c r="F122" s="114">
        <f t="shared" si="7"/>
        <v>2.736842105263158</v>
      </c>
      <c r="G122" s="108">
        <f t="shared" si="4"/>
        <v>1.203166734846115E-5</v>
      </c>
    </row>
    <row r="123" spans="2:7" ht="15" customHeight="1">
      <c r="B123" s="59" t="s">
        <v>214</v>
      </c>
      <c r="C123" s="71">
        <f>SUM(C124:C138)</f>
        <v>3375</v>
      </c>
      <c r="D123" s="71">
        <f>SUM(D124:D138)</f>
        <v>3259</v>
      </c>
      <c r="E123" s="43">
        <f t="shared" si="5"/>
        <v>-116</v>
      </c>
      <c r="F123" s="113">
        <f t="shared" si="7"/>
        <v>-3.4370370370370371E-2</v>
      </c>
      <c r="G123" s="107">
        <f>D123/$D$2</f>
        <v>5.5227047730471669E-4</v>
      </c>
    </row>
    <row r="124" spans="2:7" ht="12">
      <c r="B124" s="21" t="s">
        <v>64</v>
      </c>
      <c r="C124" s="37">
        <v>2736</v>
      </c>
      <c r="D124" s="30">
        <v>2619</v>
      </c>
      <c r="E124" s="31">
        <f t="shared" si="5"/>
        <v>-117</v>
      </c>
      <c r="F124" s="114">
        <f>E124/C124</f>
        <v>-4.2763157894736843E-2</v>
      </c>
      <c r="G124" s="108">
        <f t="shared" si="4"/>
        <v>4.4381601106506692E-4</v>
      </c>
    </row>
    <row r="125" spans="2:7" ht="15" customHeight="1">
      <c r="B125" s="21" t="s">
        <v>68</v>
      </c>
      <c r="C125" s="37">
        <v>3</v>
      </c>
      <c r="D125" s="30">
        <v>1</v>
      </c>
      <c r="E125" s="31">
        <f t="shared" si="5"/>
        <v>-2</v>
      </c>
      <c r="F125" s="114">
        <f t="shared" ref="F125:F136" si="8">E125/C125</f>
        <v>-0.66666666666666663</v>
      </c>
      <c r="G125" s="108">
        <f t="shared" si="4"/>
        <v>1.6946010349945281E-7</v>
      </c>
    </row>
    <row r="126" spans="2:7" ht="15" customHeight="1">
      <c r="B126" s="21" t="s">
        <v>72</v>
      </c>
      <c r="C126" s="37">
        <v>535</v>
      </c>
      <c r="D126" s="30">
        <v>606</v>
      </c>
      <c r="E126" s="31">
        <f t="shared" si="5"/>
        <v>71</v>
      </c>
      <c r="F126" s="114">
        <f t="shared" si="8"/>
        <v>0.13271028037383178</v>
      </c>
      <c r="G126" s="108">
        <f t="shared" si="4"/>
        <v>1.0269282272066841E-4</v>
      </c>
    </row>
    <row r="127" spans="2:7" ht="15" customHeight="1">
      <c r="B127" s="21" t="s">
        <v>172</v>
      </c>
      <c r="C127" s="37">
        <v>12</v>
      </c>
      <c r="D127" s="30">
        <v>2</v>
      </c>
      <c r="E127" s="31">
        <f t="shared" si="5"/>
        <v>-10</v>
      </c>
      <c r="F127" s="114">
        <f t="shared" si="8"/>
        <v>-0.83333333333333337</v>
      </c>
      <c r="G127" s="108">
        <f t="shared" si="4"/>
        <v>3.3892020699890561E-7</v>
      </c>
    </row>
    <row r="128" spans="2:7" ht="15" customHeight="1">
      <c r="B128" s="21" t="s">
        <v>85</v>
      </c>
      <c r="C128" s="37">
        <v>1</v>
      </c>
      <c r="D128" s="30">
        <v>0</v>
      </c>
      <c r="E128" s="31">
        <f t="shared" si="5"/>
        <v>-1</v>
      </c>
      <c r="F128" s="114">
        <f t="shared" si="8"/>
        <v>-1</v>
      </c>
      <c r="G128" s="108">
        <f t="shared" si="4"/>
        <v>0</v>
      </c>
    </row>
    <row r="129" spans="1:7" ht="15" customHeight="1">
      <c r="B129" s="21" t="s">
        <v>243</v>
      </c>
      <c r="C129" s="37">
        <v>1</v>
      </c>
      <c r="D129" s="30">
        <v>0</v>
      </c>
      <c r="E129" s="31">
        <f t="shared" si="5"/>
        <v>-1</v>
      </c>
      <c r="F129" s="114">
        <f t="shared" si="8"/>
        <v>-1</v>
      </c>
      <c r="G129" s="108">
        <f t="shared" si="4"/>
        <v>0</v>
      </c>
    </row>
    <row r="130" spans="1:7" ht="15" customHeight="1">
      <c r="B130" s="21" t="s">
        <v>116</v>
      </c>
      <c r="C130" s="37">
        <v>29</v>
      </c>
      <c r="D130" s="30">
        <v>0</v>
      </c>
      <c r="E130" s="31">
        <f t="shared" si="5"/>
        <v>-29</v>
      </c>
      <c r="F130" s="114">
        <f t="shared" si="8"/>
        <v>-1</v>
      </c>
      <c r="G130" s="108">
        <f t="shared" si="4"/>
        <v>0</v>
      </c>
    </row>
    <row r="131" spans="1:7" ht="15" customHeight="1">
      <c r="B131" s="21" t="s">
        <v>202</v>
      </c>
      <c r="C131" s="37">
        <v>0</v>
      </c>
      <c r="D131" s="30">
        <v>1</v>
      </c>
      <c r="E131" s="31">
        <f t="shared" si="5"/>
        <v>1</v>
      </c>
      <c r="F131" s="114"/>
      <c r="G131" s="108">
        <f>D131/$D$2</f>
        <v>1.6946010349945281E-7</v>
      </c>
    </row>
    <row r="132" spans="1:7" ht="15" customHeight="1">
      <c r="B132" s="21" t="s">
        <v>128</v>
      </c>
      <c r="C132" s="37">
        <v>4</v>
      </c>
      <c r="D132" s="30">
        <v>2</v>
      </c>
      <c r="E132" s="31">
        <f t="shared" si="5"/>
        <v>-2</v>
      </c>
      <c r="F132" s="114">
        <f t="shared" si="8"/>
        <v>-0.5</v>
      </c>
      <c r="G132" s="108">
        <f t="shared" si="4"/>
        <v>3.3892020699890561E-7</v>
      </c>
    </row>
    <row r="133" spans="1:7" s="13" customFormat="1" ht="15" customHeight="1">
      <c r="B133" s="21" t="s">
        <v>186</v>
      </c>
      <c r="C133" s="37">
        <v>6</v>
      </c>
      <c r="D133" s="30">
        <v>0</v>
      </c>
      <c r="E133" s="31">
        <f t="shared" si="5"/>
        <v>-6</v>
      </c>
      <c r="F133" s="114">
        <f t="shared" si="8"/>
        <v>-1</v>
      </c>
      <c r="G133" s="108">
        <f t="shared" ref="G133:G196" si="9">D133/$D$2</f>
        <v>0</v>
      </c>
    </row>
    <row r="134" spans="1:7" s="13" customFormat="1" ht="15" customHeight="1">
      <c r="B134" s="21" t="s">
        <v>136</v>
      </c>
      <c r="C134" s="37">
        <v>3</v>
      </c>
      <c r="D134" s="30">
        <v>3</v>
      </c>
      <c r="E134" s="31">
        <f t="shared" si="5"/>
        <v>0</v>
      </c>
      <c r="F134" s="114">
        <f t="shared" si="8"/>
        <v>0</v>
      </c>
      <c r="G134" s="108">
        <f t="shared" si="9"/>
        <v>5.0838031049835842E-7</v>
      </c>
    </row>
    <row r="135" spans="1:7" s="13" customFormat="1" ht="15" customHeight="1">
      <c r="B135" s="21" t="s">
        <v>187</v>
      </c>
      <c r="C135" s="37">
        <v>5</v>
      </c>
      <c r="D135" s="30">
        <v>5</v>
      </c>
      <c r="E135" s="31">
        <f t="shared" si="5"/>
        <v>0</v>
      </c>
      <c r="F135" s="114">
        <f t="shared" si="8"/>
        <v>0</v>
      </c>
      <c r="G135" s="108">
        <f t="shared" si="9"/>
        <v>8.4730051749726403E-7</v>
      </c>
    </row>
    <row r="136" spans="1:7" s="13" customFormat="1" ht="15" customHeight="1">
      <c r="B136" s="21" t="s">
        <v>189</v>
      </c>
      <c r="C136" s="37">
        <v>26</v>
      </c>
      <c r="D136" s="30">
        <v>1</v>
      </c>
      <c r="E136" s="31">
        <f t="shared" si="5"/>
        <v>-25</v>
      </c>
      <c r="F136" s="114">
        <f t="shared" si="8"/>
        <v>-0.96153846153846156</v>
      </c>
      <c r="G136" s="108">
        <f t="shared" si="9"/>
        <v>1.6946010349945281E-7</v>
      </c>
    </row>
    <row r="137" spans="1:7" s="13" customFormat="1" ht="15" customHeight="1">
      <c r="B137" s="21" t="s">
        <v>151</v>
      </c>
      <c r="C137" s="37">
        <v>7</v>
      </c>
      <c r="D137" s="30">
        <v>5</v>
      </c>
      <c r="E137" s="31">
        <f t="shared" si="5"/>
        <v>-2</v>
      </c>
      <c r="F137" s="114">
        <f t="shared" si="7"/>
        <v>-0.2857142857142857</v>
      </c>
      <c r="G137" s="108">
        <f t="shared" si="9"/>
        <v>8.4730051749726403E-7</v>
      </c>
    </row>
    <row r="138" spans="1:7" s="13" customFormat="1" ht="15" customHeight="1">
      <c r="B138" s="21" t="s">
        <v>190</v>
      </c>
      <c r="C138" s="37">
        <v>7</v>
      </c>
      <c r="D138" s="30">
        <v>14</v>
      </c>
      <c r="E138" s="31">
        <f t="shared" ref="E138:E202" si="10">D138-C138</f>
        <v>7</v>
      </c>
      <c r="F138" s="114">
        <f t="shared" si="7"/>
        <v>1</v>
      </c>
      <c r="G138" s="108">
        <f t="shared" si="9"/>
        <v>2.3724414489923393E-6</v>
      </c>
    </row>
    <row r="139" spans="1:7" ht="15" customHeight="1">
      <c r="B139" s="56" t="s">
        <v>215</v>
      </c>
      <c r="C139" s="43">
        <f>SUM(C140:C148)</f>
        <v>53696</v>
      </c>
      <c r="D139" s="43">
        <f>SUM(D140:D148)</f>
        <v>40550</v>
      </c>
      <c r="E139" s="43">
        <f t="shared" si="10"/>
        <v>-13146</v>
      </c>
      <c r="F139" s="113">
        <f t="shared" ref="F139:F197" si="11">E139/C139</f>
        <v>-0.24482270560190703</v>
      </c>
      <c r="G139" s="107">
        <f t="shared" si="9"/>
        <v>6.8716071969028118E-3</v>
      </c>
    </row>
    <row r="140" spans="1:7" ht="15" customHeight="1">
      <c r="A140" s="14"/>
      <c r="B140" s="20" t="s">
        <v>66</v>
      </c>
      <c r="C140" s="37">
        <v>103</v>
      </c>
      <c r="D140" s="30">
        <v>229</v>
      </c>
      <c r="E140" s="31">
        <f t="shared" si="10"/>
        <v>126</v>
      </c>
      <c r="F140" s="114">
        <f t="shared" si="11"/>
        <v>1.2233009708737863</v>
      </c>
      <c r="G140" s="108">
        <f t="shared" si="9"/>
        <v>3.8806363701374696E-5</v>
      </c>
    </row>
    <row r="141" spans="1:7" ht="15" customHeight="1">
      <c r="A141" s="14"/>
      <c r="B141" s="20" t="s">
        <v>73</v>
      </c>
      <c r="C141" s="37">
        <v>121</v>
      </c>
      <c r="D141" s="30">
        <v>522</v>
      </c>
      <c r="E141" s="31">
        <f t="shared" si="10"/>
        <v>401</v>
      </c>
      <c r="F141" s="114">
        <f t="shared" si="11"/>
        <v>3.3140495867768593</v>
      </c>
      <c r="G141" s="108">
        <f t="shared" si="9"/>
        <v>8.8458174026714371E-5</v>
      </c>
    </row>
    <row r="142" spans="1:7" s="13" customFormat="1" ht="15" customHeight="1">
      <c r="A142" s="14"/>
      <c r="B142" s="20" t="s">
        <v>199</v>
      </c>
      <c r="C142" s="37">
        <v>8</v>
      </c>
      <c r="D142" s="30">
        <v>2</v>
      </c>
      <c r="E142" s="31">
        <f t="shared" si="10"/>
        <v>-6</v>
      </c>
      <c r="F142" s="114">
        <f t="shared" si="11"/>
        <v>-0.75</v>
      </c>
      <c r="G142" s="108">
        <f t="shared" si="9"/>
        <v>3.3892020699890561E-7</v>
      </c>
    </row>
    <row r="143" spans="1:7" ht="15" customHeight="1">
      <c r="A143" s="14"/>
      <c r="B143" s="20" t="s">
        <v>95</v>
      </c>
      <c r="C143" s="37">
        <v>4679</v>
      </c>
      <c r="D143" s="30">
        <v>12114</v>
      </c>
      <c r="E143" s="31">
        <f t="shared" si="10"/>
        <v>7435</v>
      </c>
      <c r="F143" s="114">
        <f t="shared" si="11"/>
        <v>1.5890147467407565</v>
      </c>
      <c r="G143" s="108">
        <f t="shared" si="9"/>
        <v>2.0528396937923715E-3</v>
      </c>
    </row>
    <row r="144" spans="1:7" ht="12.75">
      <c r="A144" s="14"/>
      <c r="B144" s="20" t="s">
        <v>98</v>
      </c>
      <c r="C144" s="37">
        <v>47929</v>
      </c>
      <c r="D144" s="30">
        <v>25273</v>
      </c>
      <c r="E144" s="31">
        <f t="shared" si="10"/>
        <v>-22656</v>
      </c>
      <c r="F144" s="114">
        <f t="shared" si="11"/>
        <v>-0.47269920090133322</v>
      </c>
      <c r="G144" s="108">
        <f t="shared" si="9"/>
        <v>4.2827651957416711E-3</v>
      </c>
    </row>
    <row r="145" spans="1:7" ht="12.75">
      <c r="A145" s="14"/>
      <c r="B145" s="23" t="s">
        <v>184</v>
      </c>
      <c r="C145" s="37">
        <v>16</v>
      </c>
      <c r="D145" s="30">
        <v>16</v>
      </c>
      <c r="E145" s="31">
        <f t="shared" si="10"/>
        <v>0</v>
      </c>
      <c r="F145" s="114">
        <f t="shared" si="11"/>
        <v>0</v>
      </c>
      <c r="G145" s="108">
        <f t="shared" si="9"/>
        <v>2.7113616559912449E-6</v>
      </c>
    </row>
    <row r="146" spans="1:7" ht="15" customHeight="1">
      <c r="A146" s="14"/>
      <c r="B146" s="20" t="s">
        <v>121</v>
      </c>
      <c r="C146" s="37">
        <v>95</v>
      </c>
      <c r="D146" s="30">
        <v>187</v>
      </c>
      <c r="E146" s="31">
        <f t="shared" si="10"/>
        <v>92</v>
      </c>
      <c r="F146" s="114">
        <f t="shared" si="11"/>
        <v>0.96842105263157896</v>
      </c>
      <c r="G146" s="108">
        <f t="shared" si="9"/>
        <v>3.1689039354397678E-5</v>
      </c>
    </row>
    <row r="147" spans="1:7" ht="15" customHeight="1">
      <c r="A147" s="14"/>
      <c r="B147" s="20" t="s">
        <v>125</v>
      </c>
      <c r="C147" s="37">
        <v>317</v>
      </c>
      <c r="D147" s="30">
        <v>1479</v>
      </c>
      <c r="E147" s="31">
        <f t="shared" si="10"/>
        <v>1162</v>
      </c>
      <c r="F147" s="114">
        <f t="shared" si="11"/>
        <v>3.6656151419558358</v>
      </c>
      <c r="G147" s="108">
        <f t="shared" si="9"/>
        <v>2.506314930756907E-4</v>
      </c>
    </row>
    <row r="148" spans="1:7" ht="15" customHeight="1">
      <c r="A148" s="14"/>
      <c r="B148" s="20" t="s">
        <v>157</v>
      </c>
      <c r="C148" s="37">
        <v>428</v>
      </c>
      <c r="D148" s="30">
        <v>728</v>
      </c>
      <c r="E148" s="31">
        <f t="shared" si="10"/>
        <v>300</v>
      </c>
      <c r="F148" s="114">
        <f t="shared" si="11"/>
        <v>0.7009345794392523</v>
      </c>
      <c r="G148" s="108">
        <f t="shared" si="9"/>
        <v>1.2336695534760164E-4</v>
      </c>
    </row>
    <row r="149" spans="1:7" ht="15" customHeight="1">
      <c r="A149" s="14"/>
      <c r="B149" s="57" t="s">
        <v>216</v>
      </c>
      <c r="C149" s="71">
        <f>SUM(C150:C159)</f>
        <v>7777</v>
      </c>
      <c r="D149" s="71">
        <f>SUM(D150:D159)</f>
        <v>10713</v>
      </c>
      <c r="E149" s="43">
        <f t="shared" si="10"/>
        <v>2936</v>
      </c>
      <c r="F149" s="113">
        <f t="shared" si="11"/>
        <v>0.37752346663237751</v>
      </c>
      <c r="G149" s="107">
        <f t="shared" si="9"/>
        <v>1.8154260887896379E-3</v>
      </c>
    </row>
    <row r="150" spans="1:7" s="55" customFormat="1" ht="15" customHeight="1">
      <c r="A150" s="14"/>
      <c r="B150" s="23" t="s">
        <v>248</v>
      </c>
      <c r="C150" s="37">
        <v>1</v>
      </c>
      <c r="D150" s="37">
        <v>6</v>
      </c>
      <c r="E150" s="31">
        <f>D150-C150</f>
        <v>5</v>
      </c>
      <c r="F150" s="114">
        <f t="shared" si="11"/>
        <v>5</v>
      </c>
      <c r="G150" s="108">
        <f t="shared" si="9"/>
        <v>1.0167606209967168E-6</v>
      </c>
    </row>
    <row r="151" spans="1:7" ht="15" customHeight="1">
      <c r="B151" s="23" t="s">
        <v>87</v>
      </c>
      <c r="C151" s="37">
        <v>28</v>
      </c>
      <c r="D151" s="30">
        <v>65</v>
      </c>
      <c r="E151" s="31">
        <f t="shared" si="10"/>
        <v>37</v>
      </c>
      <c r="F151" s="114">
        <f t="shared" si="11"/>
        <v>1.3214285714285714</v>
      </c>
      <c r="G151" s="108">
        <f t="shared" si="9"/>
        <v>1.1014906727464433E-5</v>
      </c>
    </row>
    <row r="152" spans="1:7" ht="12">
      <c r="B152" s="23" t="s">
        <v>96</v>
      </c>
      <c r="C152" s="37">
        <v>351</v>
      </c>
      <c r="D152" s="30">
        <v>372</v>
      </c>
      <c r="E152" s="31">
        <f t="shared" si="10"/>
        <v>21</v>
      </c>
      <c r="F152" s="114">
        <f t="shared" si="11"/>
        <v>5.9829059829059832E-2</v>
      </c>
      <c r="G152" s="108">
        <f t="shared" si="9"/>
        <v>6.3039158501796449E-5</v>
      </c>
    </row>
    <row r="153" spans="1:7" ht="15" customHeight="1">
      <c r="B153" s="23" t="s">
        <v>182</v>
      </c>
      <c r="C153" s="37">
        <v>17</v>
      </c>
      <c r="D153" s="30">
        <v>7</v>
      </c>
      <c r="E153" s="31">
        <f t="shared" si="10"/>
        <v>-10</v>
      </c>
      <c r="F153" s="114">
        <f t="shared" si="11"/>
        <v>-0.58823529411764708</v>
      </c>
      <c r="G153" s="108">
        <f t="shared" si="9"/>
        <v>1.1862207244961696E-6</v>
      </c>
    </row>
    <row r="154" spans="1:7" ht="12">
      <c r="B154" s="23" t="s">
        <v>173</v>
      </c>
      <c r="C154" s="37">
        <v>8</v>
      </c>
      <c r="D154" s="30">
        <v>20</v>
      </c>
      <c r="E154" s="31">
        <f t="shared" si="10"/>
        <v>12</v>
      </c>
      <c r="F154" s="114">
        <f t="shared" si="11"/>
        <v>1.5</v>
      </c>
      <c r="G154" s="108">
        <f t="shared" si="9"/>
        <v>3.3892020699890561E-6</v>
      </c>
    </row>
    <row r="155" spans="1:7" ht="12">
      <c r="B155" s="23" t="s">
        <v>114</v>
      </c>
      <c r="C155" s="37">
        <v>633</v>
      </c>
      <c r="D155" s="30">
        <v>422</v>
      </c>
      <c r="E155" s="31">
        <f t="shared" si="10"/>
        <v>-211</v>
      </c>
      <c r="F155" s="114">
        <f t="shared" si="11"/>
        <v>-0.33333333333333331</v>
      </c>
      <c r="G155" s="108">
        <f t="shared" si="9"/>
        <v>7.1512163676769081E-5</v>
      </c>
    </row>
    <row r="156" spans="1:7" ht="15" customHeight="1">
      <c r="B156" s="23" t="s">
        <v>118</v>
      </c>
      <c r="C156" s="37">
        <v>76</v>
      </c>
      <c r="D156" s="30">
        <v>103</v>
      </c>
      <c r="E156" s="31">
        <f t="shared" si="10"/>
        <v>27</v>
      </c>
      <c r="F156" s="114">
        <f t="shared" si="11"/>
        <v>0.35526315789473684</v>
      </c>
      <c r="G156" s="108">
        <f t="shared" si="9"/>
        <v>1.745439066044364E-5</v>
      </c>
    </row>
    <row r="157" spans="1:7" ht="15" customHeight="1">
      <c r="B157" s="23" t="s">
        <v>142</v>
      </c>
      <c r="C157" s="37">
        <v>226</v>
      </c>
      <c r="D157" s="30">
        <v>367</v>
      </c>
      <c r="E157" s="31">
        <f t="shared" si="10"/>
        <v>141</v>
      </c>
      <c r="F157" s="114">
        <f t="shared" si="11"/>
        <v>0.62389380530973448</v>
      </c>
      <c r="G157" s="108">
        <f t="shared" si="9"/>
        <v>6.2191857984299182E-5</v>
      </c>
    </row>
    <row r="158" spans="1:7" ht="15" customHeight="1">
      <c r="B158" s="23" t="s">
        <v>148</v>
      </c>
      <c r="C158" s="37">
        <v>778</v>
      </c>
      <c r="D158" s="30">
        <v>941</v>
      </c>
      <c r="E158" s="31">
        <f t="shared" si="10"/>
        <v>163</v>
      </c>
      <c r="F158" s="114">
        <f t="shared" si="11"/>
        <v>0.2095115681233933</v>
      </c>
      <c r="G158" s="108">
        <f t="shared" si="9"/>
        <v>1.594619573929851E-4</v>
      </c>
    </row>
    <row r="159" spans="1:7" ht="15" customHeight="1">
      <c r="B159" s="23" t="s">
        <v>155</v>
      </c>
      <c r="C159" s="37">
        <v>5659</v>
      </c>
      <c r="D159" s="30">
        <v>8410</v>
      </c>
      <c r="E159" s="31">
        <f t="shared" si="10"/>
        <v>2751</v>
      </c>
      <c r="F159" s="114">
        <f t="shared" si="11"/>
        <v>0.4861282912175296</v>
      </c>
      <c r="G159" s="108">
        <f t="shared" si="9"/>
        <v>1.4251594704303983E-3</v>
      </c>
    </row>
    <row r="160" spans="1:7" ht="15" customHeight="1">
      <c r="B160" s="52" t="s">
        <v>232</v>
      </c>
      <c r="C160" s="48">
        <f>SUM(C161:C174)</f>
        <v>38764</v>
      </c>
      <c r="D160" s="48">
        <f>SUM(D161:D174)</f>
        <v>56682</v>
      </c>
      <c r="E160" s="48">
        <f t="shared" si="10"/>
        <v>17918</v>
      </c>
      <c r="F160" s="115">
        <f t="shared" si="11"/>
        <v>0.46223299969043441</v>
      </c>
      <c r="G160" s="109">
        <f t="shared" si="9"/>
        <v>9.6053375865559846E-3</v>
      </c>
    </row>
    <row r="161" spans="2:7" ht="15" customHeight="1">
      <c r="B161" s="20" t="s">
        <v>70</v>
      </c>
      <c r="C161" s="37">
        <v>2216</v>
      </c>
      <c r="D161" s="30">
        <v>17230</v>
      </c>
      <c r="E161" s="31">
        <f t="shared" si="10"/>
        <v>15014</v>
      </c>
      <c r="F161" s="114">
        <f t="shared" si="11"/>
        <v>6.775270758122744</v>
      </c>
      <c r="G161" s="108">
        <f t="shared" si="9"/>
        <v>2.919797583295572E-3</v>
      </c>
    </row>
    <row r="162" spans="2:7" ht="15" customHeight="1">
      <c r="B162" s="20" t="s">
        <v>74</v>
      </c>
      <c r="C162" s="37">
        <v>919</v>
      </c>
      <c r="D162" s="30">
        <v>1832</v>
      </c>
      <c r="E162" s="31">
        <f t="shared" si="10"/>
        <v>913</v>
      </c>
      <c r="F162" s="114">
        <f t="shared" si="11"/>
        <v>0.9934711643090316</v>
      </c>
      <c r="G162" s="108">
        <f t="shared" si="9"/>
        <v>3.1045090961099756E-4</v>
      </c>
    </row>
    <row r="163" spans="2:7" ht="15" customHeight="1">
      <c r="B163" s="25" t="s">
        <v>81</v>
      </c>
      <c r="C163" s="37">
        <v>2017</v>
      </c>
      <c r="D163" s="30">
        <v>2425</v>
      </c>
      <c r="E163" s="31">
        <f t="shared" si="10"/>
        <v>408</v>
      </c>
      <c r="F163" s="114">
        <f t="shared" si="11"/>
        <v>0.20228061477441744</v>
      </c>
      <c r="G163" s="108">
        <f t="shared" si="9"/>
        <v>4.1094075098617309E-4</v>
      </c>
    </row>
    <row r="164" spans="2:7" ht="15" customHeight="1">
      <c r="B164" s="26" t="s">
        <v>84</v>
      </c>
      <c r="C164" s="37">
        <v>21752</v>
      </c>
      <c r="D164" s="30">
        <v>9793</v>
      </c>
      <c r="E164" s="31">
        <f t="shared" si="10"/>
        <v>-11959</v>
      </c>
      <c r="F164" s="114">
        <f t="shared" si="11"/>
        <v>-0.54978852519308574</v>
      </c>
      <c r="G164" s="108">
        <f t="shared" si="9"/>
        <v>1.6595227935701413E-3</v>
      </c>
    </row>
    <row r="165" spans="2:7" ht="15" customHeight="1">
      <c r="B165" s="26" t="s">
        <v>94</v>
      </c>
      <c r="C165" s="37">
        <v>61</v>
      </c>
      <c r="D165" s="30">
        <v>412</v>
      </c>
      <c r="E165" s="31">
        <f t="shared" si="10"/>
        <v>351</v>
      </c>
      <c r="F165" s="114">
        <f t="shared" si="11"/>
        <v>5.7540983606557381</v>
      </c>
      <c r="G165" s="108">
        <f t="shared" si="9"/>
        <v>6.981756264177456E-5</v>
      </c>
    </row>
    <row r="166" spans="2:7" ht="15" customHeight="1">
      <c r="B166" s="26" t="s">
        <v>97</v>
      </c>
      <c r="C166" s="37">
        <v>391</v>
      </c>
      <c r="D166" s="30">
        <v>979</v>
      </c>
      <c r="E166" s="31">
        <f t="shared" si="10"/>
        <v>588</v>
      </c>
      <c r="F166" s="114">
        <f t="shared" si="11"/>
        <v>1.5038363171355498</v>
      </c>
      <c r="G166" s="108">
        <f t="shared" si="9"/>
        <v>1.6590144132596431E-4</v>
      </c>
    </row>
    <row r="167" spans="2:7" ht="15" customHeight="1">
      <c r="B167" s="19" t="s">
        <v>102</v>
      </c>
      <c r="C167" s="37">
        <v>212</v>
      </c>
      <c r="D167" s="30">
        <v>389</v>
      </c>
      <c r="E167" s="31">
        <f t="shared" si="10"/>
        <v>177</v>
      </c>
      <c r="F167" s="114">
        <f t="shared" si="11"/>
        <v>0.83490566037735847</v>
      </c>
      <c r="G167" s="108">
        <f t="shared" si="9"/>
        <v>6.5919980261287144E-5</v>
      </c>
    </row>
    <row r="168" spans="2:7" ht="12">
      <c r="B168" s="19" t="s">
        <v>110</v>
      </c>
      <c r="C168" s="37">
        <v>947</v>
      </c>
      <c r="D168" s="30">
        <v>1533</v>
      </c>
      <c r="E168" s="31">
        <f t="shared" si="10"/>
        <v>586</v>
      </c>
      <c r="F168" s="114">
        <f t="shared" si="11"/>
        <v>0.61879619852164736</v>
      </c>
      <c r="G168" s="108">
        <f t="shared" si="9"/>
        <v>2.5978233866466116E-4</v>
      </c>
    </row>
    <row r="169" spans="2:7" ht="15" customHeight="1">
      <c r="B169" s="19" t="s">
        <v>166</v>
      </c>
      <c r="C169" s="37">
        <v>45</v>
      </c>
      <c r="D169" s="30">
        <v>42</v>
      </c>
      <c r="E169" s="31">
        <f t="shared" si="10"/>
        <v>-3</v>
      </c>
      <c r="F169" s="114">
        <f t="shared" si="11"/>
        <v>-6.6666666666666666E-2</v>
      </c>
      <c r="G169" s="108">
        <f t="shared" si="9"/>
        <v>7.1173243469770182E-6</v>
      </c>
    </row>
    <row r="170" spans="2:7" ht="15" customHeight="1">
      <c r="B170" s="19" t="s">
        <v>124</v>
      </c>
      <c r="C170" s="37">
        <v>585</v>
      </c>
      <c r="D170" s="30">
        <v>6773</v>
      </c>
      <c r="E170" s="31">
        <f t="shared" si="10"/>
        <v>6188</v>
      </c>
      <c r="F170" s="114">
        <f t="shared" si="11"/>
        <v>10.577777777777778</v>
      </c>
      <c r="G170" s="108">
        <f t="shared" si="9"/>
        <v>1.1477532810017939E-3</v>
      </c>
    </row>
    <row r="171" spans="2:7" ht="15" customHeight="1">
      <c r="B171" s="20" t="s">
        <v>126</v>
      </c>
      <c r="C171" s="37">
        <v>30</v>
      </c>
      <c r="D171" s="30">
        <v>322</v>
      </c>
      <c r="E171" s="31">
        <f t="shared" si="10"/>
        <v>292</v>
      </c>
      <c r="F171" s="114">
        <f t="shared" si="11"/>
        <v>9.7333333333333325</v>
      </c>
      <c r="G171" s="108">
        <f t="shared" si="9"/>
        <v>5.4566153326823805E-5</v>
      </c>
    </row>
    <row r="172" spans="2:7" ht="15" customHeight="1">
      <c r="B172" s="19" t="s">
        <v>134</v>
      </c>
      <c r="C172" s="37">
        <v>5485</v>
      </c>
      <c r="D172" s="30">
        <v>9850</v>
      </c>
      <c r="E172" s="31">
        <f t="shared" si="10"/>
        <v>4365</v>
      </c>
      <c r="F172" s="114">
        <f t="shared" si="11"/>
        <v>0.79580674567000909</v>
      </c>
      <c r="G172" s="108">
        <f t="shared" si="9"/>
        <v>1.6691820194696101E-3</v>
      </c>
    </row>
    <row r="173" spans="2:7" ht="15" customHeight="1">
      <c r="B173" s="20" t="s">
        <v>143</v>
      </c>
      <c r="C173" s="37">
        <v>1669</v>
      </c>
      <c r="D173" s="30">
        <v>2070</v>
      </c>
      <c r="E173" s="31">
        <f t="shared" si="10"/>
        <v>401</v>
      </c>
      <c r="F173" s="114">
        <f t="shared" si="11"/>
        <v>0.2402636309167166</v>
      </c>
      <c r="G173" s="108">
        <f t="shared" si="9"/>
        <v>3.5078241424386735E-4</v>
      </c>
    </row>
    <row r="174" spans="2:7" ht="15" customHeight="1">
      <c r="B174" s="19" t="s">
        <v>156</v>
      </c>
      <c r="C174" s="37">
        <v>2435</v>
      </c>
      <c r="D174" s="30">
        <v>3032</v>
      </c>
      <c r="E174" s="31">
        <f t="shared" si="10"/>
        <v>597</v>
      </c>
      <c r="F174" s="114">
        <f t="shared" si="11"/>
        <v>0.24517453798767966</v>
      </c>
      <c r="G174" s="108">
        <f t="shared" si="9"/>
        <v>5.1380303381034088E-4</v>
      </c>
    </row>
    <row r="175" spans="2:7" ht="15" customHeight="1">
      <c r="B175" s="52" t="s">
        <v>218</v>
      </c>
      <c r="C175" s="48">
        <f>C176+C196+C213+C219+C224</f>
        <v>4109</v>
      </c>
      <c r="D175" s="48">
        <f>D176+D196+D213+D219+D224</f>
        <v>4411</v>
      </c>
      <c r="E175" s="48">
        <f t="shared" si="10"/>
        <v>302</v>
      </c>
      <c r="F175" s="115">
        <f t="shared" si="11"/>
        <v>7.3497201265514719E-2</v>
      </c>
      <c r="G175" s="109">
        <f t="shared" si="9"/>
        <v>7.474885165360864E-4</v>
      </c>
    </row>
    <row r="176" spans="2:7" ht="15" customHeight="1">
      <c r="B176" s="56" t="s">
        <v>219</v>
      </c>
      <c r="C176" s="43">
        <f>SUM(C177:C195)</f>
        <v>1857</v>
      </c>
      <c r="D176" s="43">
        <f>SUM(D177:D195)</f>
        <v>1212</v>
      </c>
      <c r="E176" s="43">
        <f t="shared" si="10"/>
        <v>-645</v>
      </c>
      <c r="F176" s="113">
        <f t="shared" si="11"/>
        <v>-0.34733441033925688</v>
      </c>
      <c r="G176" s="107">
        <f t="shared" si="9"/>
        <v>2.0538564544133681E-4</v>
      </c>
    </row>
    <row r="177" spans="2:7" ht="15" customHeight="1">
      <c r="B177" s="23" t="s">
        <v>179</v>
      </c>
      <c r="C177" s="37">
        <v>1</v>
      </c>
      <c r="D177" s="30">
        <v>4</v>
      </c>
      <c r="E177" s="31">
        <f t="shared" si="10"/>
        <v>3</v>
      </c>
      <c r="F177" s="114">
        <v>0</v>
      </c>
      <c r="G177" s="108">
        <f t="shared" si="9"/>
        <v>6.7784041399781122E-7</v>
      </c>
    </row>
    <row r="178" spans="2:7" s="12" customFormat="1" ht="15" customHeight="1">
      <c r="B178" s="23" t="s">
        <v>82</v>
      </c>
      <c r="C178" s="37">
        <v>19</v>
      </c>
      <c r="D178" s="30">
        <v>41</v>
      </c>
      <c r="E178" s="31">
        <f t="shared" si="10"/>
        <v>22</v>
      </c>
      <c r="F178" s="114">
        <f>E178/C178</f>
        <v>1.1578947368421053</v>
      </c>
      <c r="G178" s="108">
        <f t="shared" si="9"/>
        <v>6.9478642434775656E-6</v>
      </c>
    </row>
    <row r="179" spans="2:7" ht="15" customHeight="1">
      <c r="B179" s="23" t="s">
        <v>171</v>
      </c>
      <c r="C179" s="37">
        <v>15</v>
      </c>
      <c r="D179" s="30">
        <v>14</v>
      </c>
      <c r="E179" s="31">
        <f t="shared" si="10"/>
        <v>-1</v>
      </c>
      <c r="F179" s="114">
        <f t="shared" si="11"/>
        <v>-6.6666666666666666E-2</v>
      </c>
      <c r="G179" s="108">
        <f t="shared" si="9"/>
        <v>2.3724414489923393E-6</v>
      </c>
    </row>
    <row r="180" spans="2:7" ht="15" customHeight="1">
      <c r="B180" s="23" t="s">
        <v>90</v>
      </c>
      <c r="C180" s="37">
        <v>116</v>
      </c>
      <c r="D180" s="30">
        <v>5</v>
      </c>
      <c r="E180" s="31">
        <f t="shared" si="10"/>
        <v>-111</v>
      </c>
      <c r="F180" s="114">
        <f t="shared" si="11"/>
        <v>-0.9568965517241379</v>
      </c>
      <c r="G180" s="108">
        <f t="shared" si="9"/>
        <v>8.4730051749726403E-7</v>
      </c>
    </row>
    <row r="181" spans="2:7" ht="15" customHeight="1">
      <c r="B181" s="23" t="s">
        <v>91</v>
      </c>
      <c r="C181" s="37">
        <v>1224</v>
      </c>
      <c r="D181" s="30">
        <v>56</v>
      </c>
      <c r="E181" s="31">
        <f t="shared" si="10"/>
        <v>-1168</v>
      </c>
      <c r="F181" s="114">
        <f t="shared" si="11"/>
        <v>-0.95424836601307195</v>
      </c>
      <c r="G181" s="108">
        <f t="shared" si="9"/>
        <v>9.4897657959693571E-6</v>
      </c>
    </row>
    <row r="182" spans="2:7" ht="15" customHeight="1">
      <c r="B182" s="23" t="s">
        <v>103</v>
      </c>
      <c r="C182" s="37">
        <v>80</v>
      </c>
      <c r="D182" s="30">
        <v>153</v>
      </c>
      <c r="E182" s="31">
        <f t="shared" si="10"/>
        <v>73</v>
      </c>
      <c r="F182" s="114">
        <f t="shared" si="11"/>
        <v>0.91249999999999998</v>
      </c>
      <c r="G182" s="108">
        <f t="shared" si="9"/>
        <v>2.5927395835416282E-5</v>
      </c>
    </row>
    <row r="183" spans="2:7" ht="15" customHeight="1">
      <c r="B183" s="23" t="s">
        <v>201</v>
      </c>
      <c r="C183" s="37">
        <v>66</v>
      </c>
      <c r="D183" s="30">
        <v>612</v>
      </c>
      <c r="E183" s="31">
        <f t="shared" si="10"/>
        <v>546</v>
      </c>
      <c r="F183" s="114">
        <f t="shared" si="11"/>
        <v>8.2727272727272734</v>
      </c>
      <c r="G183" s="108">
        <f t="shared" si="9"/>
        <v>1.0370958334166513E-4</v>
      </c>
    </row>
    <row r="184" spans="2:7" ht="15" customHeight="1">
      <c r="B184" s="23" t="s">
        <v>112</v>
      </c>
      <c r="C184" s="37">
        <v>33</v>
      </c>
      <c r="D184" s="30">
        <v>7</v>
      </c>
      <c r="E184" s="31">
        <f t="shared" si="10"/>
        <v>-26</v>
      </c>
      <c r="F184" s="114">
        <f t="shared" si="11"/>
        <v>-0.78787878787878785</v>
      </c>
      <c r="G184" s="108">
        <f t="shared" si="9"/>
        <v>1.1862207244961696E-6</v>
      </c>
    </row>
    <row r="185" spans="2:7" ht="15" customHeight="1">
      <c r="B185" s="23" t="s">
        <v>113</v>
      </c>
      <c r="C185" s="37">
        <v>51</v>
      </c>
      <c r="D185" s="30">
        <v>59</v>
      </c>
      <c r="E185" s="31">
        <f t="shared" si="10"/>
        <v>8</v>
      </c>
      <c r="F185" s="114">
        <f t="shared" si="11"/>
        <v>0.15686274509803921</v>
      </c>
      <c r="G185" s="108">
        <f t="shared" si="9"/>
        <v>9.9981461064677157E-6</v>
      </c>
    </row>
    <row r="186" spans="2:7" ht="15" customHeight="1">
      <c r="B186" s="23" t="s">
        <v>193</v>
      </c>
      <c r="C186" s="37">
        <v>1</v>
      </c>
      <c r="D186" s="30">
        <v>0</v>
      </c>
      <c r="E186" s="31">
        <f t="shared" si="10"/>
        <v>-1</v>
      </c>
      <c r="F186" s="114">
        <f t="shared" si="11"/>
        <v>-1</v>
      </c>
      <c r="G186" s="108">
        <f t="shared" si="9"/>
        <v>0</v>
      </c>
    </row>
    <row r="187" spans="2:7" ht="15" customHeight="1">
      <c r="B187" s="23" t="s">
        <v>192</v>
      </c>
      <c r="C187" s="37">
        <v>3</v>
      </c>
      <c r="D187" s="30">
        <v>2</v>
      </c>
      <c r="E187" s="31">
        <f t="shared" si="10"/>
        <v>-1</v>
      </c>
      <c r="F187" s="114">
        <f t="shared" si="11"/>
        <v>-0.33333333333333331</v>
      </c>
      <c r="G187" s="108">
        <f t="shared" si="9"/>
        <v>3.3892020699890561E-7</v>
      </c>
    </row>
    <row r="188" spans="2:7" ht="12.75" customHeight="1">
      <c r="B188" s="23" t="s">
        <v>119</v>
      </c>
      <c r="C188" s="37">
        <v>6</v>
      </c>
      <c r="D188" s="30">
        <v>10</v>
      </c>
      <c r="E188" s="31">
        <f t="shared" si="10"/>
        <v>4</v>
      </c>
      <c r="F188" s="114">
        <f t="shared" si="11"/>
        <v>0.66666666666666663</v>
      </c>
      <c r="G188" s="108">
        <f t="shared" si="9"/>
        <v>1.6946010349945281E-6</v>
      </c>
    </row>
    <row r="189" spans="2:7" ht="12">
      <c r="B189" s="23" t="s">
        <v>185</v>
      </c>
      <c r="C189" s="37">
        <v>22</v>
      </c>
      <c r="D189" s="30">
        <v>7</v>
      </c>
      <c r="E189" s="31">
        <f t="shared" si="10"/>
        <v>-15</v>
      </c>
      <c r="F189" s="114">
        <f t="shared" si="11"/>
        <v>-0.68181818181818177</v>
      </c>
      <c r="G189" s="108">
        <f t="shared" si="9"/>
        <v>1.1862207244961696E-6</v>
      </c>
    </row>
    <row r="190" spans="2:7" ht="15" customHeight="1">
      <c r="B190" s="23" t="s">
        <v>131</v>
      </c>
      <c r="C190" s="37">
        <v>14</v>
      </c>
      <c r="D190" s="30">
        <v>9</v>
      </c>
      <c r="E190" s="31">
        <f t="shared" si="10"/>
        <v>-5</v>
      </c>
      <c r="F190" s="114">
        <f t="shared" si="11"/>
        <v>-0.35714285714285715</v>
      </c>
      <c r="G190" s="108">
        <f t="shared" si="9"/>
        <v>1.5251409314950752E-6</v>
      </c>
    </row>
    <row r="191" spans="2:7" ht="15" customHeight="1">
      <c r="B191" s="23" t="s">
        <v>137</v>
      </c>
      <c r="C191" s="37">
        <v>110</v>
      </c>
      <c r="D191" s="30">
        <v>7</v>
      </c>
      <c r="E191" s="31">
        <f t="shared" si="10"/>
        <v>-103</v>
      </c>
      <c r="F191" s="114">
        <f t="shared" si="11"/>
        <v>-0.9363636363636364</v>
      </c>
      <c r="G191" s="108">
        <f t="shared" si="9"/>
        <v>1.1862207244961696E-6</v>
      </c>
    </row>
    <row r="192" spans="2:7" ht="15" customHeight="1">
      <c r="B192" s="23" t="s">
        <v>144</v>
      </c>
      <c r="C192" s="37">
        <v>58</v>
      </c>
      <c r="D192" s="30">
        <v>163</v>
      </c>
      <c r="E192" s="31">
        <f t="shared" si="10"/>
        <v>105</v>
      </c>
      <c r="F192" s="114">
        <f t="shared" si="11"/>
        <v>1.8103448275862069</v>
      </c>
      <c r="G192" s="108">
        <f t="shared" si="9"/>
        <v>2.7621996870410809E-5</v>
      </c>
    </row>
    <row r="193" spans="1:7" ht="12">
      <c r="B193" s="23" t="s">
        <v>188</v>
      </c>
      <c r="C193" s="37">
        <v>8</v>
      </c>
      <c r="D193" s="30">
        <v>19</v>
      </c>
      <c r="E193" s="31">
        <f t="shared" si="10"/>
        <v>11</v>
      </c>
      <c r="F193" s="114">
        <f t="shared" si="11"/>
        <v>1.375</v>
      </c>
      <c r="G193" s="108">
        <f t="shared" si="9"/>
        <v>3.2197419664896035E-6</v>
      </c>
    </row>
    <row r="194" spans="1:7" ht="15" customHeight="1">
      <c r="B194" s="23" t="s">
        <v>153</v>
      </c>
      <c r="C194" s="37">
        <v>26</v>
      </c>
      <c r="D194" s="30">
        <v>41</v>
      </c>
      <c r="E194" s="31">
        <f t="shared" si="10"/>
        <v>15</v>
      </c>
      <c r="F194" s="114">
        <f t="shared" si="11"/>
        <v>0.57692307692307687</v>
      </c>
      <c r="G194" s="108">
        <f t="shared" si="9"/>
        <v>6.9478642434775656E-6</v>
      </c>
    </row>
    <row r="195" spans="1:7" ht="15" customHeight="1">
      <c r="B195" s="23" t="s">
        <v>191</v>
      </c>
      <c r="C195" s="37">
        <v>4</v>
      </c>
      <c r="D195" s="30">
        <v>3</v>
      </c>
      <c r="E195" s="31">
        <f t="shared" si="10"/>
        <v>-1</v>
      </c>
      <c r="F195" s="114">
        <f t="shared" si="11"/>
        <v>-0.25</v>
      </c>
      <c r="G195" s="108">
        <f t="shared" si="9"/>
        <v>5.0838031049835842E-7</v>
      </c>
    </row>
    <row r="196" spans="1:7" ht="15" customHeight="1">
      <c r="B196" s="56" t="s">
        <v>220</v>
      </c>
      <c r="C196" s="46">
        <f>SUM(C197:C212)</f>
        <v>528</v>
      </c>
      <c r="D196" s="46">
        <f>SUM(D197:D212)</f>
        <v>978</v>
      </c>
      <c r="E196" s="43">
        <f t="shared" si="10"/>
        <v>450</v>
      </c>
      <c r="F196" s="113">
        <f t="shared" si="11"/>
        <v>0.85227272727272729</v>
      </c>
      <c r="G196" s="107">
        <f t="shared" si="9"/>
        <v>1.6573198122246484E-4</v>
      </c>
    </row>
    <row r="197" spans="1:7" ht="15" customHeight="1">
      <c r="A197" s="14"/>
      <c r="B197" s="20" t="s">
        <v>177</v>
      </c>
      <c r="C197" s="37">
        <v>3</v>
      </c>
      <c r="D197" s="30">
        <v>4</v>
      </c>
      <c r="E197" s="31">
        <f t="shared" si="10"/>
        <v>1</v>
      </c>
      <c r="F197" s="114">
        <f t="shared" si="11"/>
        <v>0.33333333333333331</v>
      </c>
      <c r="G197" s="108">
        <f t="shared" ref="G197:G234" si="12">D197/$D$2</f>
        <v>6.7784041399781122E-7</v>
      </c>
    </row>
    <row r="198" spans="1:7" ht="15" customHeight="1">
      <c r="A198" s="14"/>
      <c r="B198" s="22" t="s">
        <v>194</v>
      </c>
      <c r="C198" s="37">
        <v>4</v>
      </c>
      <c r="D198" s="30">
        <v>8</v>
      </c>
      <c r="E198" s="31">
        <f t="shared" si="10"/>
        <v>4</v>
      </c>
      <c r="F198" s="114">
        <f t="shared" ref="F198:F211" si="13">E198/C198</f>
        <v>1</v>
      </c>
      <c r="G198" s="108">
        <f t="shared" si="12"/>
        <v>1.3556808279956224E-6</v>
      </c>
    </row>
    <row r="199" spans="1:7" ht="15" customHeight="1">
      <c r="A199" s="14"/>
      <c r="B199" s="23" t="s">
        <v>181</v>
      </c>
      <c r="C199" s="37">
        <v>4</v>
      </c>
      <c r="D199" s="30">
        <v>24</v>
      </c>
      <c r="E199" s="31">
        <f t="shared" si="10"/>
        <v>20</v>
      </c>
      <c r="F199" s="114">
        <f t="shared" si="13"/>
        <v>5</v>
      </c>
      <c r="G199" s="108">
        <f t="shared" si="12"/>
        <v>4.0670424839868673E-6</v>
      </c>
    </row>
    <row r="200" spans="1:7" ht="15" customHeight="1">
      <c r="A200" s="14"/>
      <c r="B200" s="23" t="s">
        <v>77</v>
      </c>
      <c r="C200" s="37">
        <v>14</v>
      </c>
      <c r="D200" s="30">
        <v>74</v>
      </c>
      <c r="E200" s="31">
        <f t="shared" si="10"/>
        <v>60</v>
      </c>
      <c r="F200" s="114">
        <f t="shared" si="13"/>
        <v>4.2857142857142856</v>
      </c>
      <c r="G200" s="108">
        <f t="shared" si="12"/>
        <v>1.2540047658959509E-5</v>
      </c>
    </row>
    <row r="201" spans="1:7" ht="15" customHeight="1">
      <c r="A201" s="14"/>
      <c r="B201" s="23" t="s">
        <v>78</v>
      </c>
      <c r="C201" s="37">
        <v>9</v>
      </c>
      <c r="D201" s="30">
        <v>12</v>
      </c>
      <c r="E201" s="31">
        <f t="shared" si="10"/>
        <v>3</v>
      </c>
      <c r="F201" s="114">
        <f t="shared" si="13"/>
        <v>0.33333333333333331</v>
      </c>
      <c r="G201" s="108">
        <f t="shared" si="12"/>
        <v>2.0335212419934337E-6</v>
      </c>
    </row>
    <row r="202" spans="1:7" ht="15" customHeight="1">
      <c r="A202" s="14"/>
      <c r="B202" s="23" t="s">
        <v>165</v>
      </c>
      <c r="C202" s="37">
        <v>0</v>
      </c>
      <c r="D202" s="30">
        <v>1</v>
      </c>
      <c r="E202" s="31">
        <f t="shared" si="10"/>
        <v>1</v>
      </c>
      <c r="F202" s="114"/>
      <c r="G202" s="108">
        <f t="shared" si="12"/>
        <v>1.6946010349945281E-7</v>
      </c>
    </row>
    <row r="203" spans="1:7" ht="15" customHeight="1">
      <c r="A203" s="14"/>
      <c r="B203" s="23" t="s">
        <v>99</v>
      </c>
      <c r="C203" s="37">
        <v>2</v>
      </c>
      <c r="D203" s="30">
        <v>4</v>
      </c>
      <c r="E203" s="31">
        <f t="shared" ref="E203:E234" si="14">D203-C203</f>
        <v>2</v>
      </c>
      <c r="F203" s="114">
        <f t="shared" si="13"/>
        <v>1</v>
      </c>
      <c r="G203" s="108">
        <f t="shared" si="12"/>
        <v>6.7784041399781122E-7</v>
      </c>
    </row>
    <row r="204" spans="1:7" ht="15" customHeight="1">
      <c r="A204" s="14"/>
      <c r="B204" s="23" t="s">
        <v>108</v>
      </c>
      <c r="C204" s="37">
        <v>33</v>
      </c>
      <c r="D204" s="30">
        <v>74</v>
      </c>
      <c r="E204" s="31">
        <f t="shared" si="14"/>
        <v>41</v>
      </c>
      <c r="F204" s="114">
        <f t="shared" si="13"/>
        <v>1.2424242424242424</v>
      </c>
      <c r="G204" s="108">
        <f t="shared" si="12"/>
        <v>1.2540047658959509E-5</v>
      </c>
    </row>
    <row r="205" spans="1:7" ht="15" customHeight="1">
      <c r="A205" s="14"/>
      <c r="B205" s="19" t="s">
        <v>111</v>
      </c>
      <c r="C205" s="37">
        <v>48</v>
      </c>
      <c r="D205" s="30">
        <v>21</v>
      </c>
      <c r="E205" s="31">
        <f t="shared" si="14"/>
        <v>-27</v>
      </c>
      <c r="F205" s="114">
        <f t="shared" si="13"/>
        <v>-0.5625</v>
      </c>
      <c r="G205" s="108">
        <f t="shared" si="12"/>
        <v>3.5586621734885091E-6</v>
      </c>
    </row>
    <row r="206" spans="1:7" ht="15" customHeight="1">
      <c r="A206" s="14"/>
      <c r="B206" s="23" t="s">
        <v>183</v>
      </c>
      <c r="C206" s="37">
        <v>2</v>
      </c>
      <c r="D206" s="30">
        <v>6</v>
      </c>
      <c r="E206" s="31">
        <f t="shared" si="14"/>
        <v>4</v>
      </c>
      <c r="F206" s="114">
        <f t="shared" si="13"/>
        <v>2</v>
      </c>
      <c r="G206" s="108">
        <f t="shared" si="12"/>
        <v>1.0167606209967168E-6</v>
      </c>
    </row>
    <row r="207" spans="1:7" ht="15" customHeight="1">
      <c r="A207" s="14"/>
      <c r="B207" s="23" t="s">
        <v>167</v>
      </c>
      <c r="C207" s="37">
        <v>23</v>
      </c>
      <c r="D207" s="30">
        <v>2</v>
      </c>
      <c r="E207" s="31">
        <f t="shared" si="14"/>
        <v>-21</v>
      </c>
      <c r="F207" s="114">
        <f t="shared" si="13"/>
        <v>-0.91304347826086951</v>
      </c>
      <c r="G207" s="108">
        <f t="shared" si="12"/>
        <v>3.3892020699890561E-7</v>
      </c>
    </row>
    <row r="208" spans="1:7" ht="15" customHeight="1">
      <c r="A208" s="14"/>
      <c r="B208" s="23" t="s">
        <v>174</v>
      </c>
      <c r="C208" s="37">
        <v>6</v>
      </c>
      <c r="D208" s="30">
        <v>10</v>
      </c>
      <c r="E208" s="31">
        <f t="shared" si="14"/>
        <v>4</v>
      </c>
      <c r="F208" s="114">
        <f t="shared" si="13"/>
        <v>0.66666666666666663</v>
      </c>
      <c r="G208" s="108">
        <f t="shared" si="12"/>
        <v>1.6946010349945281E-6</v>
      </c>
    </row>
    <row r="209" spans="1:7" ht="15" customHeight="1">
      <c r="A209" s="14"/>
      <c r="B209" s="23" t="s">
        <v>122</v>
      </c>
      <c r="C209" s="37">
        <v>361</v>
      </c>
      <c r="D209" s="30">
        <v>706</v>
      </c>
      <c r="E209" s="31">
        <f t="shared" si="14"/>
        <v>345</v>
      </c>
      <c r="F209" s="114">
        <f t="shared" si="13"/>
        <v>0.95567867036011078</v>
      </c>
      <c r="G209" s="108">
        <f t="shared" si="12"/>
        <v>1.1963883307061368E-4</v>
      </c>
    </row>
    <row r="210" spans="1:7" ht="15" customHeight="1">
      <c r="A210" s="14"/>
      <c r="B210" s="23" t="s">
        <v>138</v>
      </c>
      <c r="C210" s="37">
        <v>16</v>
      </c>
      <c r="D210" s="30">
        <v>14</v>
      </c>
      <c r="E210" s="31">
        <f t="shared" si="14"/>
        <v>-2</v>
      </c>
      <c r="F210" s="114">
        <f t="shared" si="13"/>
        <v>-0.125</v>
      </c>
      <c r="G210" s="108">
        <f t="shared" si="12"/>
        <v>2.3724414489923393E-6</v>
      </c>
    </row>
    <row r="211" spans="1:7" ht="15" customHeight="1">
      <c r="A211" s="14"/>
      <c r="B211" s="23" t="s">
        <v>141</v>
      </c>
      <c r="C211" s="37">
        <v>3</v>
      </c>
      <c r="D211" s="30">
        <v>14</v>
      </c>
      <c r="E211" s="31">
        <f t="shared" si="14"/>
        <v>11</v>
      </c>
      <c r="F211" s="114">
        <f t="shared" si="13"/>
        <v>3.6666666666666665</v>
      </c>
      <c r="G211" s="108">
        <f t="shared" si="12"/>
        <v>2.3724414489923393E-6</v>
      </c>
    </row>
    <row r="212" spans="1:7" ht="15" customHeight="1">
      <c r="A212" s="14"/>
      <c r="B212" s="23" t="s">
        <v>205</v>
      </c>
      <c r="C212" s="37">
        <v>0</v>
      </c>
      <c r="D212" s="30">
        <v>4</v>
      </c>
      <c r="E212" s="31">
        <f t="shared" si="14"/>
        <v>4</v>
      </c>
      <c r="F212" s="114"/>
      <c r="G212" s="108">
        <f t="shared" si="12"/>
        <v>6.7784041399781122E-7</v>
      </c>
    </row>
    <row r="213" spans="1:7" ht="15" customHeight="1">
      <c r="B213" s="56" t="s">
        <v>133</v>
      </c>
      <c r="C213" s="43">
        <f>SUM(C214:C218)</f>
        <v>1132</v>
      </c>
      <c r="D213" s="43">
        <f>SUM(D214:D218)</f>
        <v>1332</v>
      </c>
      <c r="E213" s="43">
        <f>D213-C213</f>
        <v>200</v>
      </c>
      <c r="F213" s="113">
        <f>E213/C213</f>
        <v>0.17667844522968199</v>
      </c>
      <c r="G213" s="107">
        <f t="shared" si="12"/>
        <v>2.2572085786127114E-4</v>
      </c>
    </row>
    <row r="214" spans="1:7" ht="13.5" customHeight="1">
      <c r="B214" s="23" t="s">
        <v>178</v>
      </c>
      <c r="C214" s="37">
        <v>14</v>
      </c>
      <c r="D214" s="30">
        <v>7</v>
      </c>
      <c r="E214" s="31">
        <f t="shared" si="14"/>
        <v>-7</v>
      </c>
      <c r="F214" s="114">
        <f>E214/C214</f>
        <v>-0.5</v>
      </c>
      <c r="G214" s="108">
        <f t="shared" si="12"/>
        <v>1.1862207244961696E-6</v>
      </c>
    </row>
    <row r="215" spans="1:7" ht="15" customHeight="1">
      <c r="A215" s="14"/>
      <c r="B215" s="22" t="s">
        <v>207</v>
      </c>
      <c r="C215" s="37">
        <v>3</v>
      </c>
      <c r="D215" s="30">
        <v>5</v>
      </c>
      <c r="E215" s="31">
        <f t="shared" si="14"/>
        <v>2</v>
      </c>
      <c r="F215" s="114">
        <f>E215/C215</f>
        <v>0.66666666666666663</v>
      </c>
      <c r="G215" s="108">
        <f t="shared" si="12"/>
        <v>8.4730051749726403E-7</v>
      </c>
    </row>
    <row r="216" spans="1:7" ht="15" customHeight="1">
      <c r="A216" s="14"/>
      <c r="B216" s="23" t="s">
        <v>168</v>
      </c>
      <c r="C216" s="37">
        <v>13</v>
      </c>
      <c r="D216" s="30">
        <v>13</v>
      </c>
      <c r="E216" s="31">
        <f t="shared" si="14"/>
        <v>0</v>
      </c>
      <c r="F216" s="114">
        <f t="shared" ref="F216:F217" si="15">E216/C216</f>
        <v>0</v>
      </c>
      <c r="G216" s="108">
        <f t="shared" si="12"/>
        <v>2.2029813454928867E-6</v>
      </c>
    </row>
    <row r="217" spans="1:7" ht="15" customHeight="1">
      <c r="A217" s="14"/>
      <c r="B217" s="23" t="s">
        <v>133</v>
      </c>
      <c r="C217" s="37">
        <v>1102</v>
      </c>
      <c r="D217" s="30">
        <v>1305</v>
      </c>
      <c r="E217" s="31">
        <f t="shared" si="14"/>
        <v>203</v>
      </c>
      <c r="F217" s="114">
        <f t="shared" si="15"/>
        <v>0.18421052631578946</v>
      </c>
      <c r="G217" s="108">
        <f t="shared" si="12"/>
        <v>2.2114543506678591E-4</v>
      </c>
    </row>
    <row r="218" spans="1:7" ht="15" customHeight="1">
      <c r="B218" s="22" t="s">
        <v>195</v>
      </c>
      <c r="C218" s="37">
        <v>0</v>
      </c>
      <c r="D218" s="30">
        <v>2</v>
      </c>
      <c r="E218" s="31">
        <f t="shared" si="14"/>
        <v>2</v>
      </c>
      <c r="F218" s="114"/>
      <c r="G218" s="108">
        <f t="shared" si="12"/>
        <v>3.3892020699890561E-7</v>
      </c>
    </row>
    <row r="219" spans="1:7">
      <c r="B219" s="56" t="s">
        <v>221</v>
      </c>
      <c r="C219" s="43">
        <f>SUM(C220:C223)</f>
        <v>510</v>
      </c>
      <c r="D219" s="43">
        <f>SUM(D220:D223)</f>
        <v>792</v>
      </c>
      <c r="E219" s="43">
        <f t="shared" si="14"/>
        <v>282</v>
      </c>
      <c r="F219" s="113">
        <f t="shared" ref="F219:F234" si="16">E219/C219</f>
        <v>0.55294117647058827</v>
      </c>
      <c r="G219" s="107">
        <f t="shared" si="12"/>
        <v>1.3421240197156664E-4</v>
      </c>
    </row>
    <row r="220" spans="1:7" ht="15" customHeight="1">
      <c r="B220" s="19" t="s">
        <v>67</v>
      </c>
      <c r="C220" s="37">
        <v>51</v>
      </c>
      <c r="D220" s="30">
        <v>95</v>
      </c>
      <c r="E220" s="31">
        <f t="shared" si="14"/>
        <v>44</v>
      </c>
      <c r="F220" s="114">
        <f t="shared" si="16"/>
        <v>0.86274509803921573</v>
      </c>
      <c r="G220" s="108">
        <f t="shared" si="12"/>
        <v>1.6098709832448016E-5</v>
      </c>
    </row>
    <row r="221" spans="1:7" ht="15" customHeight="1">
      <c r="B221" s="19" t="s">
        <v>115</v>
      </c>
      <c r="C221" s="37">
        <v>244</v>
      </c>
      <c r="D221" s="30">
        <v>267</v>
      </c>
      <c r="E221" s="31">
        <f t="shared" si="14"/>
        <v>23</v>
      </c>
      <c r="F221" s="114">
        <f t="shared" si="16"/>
        <v>9.4262295081967207E-2</v>
      </c>
      <c r="G221" s="108">
        <f t="shared" si="12"/>
        <v>4.5245847634353899E-5</v>
      </c>
    </row>
    <row r="222" spans="1:7" ht="15" customHeight="1">
      <c r="B222" s="19" t="s">
        <v>145</v>
      </c>
      <c r="C222" s="37">
        <v>55</v>
      </c>
      <c r="D222" s="30">
        <v>154</v>
      </c>
      <c r="E222" s="31">
        <f t="shared" si="14"/>
        <v>99</v>
      </c>
      <c r="F222" s="114">
        <f t="shared" si="16"/>
        <v>1.8</v>
      </c>
      <c r="G222" s="108">
        <f t="shared" si="12"/>
        <v>2.6096855938915732E-5</v>
      </c>
    </row>
    <row r="223" spans="1:7" ht="15" customHeight="1">
      <c r="B223" s="19" t="s">
        <v>152</v>
      </c>
      <c r="C223" s="37">
        <v>160</v>
      </c>
      <c r="D223" s="30">
        <v>276</v>
      </c>
      <c r="E223" s="31">
        <f t="shared" si="14"/>
        <v>116</v>
      </c>
      <c r="F223" s="114">
        <f t="shared" si="16"/>
        <v>0.72499999999999998</v>
      </c>
      <c r="G223" s="108">
        <f t="shared" si="12"/>
        <v>4.6770988565848973E-5</v>
      </c>
    </row>
    <row r="224" spans="1:7">
      <c r="B224" s="56" t="s">
        <v>222</v>
      </c>
      <c r="C224" s="71">
        <f>SUM(C225:C231)</f>
        <v>82</v>
      </c>
      <c r="D224" s="71">
        <f>SUM(D225:D231)</f>
        <v>97</v>
      </c>
      <c r="E224" s="43">
        <f t="shared" si="14"/>
        <v>15</v>
      </c>
      <c r="F224" s="113">
        <f t="shared" si="16"/>
        <v>0.18292682926829268</v>
      </c>
      <c r="G224" s="107">
        <f t="shared" si="12"/>
        <v>1.6437630039446923E-5</v>
      </c>
    </row>
    <row r="225" spans="2:7" ht="12">
      <c r="B225" s="23" t="s">
        <v>162</v>
      </c>
      <c r="C225" s="37">
        <v>8</v>
      </c>
      <c r="D225" s="30">
        <v>0</v>
      </c>
      <c r="E225" s="31">
        <f t="shared" si="14"/>
        <v>-8</v>
      </c>
      <c r="F225" s="114">
        <f>E225/C225</f>
        <v>-1</v>
      </c>
      <c r="G225" s="108">
        <f t="shared" si="12"/>
        <v>0</v>
      </c>
    </row>
    <row r="226" spans="2:7" ht="12">
      <c r="B226" s="23" t="s">
        <v>180</v>
      </c>
      <c r="C226" s="37">
        <v>1</v>
      </c>
      <c r="D226" s="30">
        <v>2</v>
      </c>
      <c r="E226" s="31">
        <f t="shared" si="14"/>
        <v>1</v>
      </c>
      <c r="F226" s="114">
        <f t="shared" ref="F226:F230" si="17">E226/C226</f>
        <v>1</v>
      </c>
      <c r="G226" s="108">
        <f t="shared" si="12"/>
        <v>3.3892020699890561E-7</v>
      </c>
    </row>
    <row r="227" spans="2:7" ht="12">
      <c r="B227" s="23" t="s">
        <v>100</v>
      </c>
      <c r="C227" s="37">
        <v>35</v>
      </c>
      <c r="D227" s="30">
        <v>58</v>
      </c>
      <c r="E227" s="31">
        <f t="shared" si="14"/>
        <v>23</v>
      </c>
      <c r="F227" s="114">
        <f t="shared" si="17"/>
        <v>0.65714285714285714</v>
      </c>
      <c r="G227" s="108">
        <f t="shared" si="12"/>
        <v>9.828686002968264E-6</v>
      </c>
    </row>
    <row r="228" spans="2:7" ht="12">
      <c r="B228" s="23" t="s">
        <v>105</v>
      </c>
      <c r="C228" s="37">
        <v>19</v>
      </c>
      <c r="D228" s="30">
        <v>26</v>
      </c>
      <c r="E228" s="31">
        <f t="shared" si="14"/>
        <v>7</v>
      </c>
      <c r="F228" s="114">
        <f t="shared" si="17"/>
        <v>0.36842105263157893</v>
      </c>
      <c r="G228" s="108">
        <f>D228/$D$2</f>
        <v>4.4059626909857734E-6</v>
      </c>
    </row>
    <row r="229" spans="2:7" ht="12">
      <c r="B229" s="23" t="s">
        <v>204</v>
      </c>
      <c r="C229" s="37">
        <v>16</v>
      </c>
      <c r="D229" s="30">
        <v>6</v>
      </c>
      <c r="E229" s="31">
        <f t="shared" si="14"/>
        <v>-10</v>
      </c>
      <c r="F229" s="114">
        <f t="shared" si="17"/>
        <v>-0.625</v>
      </c>
      <c r="G229" s="108">
        <f t="shared" si="12"/>
        <v>1.0167606209967168E-6</v>
      </c>
    </row>
    <row r="230" spans="2:7" ht="12">
      <c r="B230" s="23" t="s">
        <v>206</v>
      </c>
      <c r="C230" s="37">
        <v>3</v>
      </c>
      <c r="D230" s="30">
        <v>5</v>
      </c>
      <c r="E230" s="31">
        <f t="shared" si="14"/>
        <v>2</v>
      </c>
      <c r="F230" s="114">
        <f t="shared" si="17"/>
        <v>0.66666666666666663</v>
      </c>
      <c r="G230" s="108">
        <f t="shared" si="12"/>
        <v>8.4730051749726403E-7</v>
      </c>
    </row>
    <row r="231" spans="2:7" s="12" customFormat="1" ht="12">
      <c r="B231" s="23" t="s">
        <v>169</v>
      </c>
      <c r="C231" s="37">
        <v>0</v>
      </c>
      <c r="D231" s="30">
        <v>0</v>
      </c>
      <c r="E231" s="31">
        <f t="shared" si="14"/>
        <v>0</v>
      </c>
      <c r="F231" s="114"/>
      <c r="G231" s="108">
        <f>D231/$D$2</f>
        <v>0</v>
      </c>
    </row>
    <row r="232" spans="2:7">
      <c r="B232" s="54" t="s">
        <v>146</v>
      </c>
      <c r="C232" s="72">
        <f>SUM(C233:C234)</f>
        <v>2119</v>
      </c>
      <c r="D232" s="72">
        <f>SUM(D233:D234)</f>
        <v>4321</v>
      </c>
      <c r="E232" s="48">
        <f>D232-C232</f>
        <v>2202</v>
      </c>
      <c r="F232" s="115">
        <f t="shared" si="16"/>
        <v>1.0391694195375176</v>
      </c>
      <c r="G232" s="109">
        <f>D232/$D$2</f>
        <v>7.3223710722113556E-4</v>
      </c>
    </row>
    <row r="233" spans="2:7" ht="12">
      <c r="B233" s="19" t="s">
        <v>208</v>
      </c>
      <c r="C233" s="37">
        <v>676</v>
      </c>
      <c r="D233" s="30">
        <v>184</v>
      </c>
      <c r="E233" s="31">
        <f>D233-C233</f>
        <v>-492</v>
      </c>
      <c r="F233" s="114">
        <f t="shared" si="16"/>
        <v>-0.72781065088757402</v>
      </c>
      <c r="G233" s="108">
        <f t="shared" si="12"/>
        <v>3.1180659043899318E-5</v>
      </c>
    </row>
    <row r="234" spans="2:7" ht="12.75" thickBot="1">
      <c r="B234" s="27" t="s">
        <v>146</v>
      </c>
      <c r="C234" s="64">
        <v>1443</v>
      </c>
      <c r="D234" s="38">
        <v>4137</v>
      </c>
      <c r="E234" s="32">
        <f t="shared" si="14"/>
        <v>2694</v>
      </c>
      <c r="F234" s="116">
        <f t="shared" si="16"/>
        <v>1.8669438669438669</v>
      </c>
      <c r="G234" s="110">
        <f t="shared" si="12"/>
        <v>7.0105644817723624E-4</v>
      </c>
    </row>
    <row r="235" spans="2:7" ht="15" customHeight="1">
      <c r="F235" s="8"/>
    </row>
    <row r="239" spans="2:7" ht="15" customHeight="1">
      <c r="B239" s="126" t="s">
        <v>226</v>
      </c>
      <c r="C239" s="127"/>
      <c r="D239" s="127"/>
      <c r="E239" s="127"/>
      <c r="F239" s="127"/>
    </row>
    <row r="240" spans="2:7" s="55" customFormat="1" ht="15" customHeight="1">
      <c r="B240" s="128"/>
      <c r="C240" s="128"/>
      <c r="D240" s="128"/>
      <c r="E240" s="128"/>
      <c r="F240" s="128"/>
    </row>
    <row r="250" spans="6:6" ht="15" customHeight="1">
      <c r="F250" s="14"/>
    </row>
    <row r="251" spans="6:6" ht="15" customHeight="1">
      <c r="F251" s="14"/>
    </row>
    <row r="252" spans="6:6" ht="15" customHeight="1">
      <c r="F252" s="14"/>
    </row>
    <row r="253" spans="6:6" ht="15" customHeight="1">
      <c r="F253" s="14"/>
    </row>
    <row r="254" spans="6:6" ht="15" customHeight="1">
      <c r="F254" s="14"/>
    </row>
    <row r="255" spans="6:6" ht="15" customHeight="1">
      <c r="F255" s="14"/>
    </row>
    <row r="256" spans="6:6" ht="15" customHeight="1">
      <c r="F256" s="14"/>
    </row>
  </sheetData>
  <mergeCells count="2">
    <mergeCell ref="B239:F239"/>
    <mergeCell ref="B240:F240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G5:G48 G66:G122 G51:G59 G61:G63 G233:G234 G124:G23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H23"/>
  <sheetViews>
    <sheetView workbookViewId="0">
      <selection activeCell="B2" sqref="B2:H2"/>
    </sheetView>
  </sheetViews>
  <sheetFormatPr defaultRowHeight="15" customHeight="1"/>
  <cols>
    <col min="1" max="1" width="12.7109375" style="9" customWidth="1"/>
    <col min="2" max="2" width="6.7109375" style="9" customWidth="1"/>
    <col min="3" max="3" width="25.28515625" style="9" customWidth="1"/>
    <col min="4" max="4" width="19.140625" style="9" customWidth="1"/>
    <col min="5" max="5" width="16.42578125" style="9" customWidth="1"/>
    <col min="6" max="6" width="14.5703125" style="9" customWidth="1"/>
    <col min="7" max="7" width="15" style="9" customWidth="1"/>
    <col min="8" max="8" width="17.28515625" style="9" customWidth="1"/>
    <col min="9" max="16384" width="9.140625" style="9"/>
  </cols>
  <sheetData>
    <row r="2" spans="1:8" ht="21" customHeight="1">
      <c r="B2" s="131" t="s">
        <v>223</v>
      </c>
      <c r="C2" s="131"/>
      <c r="D2" s="131"/>
      <c r="E2" s="131"/>
      <c r="F2" s="131"/>
      <c r="G2" s="131"/>
      <c r="H2" s="131"/>
    </row>
    <row r="3" spans="1:8" ht="15" customHeight="1" thickBot="1">
      <c r="B3" s="10"/>
      <c r="C3" s="10"/>
      <c r="D3" s="10"/>
      <c r="E3" s="10"/>
      <c r="F3" s="10"/>
      <c r="G3" s="10"/>
    </row>
    <row r="4" spans="1:8" ht="38.25" customHeight="1">
      <c r="A4" s="10"/>
      <c r="B4" s="41"/>
      <c r="C4" s="62" t="s">
        <v>0</v>
      </c>
      <c r="D4" s="40">
        <v>2014</v>
      </c>
      <c r="E4" s="40">
        <v>2015</v>
      </c>
      <c r="F4" s="42" t="s">
        <v>224</v>
      </c>
      <c r="G4" s="42" t="s">
        <v>225</v>
      </c>
      <c r="H4" s="75" t="s">
        <v>285</v>
      </c>
    </row>
    <row r="5" spans="1:8" ht="15" customHeight="1">
      <c r="A5"/>
      <c r="B5" s="28">
        <v>1</v>
      </c>
      <c r="C5" s="19" t="s">
        <v>5</v>
      </c>
      <c r="D5" s="30">
        <v>1325635</v>
      </c>
      <c r="E5" s="33">
        <v>1468888</v>
      </c>
      <c r="F5" s="34">
        <f t="shared" ref="F5:F19" si="0">E5-D5</f>
        <v>143253</v>
      </c>
      <c r="G5" s="82">
        <f>F5/D5</f>
        <v>0.10806368268791937</v>
      </c>
      <c r="H5" s="76">
        <f>E5/'2015 '!D2</f>
        <v>0.24891791250910425</v>
      </c>
    </row>
    <row r="6" spans="1:8" ht="15" customHeight="1">
      <c r="A6"/>
      <c r="B6" s="28">
        <v>2</v>
      </c>
      <c r="C6" s="19" t="s">
        <v>6</v>
      </c>
      <c r="D6" s="30">
        <v>1283214</v>
      </c>
      <c r="E6" s="33">
        <v>1393257</v>
      </c>
      <c r="F6" s="34">
        <f t="shared" si="0"/>
        <v>110043</v>
      </c>
      <c r="G6" s="82">
        <f t="shared" ref="G6:G19" si="1">F6/D6</f>
        <v>8.5755766380354329E-2</v>
      </c>
      <c r="H6" s="76">
        <f>E6/'2015 '!D2</f>
        <v>0.23610147542133714</v>
      </c>
    </row>
    <row r="7" spans="1:8" ht="15" customHeight="1">
      <c r="A7"/>
      <c r="B7" s="28">
        <v>3</v>
      </c>
      <c r="C7" s="19" t="s">
        <v>59</v>
      </c>
      <c r="D7" s="30">
        <v>1442695</v>
      </c>
      <c r="E7" s="33">
        <v>1391721</v>
      </c>
      <c r="F7" s="34">
        <f t="shared" si="0"/>
        <v>-50974</v>
      </c>
      <c r="G7" s="82">
        <f t="shared" si="1"/>
        <v>-3.5332485383258415E-2</v>
      </c>
      <c r="H7" s="76">
        <f>E7/'2015 '!D2</f>
        <v>0.23584118470236196</v>
      </c>
    </row>
    <row r="8" spans="1:8" ht="12.75">
      <c r="A8"/>
      <c r="B8" s="28">
        <v>4</v>
      </c>
      <c r="C8" s="19" t="s">
        <v>19</v>
      </c>
      <c r="D8" s="30">
        <v>811621</v>
      </c>
      <c r="E8" s="33">
        <v>926144</v>
      </c>
      <c r="F8" s="34">
        <f t="shared" si="0"/>
        <v>114523</v>
      </c>
      <c r="G8" s="82">
        <f t="shared" si="1"/>
        <v>0.14110403747561978</v>
      </c>
      <c r="H8" s="76">
        <f>E8/'2015 '!D2</f>
        <v>0.15694445809539723</v>
      </c>
    </row>
    <row r="9" spans="1:8" ht="15" customHeight="1">
      <c r="A9"/>
      <c r="B9" s="28">
        <v>5</v>
      </c>
      <c r="C9" s="20" t="s">
        <v>23</v>
      </c>
      <c r="D9" s="30">
        <v>143521</v>
      </c>
      <c r="E9" s="33">
        <v>141734</v>
      </c>
      <c r="F9" s="34">
        <f t="shared" si="0"/>
        <v>-1787</v>
      </c>
      <c r="G9" s="82">
        <f t="shared" si="1"/>
        <v>-1.2451139554490284E-2</v>
      </c>
      <c r="H9" s="76">
        <f>E9/'2015 '!D2</f>
        <v>2.4018258309391444E-2</v>
      </c>
    </row>
    <row r="10" spans="1:8" ht="15" customHeight="1">
      <c r="A10"/>
      <c r="B10" s="28">
        <v>6</v>
      </c>
      <c r="C10" s="21" t="s">
        <v>58</v>
      </c>
      <c r="D10" s="30">
        <v>42385</v>
      </c>
      <c r="E10" s="33">
        <v>59487</v>
      </c>
      <c r="F10" s="34">
        <f t="shared" si="0"/>
        <v>17102</v>
      </c>
      <c r="G10" s="82">
        <f t="shared" si="1"/>
        <v>0.40349180134481538</v>
      </c>
      <c r="H10" s="76">
        <f>E10/'2015 '!D2</f>
        <v>1.0080673176871949E-2</v>
      </c>
    </row>
    <row r="11" spans="1:8" ht="12.75">
      <c r="A11"/>
      <c r="B11" s="28">
        <v>7</v>
      </c>
      <c r="C11" s="21" t="s">
        <v>17</v>
      </c>
      <c r="D11" s="30">
        <v>46314</v>
      </c>
      <c r="E11" s="33">
        <v>41425</v>
      </c>
      <c r="F11" s="34">
        <f t="shared" si="0"/>
        <v>-4889</v>
      </c>
      <c r="G11" s="82">
        <f t="shared" si="1"/>
        <v>-0.10556203307855076</v>
      </c>
      <c r="H11" s="76">
        <f>E11/'2015 '!D2</f>
        <v>7.0198847874648326E-3</v>
      </c>
    </row>
    <row r="12" spans="1:8" ht="15" customHeight="1">
      <c r="A12"/>
      <c r="B12" s="28">
        <v>8</v>
      </c>
      <c r="C12" s="19" t="s">
        <v>50</v>
      </c>
      <c r="D12" s="30">
        <v>33446</v>
      </c>
      <c r="E12" s="33">
        <v>36826</v>
      </c>
      <c r="F12" s="34">
        <f t="shared" si="0"/>
        <v>3380</v>
      </c>
      <c r="G12" s="82">
        <f t="shared" si="1"/>
        <v>0.10105842253184237</v>
      </c>
      <c r="H12" s="76">
        <f>E12/'2015 '!D2</f>
        <v>6.240537771470849E-3</v>
      </c>
    </row>
    <row r="13" spans="1:8" ht="12.75">
      <c r="A13"/>
      <c r="B13" s="28">
        <v>9</v>
      </c>
      <c r="C13" s="19" t="s">
        <v>12</v>
      </c>
      <c r="D13" s="30">
        <v>28394</v>
      </c>
      <c r="E13" s="33">
        <v>36777</v>
      </c>
      <c r="F13" s="34">
        <f t="shared" si="0"/>
        <v>8383</v>
      </c>
      <c r="G13" s="82">
        <f t="shared" si="1"/>
        <v>0.29523843065436361</v>
      </c>
      <c r="H13" s="76">
        <f>E13/'2015 '!D2</f>
        <v>6.2322342263993764E-3</v>
      </c>
    </row>
    <row r="14" spans="1:8" ht="15" customHeight="1">
      <c r="A14"/>
      <c r="B14" s="28">
        <v>10</v>
      </c>
      <c r="C14" s="19" t="s">
        <v>269</v>
      </c>
      <c r="D14" s="30">
        <v>28272</v>
      </c>
      <c r="E14" s="33">
        <v>31147</v>
      </c>
      <c r="F14" s="34">
        <f t="shared" si="0"/>
        <v>2875</v>
      </c>
      <c r="G14" s="82">
        <f t="shared" si="1"/>
        <v>0.10169071873231465</v>
      </c>
      <c r="H14" s="76">
        <f>E14/'2015 '!D2</f>
        <v>5.2781738436974571E-3</v>
      </c>
    </row>
    <row r="15" spans="1:8" ht="12.75">
      <c r="A15"/>
      <c r="B15" s="28">
        <v>11</v>
      </c>
      <c r="C15" s="20" t="s">
        <v>7</v>
      </c>
      <c r="D15" s="30">
        <v>19148</v>
      </c>
      <c r="E15" s="33">
        <v>28959</v>
      </c>
      <c r="F15" s="34">
        <f t="shared" si="0"/>
        <v>9811</v>
      </c>
      <c r="G15" s="82">
        <f t="shared" si="1"/>
        <v>0.5123772717777314</v>
      </c>
      <c r="H15" s="76">
        <f>E15/'2015 '!D2</f>
        <v>4.9073951372406539E-3</v>
      </c>
    </row>
    <row r="16" spans="1:8" ht="12.75">
      <c r="A16"/>
      <c r="B16" s="28">
        <v>12</v>
      </c>
      <c r="C16" s="19" t="s">
        <v>98</v>
      </c>
      <c r="D16" s="30">
        <v>47929</v>
      </c>
      <c r="E16" s="33">
        <v>25273</v>
      </c>
      <c r="F16" s="34">
        <f t="shared" si="0"/>
        <v>-22656</v>
      </c>
      <c r="G16" s="82">
        <f t="shared" si="1"/>
        <v>-0.47269920090133322</v>
      </c>
      <c r="H16" s="76">
        <f>E16/'2015 '!D2</f>
        <v>4.2827651957416711E-3</v>
      </c>
    </row>
    <row r="17" spans="1:8" ht="15" customHeight="1">
      <c r="A17"/>
      <c r="B17" s="28">
        <v>13</v>
      </c>
      <c r="C17" s="63" t="s">
        <v>32</v>
      </c>
      <c r="D17" s="30">
        <v>18586</v>
      </c>
      <c r="E17" s="33">
        <v>19233</v>
      </c>
      <c r="F17" s="34">
        <f t="shared" si="0"/>
        <v>647</v>
      </c>
      <c r="G17" s="82">
        <f t="shared" si="1"/>
        <v>3.481114817604649E-2</v>
      </c>
      <c r="H17" s="76">
        <f>E17/'2015 '!D2</f>
        <v>3.2592261706049759E-3</v>
      </c>
    </row>
    <row r="18" spans="1:8" ht="15" customHeight="1">
      <c r="A18"/>
      <c r="B18" s="28">
        <v>14</v>
      </c>
      <c r="C18" s="19" t="s">
        <v>37</v>
      </c>
      <c r="D18" s="30">
        <v>21464</v>
      </c>
      <c r="E18" s="33">
        <v>19221</v>
      </c>
      <c r="F18" s="34">
        <f t="shared" si="0"/>
        <v>-2243</v>
      </c>
      <c r="G18" s="82">
        <f t="shared" si="1"/>
        <v>-0.10450055907566157</v>
      </c>
      <c r="H18" s="76">
        <f>E18/'2015 '!D2</f>
        <v>3.2571926493629826E-3</v>
      </c>
    </row>
    <row r="19" spans="1:8" ht="15" customHeight="1" thickBot="1">
      <c r="A19"/>
      <c r="B19" s="29">
        <v>15</v>
      </c>
      <c r="C19" s="27" t="s">
        <v>70</v>
      </c>
      <c r="D19" s="38">
        <v>2216</v>
      </c>
      <c r="E19" s="35">
        <v>17230</v>
      </c>
      <c r="F19" s="36">
        <f t="shared" si="0"/>
        <v>15014</v>
      </c>
      <c r="G19" s="83">
        <f t="shared" si="1"/>
        <v>6.775270758122744</v>
      </c>
      <c r="H19" s="77">
        <f>E19/'2015 '!D2</f>
        <v>2.919797583295572E-3</v>
      </c>
    </row>
    <row r="21" spans="1:8" ht="15" customHeight="1">
      <c r="B21" s="11" t="s">
        <v>226</v>
      </c>
    </row>
    <row r="22" spans="1:8" ht="15" customHeight="1">
      <c r="B22" s="129"/>
      <c r="C22" s="129"/>
      <c r="D22" s="129"/>
      <c r="E22" s="129"/>
      <c r="F22" s="129"/>
      <c r="G22" s="129"/>
    </row>
    <row r="23" spans="1:8" ht="34.5" customHeight="1">
      <c r="B23" s="130" t="s">
        <v>231</v>
      </c>
      <c r="C23" s="130"/>
      <c r="D23" s="130"/>
      <c r="E23" s="130"/>
      <c r="F23" s="130"/>
      <c r="G23" s="130"/>
      <c r="H23" s="130"/>
    </row>
  </sheetData>
  <sortState ref="C26:D42">
    <sortCondition descending="1" ref="D26"/>
  </sortState>
  <mergeCells count="3">
    <mergeCell ref="B22:G22"/>
    <mergeCell ref="B23:H23"/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2" sqref="B2:G2"/>
    </sheetView>
  </sheetViews>
  <sheetFormatPr defaultRowHeight="12.75"/>
  <cols>
    <col min="2" max="2" width="30.28515625" customWidth="1"/>
    <col min="3" max="3" width="19.85546875" customWidth="1"/>
    <col min="4" max="4" width="18.42578125" customWidth="1"/>
    <col min="5" max="5" width="16.7109375" customWidth="1"/>
    <col min="6" max="6" width="16.28515625" customWidth="1"/>
    <col min="7" max="7" width="11.140625" customWidth="1"/>
  </cols>
  <sheetData>
    <row r="1" spans="1:7" ht="22.5" customHeight="1">
      <c r="A1" s="117"/>
      <c r="B1" s="117"/>
      <c r="C1" s="117"/>
      <c r="D1" s="117"/>
      <c r="E1" s="117"/>
      <c r="F1" s="117"/>
      <c r="G1" s="117"/>
    </row>
    <row r="2" spans="1:7" ht="21.75" customHeight="1">
      <c r="A2" s="117"/>
      <c r="B2" s="131" t="s">
        <v>288</v>
      </c>
      <c r="C2" s="131"/>
      <c r="D2" s="131"/>
      <c r="E2" s="131"/>
      <c r="F2" s="131"/>
      <c r="G2" s="131"/>
    </row>
    <row r="3" spans="1:7" ht="13.5" thickBot="1">
      <c r="A3" s="117"/>
      <c r="B3" s="117"/>
      <c r="C3" s="117"/>
      <c r="D3" s="117"/>
      <c r="E3" s="117"/>
      <c r="F3" s="117"/>
      <c r="G3" s="117"/>
    </row>
    <row r="4" spans="1:7" ht="31.5" customHeight="1">
      <c r="A4" s="117"/>
      <c r="B4" s="62" t="s">
        <v>289</v>
      </c>
      <c r="C4" s="40">
        <v>2014</v>
      </c>
      <c r="D4" s="40">
        <v>2015</v>
      </c>
      <c r="E4" s="42" t="s">
        <v>224</v>
      </c>
      <c r="F4" s="122" t="s">
        <v>225</v>
      </c>
      <c r="G4" s="124" t="s">
        <v>286</v>
      </c>
    </row>
    <row r="5" spans="1:7">
      <c r="A5" s="117"/>
      <c r="B5" s="118" t="s">
        <v>290</v>
      </c>
      <c r="C5" s="33">
        <v>2229094</v>
      </c>
      <c r="D5" s="33">
        <v>2281971</v>
      </c>
      <c r="E5" s="33">
        <f>D5-C5</f>
        <v>52877</v>
      </c>
      <c r="F5" s="123">
        <f>D5/C5-1</f>
        <v>2.3721296634417355E-2</v>
      </c>
      <c r="G5" s="76">
        <f>D5/'2015 '!D2</f>
        <v>0.38670304184274984</v>
      </c>
    </row>
    <row r="6" spans="1:7">
      <c r="A6" s="117"/>
      <c r="B6" s="118" t="s">
        <v>291</v>
      </c>
      <c r="C6" s="33">
        <v>1114036</v>
      </c>
      <c r="D6" s="33">
        <v>1400835</v>
      </c>
      <c r="E6" s="33">
        <f t="shared" ref="E6:E7" si="0">D6-C6</f>
        <v>286799</v>
      </c>
      <c r="F6" s="123">
        <f t="shared" ref="F6:F7" si="1">D6/C6-1</f>
        <v>0.2574414112290806</v>
      </c>
      <c r="G6" s="76">
        <f>D6/'2015 '!D2</f>
        <v>0.23738564408565599</v>
      </c>
    </row>
    <row r="7" spans="1:7">
      <c r="A7" s="117"/>
      <c r="B7" s="118" t="s">
        <v>292</v>
      </c>
      <c r="C7" s="33">
        <v>2172429</v>
      </c>
      <c r="D7" s="33">
        <v>2218288</v>
      </c>
      <c r="E7" s="33">
        <f t="shared" si="0"/>
        <v>45859</v>
      </c>
      <c r="F7" s="123">
        <f t="shared" si="1"/>
        <v>2.1109550645843855E-2</v>
      </c>
      <c r="G7" s="76">
        <f>D7/'2015 '!D2</f>
        <v>0.37591131407159417</v>
      </c>
    </row>
    <row r="8" spans="1:7" ht="13.5" thickBot="1">
      <c r="A8" s="117"/>
      <c r="B8" s="119" t="s">
        <v>293</v>
      </c>
      <c r="C8" s="35">
        <v>5515559</v>
      </c>
      <c r="D8" s="35">
        <v>5901094</v>
      </c>
      <c r="E8" s="35">
        <f>SUM(E5:E7)</f>
        <v>385535</v>
      </c>
      <c r="F8" s="125">
        <f>D8/C8-1</f>
        <v>6.9899533302064221E-2</v>
      </c>
      <c r="G8" s="77">
        <f>D8/'2015 '!D2</f>
        <v>1</v>
      </c>
    </row>
    <row r="9" spans="1:7">
      <c r="A9" s="117"/>
      <c r="B9" s="117"/>
      <c r="C9" s="117"/>
      <c r="D9" s="117"/>
      <c r="E9" s="117"/>
      <c r="F9" s="117"/>
      <c r="G9" s="117"/>
    </row>
    <row r="10" spans="1:7" ht="22.5" customHeight="1">
      <c r="A10" s="117"/>
      <c r="B10" s="121" t="s">
        <v>226</v>
      </c>
      <c r="C10" s="117"/>
      <c r="D10" s="117"/>
      <c r="E10" s="117"/>
      <c r="F10" s="117"/>
      <c r="G10" s="117"/>
    </row>
    <row r="11" spans="1:7">
      <c r="A11" s="117"/>
      <c r="B11" s="132"/>
      <c r="C11" s="132"/>
      <c r="D11" s="132"/>
      <c r="E11" s="132"/>
      <c r="F11" s="132"/>
      <c r="G11" s="117"/>
    </row>
    <row r="12" spans="1:7">
      <c r="A12" s="117"/>
      <c r="B12" s="133"/>
      <c r="C12" s="133"/>
      <c r="D12" s="133"/>
      <c r="E12" s="133"/>
      <c r="F12" s="133"/>
      <c r="G12" s="133"/>
    </row>
    <row r="13" spans="1:7">
      <c r="A13" s="117"/>
      <c r="B13" s="120"/>
      <c r="C13" s="120"/>
      <c r="D13" s="120"/>
      <c r="E13" s="120"/>
      <c r="F13" s="120"/>
      <c r="G13" s="117"/>
    </row>
    <row r="14" spans="1:7">
      <c r="A14" s="117"/>
      <c r="B14" s="117"/>
      <c r="C14" s="117"/>
      <c r="D14" s="117"/>
      <c r="E14" s="117"/>
      <c r="F14" s="117"/>
      <c r="G14" s="117"/>
    </row>
    <row r="15" spans="1:7">
      <c r="A15" s="117"/>
      <c r="B15" s="117"/>
      <c r="C15" s="117"/>
      <c r="D15" s="117"/>
      <c r="E15" s="117"/>
      <c r="F15" s="117"/>
      <c r="G15" s="117"/>
    </row>
    <row r="16" spans="1:7">
      <c r="A16" s="117"/>
      <c r="B16" s="117"/>
      <c r="C16" s="117"/>
      <c r="D16" s="117"/>
      <c r="E16" s="117"/>
      <c r="F16" s="117"/>
      <c r="G16" s="117"/>
    </row>
    <row r="17" spans="1:7">
      <c r="A17" s="117"/>
      <c r="B17" s="117"/>
      <c r="C17" s="117"/>
      <c r="D17" s="117"/>
      <c r="E17" s="117"/>
      <c r="F17" s="117"/>
      <c r="G17" s="117"/>
    </row>
    <row r="18" spans="1:7">
      <c r="A18" s="117"/>
      <c r="B18" s="117"/>
      <c r="C18" s="117"/>
      <c r="D18" s="117"/>
      <c r="E18" s="117"/>
      <c r="F18" s="117"/>
      <c r="G18" s="117"/>
    </row>
    <row r="19" spans="1:7">
      <c r="A19" s="117"/>
      <c r="B19" s="117"/>
      <c r="C19" s="117"/>
      <c r="D19" s="117"/>
      <c r="E19" s="117"/>
      <c r="F19" s="117"/>
      <c r="G19" s="117"/>
    </row>
    <row r="20" spans="1:7">
      <c r="A20" s="117"/>
      <c r="B20" s="117"/>
      <c r="C20" s="117"/>
      <c r="D20" s="117"/>
      <c r="E20" s="117"/>
      <c r="F20" s="117"/>
      <c r="G20" s="117"/>
    </row>
    <row r="21" spans="1:7">
      <c r="A21" s="117"/>
      <c r="B21" s="117"/>
      <c r="C21" s="117"/>
      <c r="D21" s="117"/>
      <c r="E21" s="117"/>
      <c r="F21" s="117"/>
      <c r="G21" s="117"/>
    </row>
    <row r="22" spans="1:7">
      <c r="A22" s="117"/>
      <c r="B22" s="117"/>
      <c r="C22" s="117"/>
      <c r="D22" s="117"/>
      <c r="E22" s="117"/>
      <c r="F22" s="117"/>
      <c r="G22" s="117"/>
    </row>
    <row r="23" spans="1:7">
      <c r="A23" s="117"/>
      <c r="B23" s="117"/>
      <c r="C23" s="117"/>
      <c r="D23" s="117"/>
      <c r="E23" s="117"/>
      <c r="F23" s="117"/>
      <c r="G23" s="117"/>
    </row>
    <row r="24" spans="1:7">
      <c r="A24" s="117"/>
      <c r="B24" s="117"/>
      <c r="C24" s="117"/>
      <c r="D24" s="117"/>
      <c r="E24" s="117"/>
      <c r="F24" s="117"/>
      <c r="G24" s="117"/>
    </row>
  </sheetData>
  <mergeCells count="3">
    <mergeCell ref="B11:F11"/>
    <mergeCell ref="B12:G12"/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B2" sqref="B2:G2"/>
    </sheetView>
  </sheetViews>
  <sheetFormatPr defaultRowHeight="15" customHeight="1"/>
  <cols>
    <col min="1" max="1" width="9.140625" customWidth="1"/>
    <col min="2" max="2" width="27.85546875" customWidth="1"/>
    <col min="3" max="3" width="16.28515625" customWidth="1"/>
    <col min="4" max="4" width="15" customWidth="1"/>
    <col min="5" max="5" width="14.5703125" customWidth="1"/>
    <col min="6" max="6" width="15.28515625" customWidth="1"/>
    <col min="7" max="7" width="11.85546875" customWidth="1"/>
  </cols>
  <sheetData>
    <row r="2" spans="1:7" ht="26.25" customHeight="1">
      <c r="B2" s="131" t="s">
        <v>227</v>
      </c>
      <c r="C2" s="131"/>
      <c r="D2" s="131"/>
      <c r="E2" s="131"/>
      <c r="F2" s="131"/>
      <c r="G2" s="131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39" t="s">
        <v>228</v>
      </c>
      <c r="C4" s="40">
        <v>2014</v>
      </c>
      <c r="D4" s="40">
        <v>2015</v>
      </c>
      <c r="E4" s="40" t="s">
        <v>1</v>
      </c>
      <c r="F4" s="84" t="s">
        <v>225</v>
      </c>
      <c r="G4" s="85" t="s">
        <v>286</v>
      </c>
    </row>
    <row r="5" spans="1:7" ht="15" customHeight="1">
      <c r="A5" s="2"/>
      <c r="B5" s="61" t="s">
        <v>237</v>
      </c>
      <c r="C5" s="50">
        <f>'2015 '!C2</f>
        <v>5515559</v>
      </c>
      <c r="D5" s="50">
        <f>'2015 '!D2</f>
        <v>5901094</v>
      </c>
      <c r="E5" s="50">
        <f>D5-C5</f>
        <v>385535</v>
      </c>
      <c r="F5" s="86">
        <f>E5/C5</f>
        <v>6.9899533302064221E-2</v>
      </c>
      <c r="G5" s="87">
        <f>[1]რეგიონები!D5/'[1]2016 თებერვალი'!D2</f>
        <v>1</v>
      </c>
    </row>
    <row r="6" spans="1:7" ht="12.75">
      <c r="A6" s="2"/>
      <c r="B6" s="5" t="s">
        <v>3</v>
      </c>
      <c r="C6" s="73">
        <f>'2015 '!C3</f>
        <v>5354633</v>
      </c>
      <c r="D6" s="73">
        <f>'2015 '!D3</f>
        <v>5723434</v>
      </c>
      <c r="E6" s="17">
        <f t="shared" ref="E6:E10" si="0">D6-C6</f>
        <v>368801</v>
      </c>
      <c r="F6" s="88">
        <f t="shared" ref="F6:F9" si="1">E6/C6</f>
        <v>6.8875121787058055E-2</v>
      </c>
      <c r="G6" s="89">
        <f>D6/'2015 '!D2</f>
        <v>0.96989371801228719</v>
      </c>
    </row>
    <row r="7" spans="1:7" ht="15" customHeight="1">
      <c r="A7" s="2"/>
      <c r="B7" s="5" t="s">
        <v>60</v>
      </c>
      <c r="C7" s="73">
        <f>'2015 '!C64</f>
        <v>34631</v>
      </c>
      <c r="D7" s="73">
        <f>'2015 '!D64</f>
        <v>38698</v>
      </c>
      <c r="E7" s="17">
        <f t="shared" si="0"/>
        <v>4067</v>
      </c>
      <c r="F7" s="88">
        <f t="shared" si="1"/>
        <v>0.11743813346423725</v>
      </c>
      <c r="G7" s="89">
        <f>D7/'2015 '!D2</f>
        <v>6.5577670852218252E-3</v>
      </c>
    </row>
    <row r="8" spans="1:7" ht="22.5" customHeight="1">
      <c r="A8" s="2"/>
      <c r="B8" s="60" t="s">
        <v>212</v>
      </c>
      <c r="C8" s="73">
        <f>'2015 '!C114</f>
        <v>81303</v>
      </c>
      <c r="D8" s="73">
        <f>'2015 '!D114</f>
        <v>73548</v>
      </c>
      <c r="E8" s="17">
        <f t="shared" si="0"/>
        <v>-7755</v>
      </c>
      <c r="F8" s="88">
        <f t="shared" si="1"/>
        <v>-9.5383934172170767E-2</v>
      </c>
      <c r="G8" s="89">
        <f>D8/'2015 '!D2</f>
        <v>1.2463451692177755E-2</v>
      </c>
    </row>
    <row r="9" spans="1:7" ht="15" customHeight="1">
      <c r="A9" s="2"/>
      <c r="B9" s="5" t="s">
        <v>218</v>
      </c>
      <c r="C9" s="73">
        <f>'2015 '!C175</f>
        <v>4109</v>
      </c>
      <c r="D9" s="73">
        <f>'2015 '!D175</f>
        <v>4411</v>
      </c>
      <c r="E9" s="17">
        <f t="shared" si="0"/>
        <v>302</v>
      </c>
      <c r="F9" s="88">
        <f t="shared" si="1"/>
        <v>7.3497201265514719E-2</v>
      </c>
      <c r="G9" s="89">
        <f>D9/'2015 '!D2</f>
        <v>7.474885165360864E-4</v>
      </c>
    </row>
    <row r="10" spans="1:7" ht="15" customHeight="1" thickBot="1">
      <c r="A10" s="2"/>
      <c r="B10" s="6" t="s">
        <v>217</v>
      </c>
      <c r="C10" s="74">
        <f>'2015 '!C160</f>
        <v>38764</v>
      </c>
      <c r="D10" s="74">
        <f>'2015 '!D160</f>
        <v>56682</v>
      </c>
      <c r="E10" s="18">
        <f t="shared" si="0"/>
        <v>17918</v>
      </c>
      <c r="F10" s="90">
        <f>E10/C10</f>
        <v>0.46223299969043441</v>
      </c>
      <c r="G10" s="91">
        <f>D10/'2015 '!D2</f>
        <v>9.6053375865559846E-3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226</v>
      </c>
    </row>
    <row r="15" spans="1:7" ht="15" customHeight="1">
      <c r="B15" s="132"/>
      <c r="C15" s="132"/>
      <c r="D15" s="132"/>
      <c r="E15" s="132"/>
      <c r="F15" s="132"/>
      <c r="G15" s="132"/>
    </row>
    <row r="16" spans="1:7" ht="15" customHeight="1">
      <c r="B16" s="133"/>
      <c r="C16" s="133"/>
      <c r="D16" s="133"/>
      <c r="E16" s="133"/>
      <c r="F16" s="133"/>
      <c r="G16" s="133"/>
    </row>
    <row r="22" spans="4:6" ht="15" customHeight="1">
      <c r="D22" s="3"/>
      <c r="E22" s="4"/>
      <c r="F22" s="4"/>
    </row>
  </sheetData>
  <mergeCells count="3">
    <mergeCell ref="B16:G16"/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B2" sqref="B2:G2"/>
    </sheetView>
  </sheetViews>
  <sheetFormatPr defaultRowHeight="12.75"/>
  <cols>
    <col min="1" max="1" width="13.42578125" customWidth="1"/>
    <col min="2" max="2" width="21.140625" customWidth="1"/>
    <col min="3" max="3" width="19.85546875" customWidth="1"/>
    <col min="4" max="5" width="16.5703125" customWidth="1"/>
    <col min="6" max="6" width="16" customWidth="1"/>
    <col min="7" max="7" width="13.85546875" customWidth="1"/>
  </cols>
  <sheetData>
    <row r="1" spans="1:7" ht="18" customHeight="1"/>
    <row r="2" spans="1:7" ht="23.25" customHeight="1">
      <c r="A2" s="70"/>
      <c r="B2" s="135" t="s">
        <v>233</v>
      </c>
      <c r="C2" s="135"/>
      <c r="D2" s="135"/>
      <c r="E2" s="135"/>
      <c r="F2" s="135"/>
      <c r="G2" s="135"/>
    </row>
    <row r="3" spans="1:7" ht="13.5" thickBot="1"/>
    <row r="4" spans="1:7" ht="23.25" customHeight="1">
      <c r="B4" s="65" t="s">
        <v>234</v>
      </c>
      <c r="C4" s="40">
        <v>2014</v>
      </c>
      <c r="D4" s="40">
        <v>2015</v>
      </c>
      <c r="E4" s="66" t="s">
        <v>1</v>
      </c>
      <c r="F4" s="93" t="s">
        <v>225</v>
      </c>
      <c r="G4" s="92" t="s">
        <v>286</v>
      </c>
    </row>
    <row r="5" spans="1:7" ht="17.25" customHeight="1">
      <c r="B5" s="67" t="s">
        <v>244</v>
      </c>
      <c r="C5" s="30">
        <v>4757264</v>
      </c>
      <c r="D5" s="30">
        <v>5034368</v>
      </c>
      <c r="E5" s="33">
        <f>D5-C5</f>
        <v>277104</v>
      </c>
      <c r="F5" s="94">
        <f>E5/C5</f>
        <v>5.8248606762206175E-2</v>
      </c>
      <c r="G5" s="95">
        <f>D5/'2015 '!D2</f>
        <v>0.85312452233433322</v>
      </c>
    </row>
    <row r="6" spans="1:7" ht="16.5" customHeight="1">
      <c r="B6" s="68" t="s">
        <v>245</v>
      </c>
      <c r="C6" s="30">
        <v>643088</v>
      </c>
      <c r="D6" s="30">
        <v>764588</v>
      </c>
      <c r="E6" s="33">
        <f>D6-C6</f>
        <v>121500</v>
      </c>
      <c r="F6" s="96">
        <f>E6/C6</f>
        <v>0.18893215236483965</v>
      </c>
      <c r="G6" s="97">
        <f>D6/'2015 '!D2</f>
        <v>0.12956716161443962</v>
      </c>
    </row>
    <row r="7" spans="1:7" ht="15.75" customHeight="1">
      <c r="B7" s="68" t="s">
        <v>246</v>
      </c>
      <c r="C7" s="30">
        <v>71515</v>
      </c>
      <c r="D7" s="30">
        <v>62664</v>
      </c>
      <c r="E7" s="33">
        <f>D7-C7</f>
        <v>-8851</v>
      </c>
      <c r="F7" s="96">
        <f>E7/C7</f>
        <v>-0.12376424526323149</v>
      </c>
      <c r="G7" s="97">
        <f>D7/'2015 '!D2</f>
        <v>1.0619047925689712E-2</v>
      </c>
    </row>
    <row r="8" spans="1:7" ht="17.25" customHeight="1" thickBot="1">
      <c r="B8" s="69" t="s">
        <v>247</v>
      </c>
      <c r="C8" s="38">
        <v>43692</v>
      </c>
      <c r="D8" s="38">
        <v>39474</v>
      </c>
      <c r="E8" s="35">
        <f>D8-C8</f>
        <v>-4218</v>
      </c>
      <c r="F8" s="98">
        <f>E8/C8</f>
        <v>-9.6539412249382034E-2</v>
      </c>
      <c r="G8" s="99">
        <f>D8/'2015 '!D2</f>
        <v>6.6892681255374007E-3</v>
      </c>
    </row>
    <row r="12" spans="1:7">
      <c r="B12" t="s">
        <v>226</v>
      </c>
    </row>
    <row r="13" spans="1:7">
      <c r="B13" s="134"/>
      <c r="C13" s="134"/>
      <c r="D13" s="134"/>
      <c r="E13" s="134"/>
      <c r="F13" s="134"/>
      <c r="G13" s="134"/>
    </row>
  </sheetData>
  <mergeCells count="2">
    <mergeCell ref="B13:G13"/>
    <mergeCell ref="B2:G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7"/>
  <sheetViews>
    <sheetView workbookViewId="0">
      <selection activeCell="B2" sqref="B2:G2"/>
    </sheetView>
  </sheetViews>
  <sheetFormatPr defaultRowHeight="12.75"/>
  <cols>
    <col min="1" max="1" width="13.7109375" customWidth="1"/>
    <col min="2" max="2" width="25.85546875" customWidth="1"/>
    <col min="3" max="3" width="18.7109375" customWidth="1"/>
    <col min="4" max="4" width="17.85546875" customWidth="1"/>
    <col min="5" max="5" width="16.85546875" customWidth="1"/>
    <col min="6" max="6" width="17.5703125" customWidth="1"/>
    <col min="7" max="7" width="14.85546875" customWidth="1"/>
  </cols>
  <sheetData>
    <row r="1" spans="2:7" ht="18" customHeight="1"/>
    <row r="2" spans="2:7" ht="22.5" customHeight="1">
      <c r="B2" s="135" t="s">
        <v>236</v>
      </c>
      <c r="C2" s="135"/>
      <c r="D2" s="135"/>
      <c r="E2" s="135"/>
      <c r="F2" s="135"/>
      <c r="G2" s="135"/>
    </row>
    <row r="3" spans="2:7" ht="13.5" thickBot="1"/>
    <row r="4" spans="2:7" ht="29.25" customHeight="1">
      <c r="B4" s="65" t="s">
        <v>235</v>
      </c>
      <c r="C4" s="40">
        <v>2014</v>
      </c>
      <c r="D4" s="40">
        <v>2015</v>
      </c>
      <c r="E4" s="66" t="s">
        <v>1</v>
      </c>
      <c r="F4" s="66" t="s">
        <v>225</v>
      </c>
      <c r="G4" s="75" t="s">
        <v>287</v>
      </c>
    </row>
    <row r="5" spans="2:7">
      <c r="B5" s="68" t="s">
        <v>249</v>
      </c>
      <c r="C5" s="30">
        <v>1469587</v>
      </c>
      <c r="D5" s="30">
        <v>1406998</v>
      </c>
      <c r="E5" s="33">
        <f t="shared" ref="E5:E24" si="0">D5-C5</f>
        <v>-62589</v>
      </c>
      <c r="F5" s="100">
        <f>E5/C5</f>
        <v>-4.2589516646513614E-2</v>
      </c>
      <c r="G5" s="101">
        <f>D5/'2015 '!D2</f>
        <v>0.23843002670352312</v>
      </c>
    </row>
    <row r="6" spans="2:7">
      <c r="B6" s="68" t="s">
        <v>250</v>
      </c>
      <c r="C6" s="30">
        <v>968079</v>
      </c>
      <c r="D6" s="30">
        <v>1087763</v>
      </c>
      <c r="E6" s="33">
        <f t="shared" si="0"/>
        <v>119684</v>
      </c>
      <c r="F6" s="102">
        <f t="shared" ref="F6:F24" si="1">E6/C6</f>
        <v>0.12363040619618854</v>
      </c>
      <c r="G6" s="101">
        <f>D6/'2015 '!D2</f>
        <v>0.18433243056287529</v>
      </c>
    </row>
    <row r="7" spans="2:7">
      <c r="B7" s="68" t="s">
        <v>251</v>
      </c>
      <c r="C7" s="30">
        <v>957901</v>
      </c>
      <c r="D7" s="30">
        <v>1011601</v>
      </c>
      <c r="E7" s="33">
        <f t="shared" si="0"/>
        <v>53700</v>
      </c>
      <c r="F7" s="102">
        <f t="shared" si="1"/>
        <v>5.6060073013808318E-2</v>
      </c>
      <c r="G7" s="101">
        <f>D7/'2015 '!D2</f>
        <v>0.17142601016014997</v>
      </c>
    </row>
    <row r="8" spans="2:7">
      <c r="B8" s="68" t="s">
        <v>252</v>
      </c>
      <c r="C8" s="30">
        <v>699889</v>
      </c>
      <c r="D8" s="30">
        <v>908684</v>
      </c>
      <c r="E8" s="33">
        <f t="shared" si="0"/>
        <v>208795</v>
      </c>
      <c r="F8" s="102">
        <f t="shared" si="1"/>
        <v>0.29832587738912886</v>
      </c>
      <c r="G8" s="101">
        <f>D8/'2015 '!D2</f>
        <v>0.15398568468829679</v>
      </c>
    </row>
    <row r="9" spans="2:7">
      <c r="B9" s="68" t="s">
        <v>253</v>
      </c>
      <c r="C9" s="30">
        <v>493895</v>
      </c>
      <c r="D9" s="30">
        <v>627903</v>
      </c>
      <c r="E9" s="33">
        <f t="shared" si="0"/>
        <v>134008</v>
      </c>
      <c r="F9" s="102">
        <f t="shared" si="1"/>
        <v>0.27132892618876481</v>
      </c>
      <c r="G9" s="101">
        <f>D9/'2015 '!D2</f>
        <v>0.10640450736761692</v>
      </c>
    </row>
    <row r="10" spans="2:7">
      <c r="B10" s="68" t="s">
        <v>254</v>
      </c>
      <c r="C10" s="30">
        <v>241164</v>
      </c>
      <c r="D10" s="30">
        <v>224394</v>
      </c>
      <c r="E10" s="33">
        <f t="shared" si="0"/>
        <v>-16770</v>
      </c>
      <c r="F10" s="102">
        <f t="shared" si="1"/>
        <v>-6.9537741951535059E-2</v>
      </c>
      <c r="G10" s="101">
        <f>D10/'2015 '!D2</f>
        <v>3.8025830464656213E-2</v>
      </c>
    </row>
    <row r="11" spans="2:7">
      <c r="B11" s="68" t="s">
        <v>255</v>
      </c>
      <c r="C11" s="30">
        <v>240322</v>
      </c>
      <c r="D11" s="30">
        <v>205160</v>
      </c>
      <c r="E11" s="33">
        <f t="shared" si="0"/>
        <v>-35162</v>
      </c>
      <c r="F11" s="102">
        <f t="shared" si="1"/>
        <v>-0.14631203135792811</v>
      </c>
      <c r="G11" s="101">
        <f>D11/'2015 '!D2</f>
        <v>3.4766434833947736E-2</v>
      </c>
    </row>
    <row r="12" spans="2:7">
      <c r="B12" s="68" t="s">
        <v>256</v>
      </c>
      <c r="C12" s="30">
        <v>99561</v>
      </c>
      <c r="D12" s="30">
        <v>91920</v>
      </c>
      <c r="E12" s="33">
        <f t="shared" si="0"/>
        <v>-7641</v>
      </c>
      <c r="F12" s="102">
        <f t="shared" si="1"/>
        <v>-7.6746918974297168E-2</v>
      </c>
      <c r="G12" s="101">
        <f>D12/'2015 '!D2</f>
        <v>1.5576772713669702E-2</v>
      </c>
    </row>
    <row r="13" spans="2:7">
      <c r="B13" s="68" t="s">
        <v>257</v>
      </c>
      <c r="C13" s="30">
        <v>65528</v>
      </c>
      <c r="D13" s="30">
        <v>77490</v>
      </c>
      <c r="E13" s="33">
        <f t="shared" si="0"/>
        <v>11962</v>
      </c>
      <c r="F13" s="102">
        <f t="shared" si="1"/>
        <v>0.18254791844707605</v>
      </c>
      <c r="G13" s="101">
        <f>D13/'2015 '!D2</f>
        <v>1.3131463420172599E-2</v>
      </c>
    </row>
    <row r="14" spans="2:7">
      <c r="B14" s="68" t="s">
        <v>259</v>
      </c>
      <c r="C14" s="30">
        <v>49271</v>
      </c>
      <c r="D14" s="30">
        <v>61124</v>
      </c>
      <c r="E14" s="33">
        <f t="shared" si="0"/>
        <v>11853</v>
      </c>
      <c r="F14" s="102">
        <f t="shared" si="1"/>
        <v>0.2405674737675306</v>
      </c>
      <c r="G14" s="101">
        <f>D14/'2015 '!D2</f>
        <v>1.0358079366300553E-2</v>
      </c>
    </row>
    <row r="15" spans="2:7">
      <c r="B15" s="68" t="s">
        <v>258</v>
      </c>
      <c r="C15" s="30">
        <v>83665</v>
      </c>
      <c r="D15" s="30">
        <v>59195</v>
      </c>
      <c r="E15" s="33">
        <f t="shared" si="0"/>
        <v>-24470</v>
      </c>
      <c r="F15" s="102">
        <f t="shared" si="1"/>
        <v>-0.29247594573597085</v>
      </c>
      <c r="G15" s="101">
        <f>D15/'2015 '!D2</f>
        <v>1.003119082665011E-2</v>
      </c>
    </row>
    <row r="16" spans="2:7">
      <c r="B16" s="68" t="s">
        <v>260</v>
      </c>
      <c r="C16" s="30">
        <v>36246</v>
      </c>
      <c r="D16" s="30">
        <v>34896</v>
      </c>
      <c r="E16" s="33">
        <f t="shared" si="0"/>
        <v>-1350</v>
      </c>
      <c r="F16" s="102">
        <f t="shared" si="1"/>
        <v>-3.7245489157424268E-2</v>
      </c>
      <c r="G16" s="101">
        <f>D16/'2015 '!D2</f>
        <v>5.9134797717169058E-3</v>
      </c>
    </row>
    <row r="17" spans="2:7">
      <c r="B17" s="68" t="s">
        <v>262</v>
      </c>
      <c r="C17" s="30">
        <v>30943</v>
      </c>
      <c r="D17" s="30">
        <v>29618</v>
      </c>
      <c r="E17" s="33">
        <f t="shared" si="0"/>
        <v>-1325</v>
      </c>
      <c r="F17" s="102">
        <f t="shared" si="1"/>
        <v>-4.282067026468022E-2</v>
      </c>
      <c r="G17" s="101">
        <f>D17/'2015 '!D2</f>
        <v>5.0190693454467937E-3</v>
      </c>
    </row>
    <row r="18" spans="2:7">
      <c r="B18" s="68" t="s">
        <v>261</v>
      </c>
      <c r="C18" s="30">
        <v>35269</v>
      </c>
      <c r="D18" s="30">
        <v>27768</v>
      </c>
      <c r="E18" s="33">
        <f t="shared" si="0"/>
        <v>-7501</v>
      </c>
      <c r="F18" s="102">
        <f t="shared" si="1"/>
        <v>-0.21267969037965351</v>
      </c>
      <c r="G18" s="101">
        <f>D18/'2015 '!D2</f>
        <v>4.7055681539728061E-3</v>
      </c>
    </row>
    <row r="19" spans="2:7">
      <c r="B19" s="68" t="s">
        <v>263</v>
      </c>
      <c r="C19" s="30">
        <v>24491</v>
      </c>
      <c r="D19" s="30">
        <v>20879</v>
      </c>
      <c r="E19" s="33">
        <f t="shared" si="0"/>
        <v>-3612</v>
      </c>
      <c r="F19" s="102">
        <f t="shared" si="1"/>
        <v>-0.1474827487648524</v>
      </c>
      <c r="G19" s="101">
        <f>D19/'2015 '!D2</f>
        <v>3.5381575009650751E-3</v>
      </c>
    </row>
    <row r="20" spans="2:7">
      <c r="B20" s="68" t="s">
        <v>264</v>
      </c>
      <c r="C20" s="30">
        <v>17452</v>
      </c>
      <c r="D20" s="30">
        <v>15483</v>
      </c>
      <c r="E20" s="33">
        <f t="shared" si="0"/>
        <v>-1969</v>
      </c>
      <c r="F20" s="102">
        <f t="shared" si="1"/>
        <v>-0.11282374512949805</v>
      </c>
      <c r="G20" s="101">
        <f>D20/'2015 '!D2</f>
        <v>2.6237507824820277E-3</v>
      </c>
    </row>
    <row r="21" spans="2:7">
      <c r="B21" s="68" t="s">
        <v>266</v>
      </c>
      <c r="C21" s="30">
        <v>0</v>
      </c>
      <c r="D21" s="30">
        <v>6353</v>
      </c>
      <c r="E21" s="33">
        <f t="shared" si="0"/>
        <v>6353</v>
      </c>
      <c r="F21" s="102"/>
      <c r="G21" s="101">
        <f>D21/'2015 '!D2</f>
        <v>1.0765800375320237E-3</v>
      </c>
    </row>
    <row r="22" spans="2:7">
      <c r="B22" s="68" t="s">
        <v>265</v>
      </c>
      <c r="C22" s="30">
        <v>1749</v>
      </c>
      <c r="D22" s="30">
        <v>3112</v>
      </c>
      <c r="E22" s="33">
        <f t="shared" si="0"/>
        <v>1363</v>
      </c>
      <c r="F22" s="102">
        <f t="shared" si="1"/>
        <v>0.77930245854774161</v>
      </c>
      <c r="G22" s="101">
        <f>D22/'2015 '!D2</f>
        <v>5.2735984209029715E-4</v>
      </c>
    </row>
    <row r="23" spans="2:7">
      <c r="B23" s="68" t="s">
        <v>267</v>
      </c>
      <c r="C23" s="30">
        <v>153</v>
      </c>
      <c r="D23" s="30">
        <v>394</v>
      </c>
      <c r="E23" s="33">
        <f t="shared" si="0"/>
        <v>241</v>
      </c>
      <c r="F23" s="102">
        <f t="shared" si="1"/>
        <v>1.5751633986928104</v>
      </c>
      <c r="G23" s="101">
        <f>D23/'2015 '!D2</f>
        <v>6.6767280778784412E-5</v>
      </c>
    </row>
    <row r="24" spans="2:7" ht="13.5" thickBot="1">
      <c r="B24" s="69" t="s">
        <v>268</v>
      </c>
      <c r="C24" s="38">
        <v>394</v>
      </c>
      <c r="D24" s="38">
        <v>359</v>
      </c>
      <c r="E24" s="35">
        <f t="shared" si="0"/>
        <v>-35</v>
      </c>
      <c r="F24" s="103">
        <f t="shared" si="1"/>
        <v>-8.8832487309644673E-2</v>
      </c>
      <c r="G24" s="104">
        <f>D24/'2015 '!D2</f>
        <v>6.0836177156303561E-5</v>
      </c>
    </row>
    <row r="26" spans="2:7">
      <c r="B26" s="133" t="s">
        <v>226</v>
      </c>
      <c r="C26" s="133"/>
      <c r="D26" s="133"/>
      <c r="E26" s="133"/>
      <c r="F26" s="133"/>
      <c r="G26" s="133"/>
    </row>
    <row r="27" spans="2:7">
      <c r="B27" s="134"/>
      <c r="C27" s="134"/>
      <c r="D27" s="134"/>
      <c r="E27" s="134"/>
      <c r="F27" s="134"/>
      <c r="G27" s="134"/>
    </row>
  </sheetData>
  <mergeCells count="3">
    <mergeCell ref="B27:G27"/>
    <mergeCell ref="B26:G26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9"/>
  <sheetViews>
    <sheetView workbookViewId="0">
      <selection activeCell="B2" sqref="B2:G2"/>
    </sheetView>
  </sheetViews>
  <sheetFormatPr defaultRowHeight="12.75"/>
  <cols>
    <col min="2" max="2" width="19.85546875" customWidth="1"/>
    <col min="3" max="3" width="17.28515625" customWidth="1"/>
    <col min="4" max="4" width="17.42578125" customWidth="1"/>
    <col min="5" max="5" width="14.140625" customWidth="1"/>
    <col min="6" max="6" width="15.7109375" customWidth="1"/>
    <col min="7" max="7" width="12.7109375" customWidth="1"/>
  </cols>
  <sheetData>
    <row r="1" spans="2:7" ht="17.25" customHeight="1"/>
    <row r="2" spans="2:7" ht="23.25" customHeight="1">
      <c r="B2" s="131" t="s">
        <v>283</v>
      </c>
      <c r="C2" s="131"/>
      <c r="D2" s="131"/>
      <c r="E2" s="131"/>
      <c r="F2" s="131"/>
      <c r="G2" s="131"/>
    </row>
    <row r="3" spans="2:7" ht="13.5" thickBot="1"/>
    <row r="4" spans="2:7" ht="23.25" customHeight="1">
      <c r="B4" s="39" t="s">
        <v>282</v>
      </c>
      <c r="C4" s="40">
        <v>2014</v>
      </c>
      <c r="D4" s="40">
        <v>2015</v>
      </c>
      <c r="E4" s="40" t="s">
        <v>1</v>
      </c>
      <c r="F4" s="40" t="s">
        <v>225</v>
      </c>
      <c r="G4" s="92" t="s">
        <v>286</v>
      </c>
    </row>
    <row r="5" spans="2:7">
      <c r="B5" s="78" t="s">
        <v>270</v>
      </c>
      <c r="C5" s="30">
        <v>320005</v>
      </c>
      <c r="D5" s="30">
        <v>309753</v>
      </c>
      <c r="E5" s="79">
        <f t="shared" ref="E5:E16" si="0">D5-C5</f>
        <v>-10252</v>
      </c>
      <c r="F5" s="102">
        <f>E5/C5</f>
        <v>-3.2036999421884031E-2</v>
      </c>
      <c r="G5" s="101">
        <f>D5/'2015 '!D2</f>
        <v>5.2490775439266009E-2</v>
      </c>
    </row>
    <row r="6" spans="2:7">
      <c r="B6" s="78" t="s">
        <v>271</v>
      </c>
      <c r="C6" s="30">
        <v>295434</v>
      </c>
      <c r="D6" s="30">
        <v>293152</v>
      </c>
      <c r="E6" s="79">
        <f t="shared" si="0"/>
        <v>-2282</v>
      </c>
      <c r="F6" s="102">
        <f t="shared" ref="F6:F16" si="1">E6/C6</f>
        <v>-7.7242294387240467E-3</v>
      </c>
      <c r="G6" s="101">
        <f>D6/'2015 '!D2</f>
        <v>4.9677568261071593E-2</v>
      </c>
    </row>
    <row r="7" spans="2:7">
      <c r="B7" s="78" t="s">
        <v>272</v>
      </c>
      <c r="C7" s="30">
        <v>394884</v>
      </c>
      <c r="D7" s="30">
        <v>386257</v>
      </c>
      <c r="E7" s="79">
        <f t="shared" si="0"/>
        <v>-8627</v>
      </c>
      <c r="F7" s="102">
        <f t="shared" si="1"/>
        <v>-2.1846922134095077E-2</v>
      </c>
      <c r="G7" s="101">
        <f>D7/'2015 '!D2</f>
        <v>6.5455151197388151E-2</v>
      </c>
    </row>
    <row r="8" spans="2:7">
      <c r="B8" s="78" t="s">
        <v>273</v>
      </c>
      <c r="C8" s="30">
        <v>393209</v>
      </c>
      <c r="D8" s="30">
        <v>394752</v>
      </c>
      <c r="E8" s="79">
        <f t="shared" si="0"/>
        <v>1543</v>
      </c>
      <c r="F8" s="102">
        <f t="shared" si="1"/>
        <v>3.9241217774771174E-3</v>
      </c>
      <c r="G8" s="101">
        <f>D8/'2015 '!D2</f>
        <v>6.6894714776616002E-2</v>
      </c>
    </row>
    <row r="9" spans="2:7">
      <c r="B9" s="78" t="s">
        <v>274</v>
      </c>
      <c r="C9" s="30">
        <v>396264</v>
      </c>
      <c r="D9" s="30">
        <v>454602</v>
      </c>
      <c r="E9" s="79">
        <f t="shared" si="0"/>
        <v>58338</v>
      </c>
      <c r="F9" s="102">
        <f t="shared" si="1"/>
        <v>0.14722003512809642</v>
      </c>
      <c r="G9" s="101">
        <f>D9/'2015 '!D2</f>
        <v>7.7036901971058253E-2</v>
      </c>
    </row>
    <row r="10" spans="2:7">
      <c r="B10" s="78" t="s">
        <v>275</v>
      </c>
      <c r="C10" s="30">
        <v>454347</v>
      </c>
      <c r="D10" s="30">
        <v>496794</v>
      </c>
      <c r="E10" s="79">
        <f t="shared" si="0"/>
        <v>42447</v>
      </c>
      <c r="F10" s="102">
        <f t="shared" si="1"/>
        <v>9.3424189000917798E-2</v>
      </c>
      <c r="G10" s="101">
        <f>D10/'2015 '!D2</f>
        <v>8.4186762657907158E-2</v>
      </c>
    </row>
    <row r="11" spans="2:7">
      <c r="B11" s="78" t="s">
        <v>276</v>
      </c>
      <c r="C11" s="30">
        <v>673552</v>
      </c>
      <c r="D11" s="30">
        <v>737898</v>
      </c>
      <c r="E11" s="79">
        <f t="shared" si="0"/>
        <v>64346</v>
      </c>
      <c r="F11" s="102">
        <f t="shared" si="1"/>
        <v>9.5532341972112023E-2</v>
      </c>
      <c r="G11" s="101">
        <f>D11/'2015 '!D2</f>
        <v>0.12504427145203922</v>
      </c>
    </row>
    <row r="12" spans="2:7">
      <c r="B12" s="78" t="s">
        <v>277</v>
      </c>
      <c r="C12" s="30">
        <v>774982</v>
      </c>
      <c r="D12" s="30">
        <v>852446</v>
      </c>
      <c r="E12" s="79">
        <f t="shared" si="0"/>
        <v>77464</v>
      </c>
      <c r="F12" s="102">
        <f t="shared" si="1"/>
        <v>9.9955869942785769E-2</v>
      </c>
      <c r="G12" s="101">
        <f>D12/'2015 '!D2</f>
        <v>0.14445558738769454</v>
      </c>
    </row>
    <row r="13" spans="2:7">
      <c r="B13" s="78" t="s">
        <v>278</v>
      </c>
      <c r="C13" s="30">
        <v>504902</v>
      </c>
      <c r="D13" s="30">
        <v>568687</v>
      </c>
      <c r="E13" s="79">
        <f t="shared" si="0"/>
        <v>63785</v>
      </c>
      <c r="F13" s="102">
        <f t="shared" si="1"/>
        <v>0.12633144649852843</v>
      </c>
      <c r="G13" s="101">
        <f>D13/'2015 '!D2</f>
        <v>9.6369757878793316E-2</v>
      </c>
    </row>
    <row r="14" spans="2:7">
      <c r="B14" s="78" t="s">
        <v>279</v>
      </c>
      <c r="C14" s="30">
        <v>470160</v>
      </c>
      <c r="D14" s="30">
        <v>504468</v>
      </c>
      <c r="E14" s="79">
        <f t="shared" si="0"/>
        <v>34308</v>
      </c>
      <c r="F14" s="102">
        <f t="shared" si="1"/>
        <v>7.2970903522205213E-2</v>
      </c>
      <c r="G14" s="101">
        <f>D14/'2015 '!D2</f>
        <v>8.5487199492161964E-2</v>
      </c>
    </row>
    <row r="15" spans="2:7">
      <c r="B15" s="78" t="s">
        <v>280</v>
      </c>
      <c r="C15" s="30">
        <v>402374</v>
      </c>
      <c r="D15" s="30">
        <v>436300</v>
      </c>
      <c r="E15" s="79">
        <f t="shared" si="0"/>
        <v>33926</v>
      </c>
      <c r="F15" s="102">
        <f t="shared" si="1"/>
        <v>8.4314592891190782E-2</v>
      </c>
      <c r="G15" s="101">
        <f>D15/'2015 '!D2</f>
        <v>7.3935443156811262E-2</v>
      </c>
    </row>
    <row r="16" spans="2:7" ht="13.5" thickBot="1">
      <c r="B16" s="80" t="s">
        <v>281</v>
      </c>
      <c r="C16" s="38">
        <v>435446</v>
      </c>
      <c r="D16" s="38">
        <v>465985</v>
      </c>
      <c r="E16" s="81">
        <f t="shared" si="0"/>
        <v>30539</v>
      </c>
      <c r="F16" s="103">
        <f t="shared" si="1"/>
        <v>7.013269153924942E-2</v>
      </c>
      <c r="G16" s="104">
        <f>D16/'2015 '!D2</f>
        <v>7.8965866329192516E-2</v>
      </c>
    </row>
    <row r="17" spans="2:6" ht="20.25" customHeight="1"/>
    <row r="18" spans="2:6">
      <c r="B18" s="1" t="s">
        <v>226</v>
      </c>
    </row>
    <row r="19" spans="2:6">
      <c r="B19" s="132"/>
      <c r="C19" s="132"/>
      <c r="D19" s="132"/>
      <c r="E19" s="132"/>
      <c r="F19" s="132"/>
    </row>
  </sheetData>
  <mergeCells count="2">
    <mergeCell ref="B19:F19"/>
    <mergeCell ref="B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2015 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თვეების მიხედვით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cp:lastPrinted>2015-10-27T10:04:35Z</cp:lastPrinted>
  <dcterms:created xsi:type="dcterms:W3CDTF">2012-06-01T06:45:51Z</dcterms:created>
  <dcterms:modified xsi:type="dcterms:W3CDTF">2016-05-30T12:19:22Z</dcterms:modified>
</cp:coreProperties>
</file>