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3 წელი" sheetId="1" r:id="rId1"/>
    <sheet name="ტოპ 15" sheetId="2" r:id="rId2"/>
    <sheet name="რეგიონები" sheetId="3" r:id="rId3"/>
    <sheet name="საზღვრის ტიპი" sheetId="8" r:id="rId4"/>
  </sheets>
  <calcPr calcId="125725"/>
</workbook>
</file>

<file path=xl/calcChain.xml><?xml version="1.0" encoding="utf-8"?>
<calcChain xmlns="http://schemas.openxmlformats.org/spreadsheetml/2006/main">
  <c r="C227" i="1"/>
  <c r="C219"/>
  <c r="C214"/>
  <c r="C208"/>
  <c r="C191"/>
  <c r="C171"/>
  <c r="C170" s="1"/>
  <c r="C155"/>
  <c r="C145"/>
  <c r="C135"/>
  <c r="C119"/>
  <c r="C111"/>
  <c r="C96"/>
  <c r="C92"/>
  <c r="C84"/>
  <c r="C64"/>
  <c r="C59"/>
  <c r="C49"/>
  <c r="C33"/>
  <c r="C25"/>
  <c r="C4"/>
  <c r="D227"/>
  <c r="D219"/>
  <c r="D214"/>
  <c r="D208"/>
  <c r="D191"/>
  <c r="D171"/>
  <c r="D155"/>
  <c r="D145"/>
  <c r="D135"/>
  <c r="D119"/>
  <c r="D111"/>
  <c r="D96"/>
  <c r="D92"/>
  <c r="D84"/>
  <c r="D64"/>
  <c r="D59"/>
  <c r="D49"/>
  <c r="D33"/>
  <c r="D25"/>
  <c r="D4"/>
  <c r="E5" i="8"/>
  <c r="F5" s="1"/>
  <c r="E6"/>
  <c r="F6" s="1"/>
  <c r="E7"/>
  <c r="F7" s="1"/>
  <c r="E8"/>
  <c r="F8" s="1"/>
  <c r="D110" i="1" l="1"/>
  <c r="C110"/>
  <c r="D63"/>
  <c r="C3"/>
  <c r="C63"/>
  <c r="C2" s="1"/>
  <c r="D170"/>
  <c r="D3"/>
  <c r="D2" l="1"/>
  <c r="E228"/>
  <c r="E2" l="1"/>
  <c r="F2" s="1"/>
  <c r="F7" i="2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6"/>
  <c r="G6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60"/>
  <c r="F60" s="1"/>
  <c r="E61"/>
  <c r="F61" s="1"/>
  <c r="E62"/>
  <c r="F62" s="1"/>
  <c r="E65"/>
  <c r="E66"/>
  <c r="E67"/>
  <c r="E68"/>
  <c r="E69"/>
  <c r="E70"/>
  <c r="F70" s="1"/>
  <c r="E71"/>
  <c r="F71" s="1"/>
  <c r="E72"/>
  <c r="F72" s="1"/>
  <c r="E73"/>
  <c r="F73" s="1"/>
  <c r="E74"/>
  <c r="E75"/>
  <c r="E76"/>
  <c r="E77"/>
  <c r="E78"/>
  <c r="E79"/>
  <c r="F79" s="1"/>
  <c r="E80"/>
  <c r="F80" s="1"/>
  <c r="E81"/>
  <c r="F81" s="1"/>
  <c r="E82"/>
  <c r="F82" s="1"/>
  <c r="E83"/>
  <c r="E85"/>
  <c r="E86"/>
  <c r="F86" s="1"/>
  <c r="E87"/>
  <c r="F87" s="1"/>
  <c r="E88"/>
  <c r="F88" s="1"/>
  <c r="E89"/>
  <c r="F89" s="1"/>
  <c r="E90"/>
  <c r="F90" s="1"/>
  <c r="E91"/>
  <c r="F91" s="1"/>
  <c r="E93"/>
  <c r="F93" s="1"/>
  <c r="E94"/>
  <c r="F94" s="1"/>
  <c r="E95"/>
  <c r="F95" s="1"/>
  <c r="E97"/>
  <c r="F97" s="1"/>
  <c r="E98"/>
  <c r="F98" s="1"/>
  <c r="E99"/>
  <c r="F99" s="1"/>
  <c r="E100"/>
  <c r="F100" s="1"/>
  <c r="E101"/>
  <c r="F101" s="1"/>
  <c r="E102"/>
  <c r="F102" s="1"/>
  <c r="E103"/>
  <c r="F103" s="1"/>
  <c r="E104"/>
  <c r="F104" s="1"/>
  <c r="E105"/>
  <c r="F105" s="1"/>
  <c r="E106"/>
  <c r="F106" s="1"/>
  <c r="E107"/>
  <c r="F107" s="1"/>
  <c r="E108"/>
  <c r="F108" s="1"/>
  <c r="E109"/>
  <c r="F109" s="1"/>
  <c r="E112"/>
  <c r="F112" s="1"/>
  <c r="E113"/>
  <c r="F113" s="1"/>
  <c r="E114"/>
  <c r="F114" s="1"/>
  <c r="E115"/>
  <c r="F115" s="1"/>
  <c r="E116"/>
  <c r="F116" s="1"/>
  <c r="E117"/>
  <c r="F117" s="1"/>
  <c r="E118"/>
  <c r="F118" s="1"/>
  <c r="E120"/>
  <c r="F120" s="1"/>
  <c r="E121"/>
  <c r="F121" s="1"/>
  <c r="E122"/>
  <c r="F122" s="1"/>
  <c r="E123"/>
  <c r="F123" s="1"/>
  <c r="E124"/>
  <c r="F124" s="1"/>
  <c r="E125"/>
  <c r="E126"/>
  <c r="E127"/>
  <c r="E128"/>
  <c r="E129"/>
  <c r="F129" s="1"/>
  <c r="E130"/>
  <c r="F130" s="1"/>
  <c r="E131"/>
  <c r="E132"/>
  <c r="E133"/>
  <c r="F133" s="1"/>
  <c r="E134"/>
  <c r="F134" s="1"/>
  <c r="E136"/>
  <c r="F136" s="1"/>
  <c r="E137"/>
  <c r="F137" s="1"/>
  <c r="E138"/>
  <c r="F138" s="1"/>
  <c r="E139"/>
  <c r="F139" s="1"/>
  <c r="E140"/>
  <c r="F140" s="1"/>
  <c r="E141"/>
  <c r="F141" s="1"/>
  <c r="E142"/>
  <c r="F142" s="1"/>
  <c r="E143"/>
  <c r="F143" s="1"/>
  <c r="E144"/>
  <c r="F144" s="1"/>
  <c r="E146"/>
  <c r="F146" s="1"/>
  <c r="E147"/>
  <c r="F147" s="1"/>
  <c r="E148"/>
  <c r="F148" s="1"/>
  <c r="E149"/>
  <c r="F149" s="1"/>
  <c r="E150"/>
  <c r="F150" s="1"/>
  <c r="E151"/>
  <c r="F151" s="1"/>
  <c r="E152"/>
  <c r="F152" s="1"/>
  <c r="E153"/>
  <c r="F153" s="1"/>
  <c r="E154"/>
  <c r="F154" s="1"/>
  <c r="E156"/>
  <c r="F156" s="1"/>
  <c r="E157"/>
  <c r="F157" s="1"/>
  <c r="E158"/>
  <c r="F158" s="1"/>
  <c r="E159"/>
  <c r="F159" s="1"/>
  <c r="E160"/>
  <c r="F160" s="1"/>
  <c r="E161"/>
  <c r="F161" s="1"/>
  <c r="E162"/>
  <c r="F162" s="1"/>
  <c r="E163"/>
  <c r="F163" s="1"/>
  <c r="E164"/>
  <c r="F164" s="1"/>
  <c r="E165"/>
  <c r="F165" s="1"/>
  <c r="E166"/>
  <c r="F166" s="1"/>
  <c r="E167"/>
  <c r="F167" s="1"/>
  <c r="E168"/>
  <c r="F168" s="1"/>
  <c r="E169"/>
  <c r="F169" s="1"/>
  <c r="E172"/>
  <c r="F172" s="1"/>
  <c r="E173"/>
  <c r="F173" s="1"/>
  <c r="E174"/>
  <c r="F174" s="1"/>
  <c r="E175"/>
  <c r="F175" s="1"/>
  <c r="E176"/>
  <c r="F176" s="1"/>
  <c r="E177"/>
  <c r="F177" s="1"/>
  <c r="E178"/>
  <c r="F178" s="1"/>
  <c r="E179"/>
  <c r="F179" s="1"/>
  <c r="E180"/>
  <c r="F180" s="1"/>
  <c r="E181"/>
  <c r="E182"/>
  <c r="F182" s="1"/>
  <c r="E183"/>
  <c r="F183" s="1"/>
  <c r="E184"/>
  <c r="F184" s="1"/>
  <c r="E185"/>
  <c r="F185" s="1"/>
  <c r="E186"/>
  <c r="F186" s="1"/>
  <c r="E187"/>
  <c r="F187" s="1"/>
  <c r="E188"/>
  <c r="F188" s="1"/>
  <c r="E189"/>
  <c r="F189" s="1"/>
  <c r="E190"/>
  <c r="F190" s="1"/>
  <c r="E192"/>
  <c r="F192" s="1"/>
  <c r="E193"/>
  <c r="F193" s="1"/>
  <c r="E194"/>
  <c r="F194" s="1"/>
  <c r="E195"/>
  <c r="F195" s="1"/>
  <c r="E196"/>
  <c r="F196" s="1"/>
  <c r="E197"/>
  <c r="E198"/>
  <c r="F198" s="1"/>
  <c r="E199"/>
  <c r="E200"/>
  <c r="F200" s="1"/>
  <c r="E201"/>
  <c r="F201" s="1"/>
  <c r="E202"/>
  <c r="F202" s="1"/>
  <c r="E203"/>
  <c r="F203" s="1"/>
  <c r="E204"/>
  <c r="F204" s="1"/>
  <c r="E205"/>
  <c r="F205" s="1"/>
  <c r="E206"/>
  <c r="F206" s="1"/>
  <c r="E207"/>
  <c r="F207" s="1"/>
  <c r="E209"/>
  <c r="E210"/>
  <c r="E211"/>
  <c r="F211" s="1"/>
  <c r="E212"/>
  <c r="F212" s="1"/>
  <c r="E213"/>
  <c r="E215"/>
  <c r="F215" s="1"/>
  <c r="E216"/>
  <c r="F216" s="1"/>
  <c r="E217"/>
  <c r="F217" s="1"/>
  <c r="E218"/>
  <c r="F218" s="1"/>
  <c r="E220"/>
  <c r="E221"/>
  <c r="F221" s="1"/>
  <c r="E222"/>
  <c r="F222" s="1"/>
  <c r="E223"/>
  <c r="F223" s="1"/>
  <c r="E224"/>
  <c r="E225"/>
  <c r="F225" s="1"/>
  <c r="E226"/>
  <c r="F226" s="1"/>
  <c r="F228"/>
  <c r="E229"/>
  <c r="F229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/>
  <c r="F5" s="1"/>
  <c r="E64"/>
  <c r="F64" s="1"/>
  <c r="D10" i="3" l="1"/>
  <c r="E59" i="1"/>
  <c r="F59" s="1"/>
  <c r="E49"/>
  <c r="F49" s="1"/>
  <c r="E25"/>
  <c r="F25" s="1"/>
  <c r="E191"/>
  <c r="F191" s="1"/>
  <c r="E4" l="1"/>
  <c r="F4" s="1"/>
  <c r="E219"/>
  <c r="F219" s="1"/>
  <c r="E92"/>
  <c r="F92" s="1"/>
  <c r="E33"/>
  <c r="F33" s="1"/>
  <c r="E145"/>
  <c r="F145" s="1"/>
  <c r="E227"/>
  <c r="F227" s="1"/>
  <c r="E214"/>
  <c r="F214" s="1"/>
  <c r="E208"/>
  <c r="F208" s="1"/>
  <c r="E171"/>
  <c r="F171" s="1"/>
  <c r="E135"/>
  <c r="F135" s="1"/>
  <c r="E119"/>
  <c r="F119" s="1"/>
  <c r="E111"/>
  <c r="F111" s="1"/>
  <c r="E96"/>
  <c r="F96" s="1"/>
  <c r="E84"/>
  <c r="F84" s="1"/>
  <c r="C10" i="3"/>
  <c r="E10" s="1"/>
  <c r="F10" s="1"/>
  <c r="E155" i="1"/>
  <c r="D7" i="3"/>
  <c r="D6"/>
  <c r="D8"/>
  <c r="C7" l="1"/>
  <c r="E7" s="1"/>
  <c r="F7" s="1"/>
  <c r="E63" i="1"/>
  <c r="C8" i="3"/>
  <c r="E8" s="1"/>
  <c r="F8" s="1"/>
  <c r="E110" i="1"/>
  <c r="F155"/>
  <c r="E170"/>
  <c r="C6" i="3"/>
  <c r="E6" s="1"/>
  <c r="F6" s="1"/>
  <c r="E3" i="1"/>
  <c r="D5" i="3"/>
  <c r="D9"/>
  <c r="C9"/>
  <c r="E9" l="1"/>
  <c r="F9" s="1"/>
  <c r="F63" i="1"/>
  <c r="F170"/>
  <c r="F110"/>
  <c r="F3"/>
  <c r="C5" i="3" l="1"/>
  <c r="E5" l="1"/>
  <c r="F5" s="1"/>
</calcChain>
</file>

<file path=xl/sharedStrings.xml><?xml version="1.0" encoding="utf-8"?>
<sst xmlns="http://schemas.openxmlformats.org/spreadsheetml/2006/main" count="272" uniqueCount="243">
  <si>
    <t>ქვეყანა</t>
  </si>
  <si>
    <t>ცვლილება</t>
  </si>
  <si>
    <t>ცვლილება%</t>
  </si>
  <si>
    <t>ჯამი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</si>
  <si>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</si>
  <si>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</si>
  <si>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</si>
  <si>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</si>
  <si>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</si>
  <si>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</si>
  <si>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</si>
  <si>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</si>
  <si>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</si>
  <si>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</si>
  <si>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</si>
  <si>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</si>
  <si>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</si>
  <si>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</si>
  <si>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</si>
  <si>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</si>
  <si>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</si>
  <si>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</si>
  <si>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</si>
  <si>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</si>
  <si>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</si>
  <si>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</si>
  <si>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</si>
  <si>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</si>
  <si>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</si>
  <si>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</si>
  <si>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</si>
  <si>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</si>
  <si>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</si>
  <si>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</si>
  <si>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</si>
  <si>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</si>
  <si>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</si>
  <si>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</si>
  <si>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</si>
  <si>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</si>
  <si>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</si>
  <si>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</si>
  <si>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</si>
  <si>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</si>
  <si>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</si>
  <si>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</si>
  <si>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</si>
  <si>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</si>
  <si>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</si>
  <si>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</si>
  <si>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</si>
  <si>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</si>
  <si>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</si>
  <si>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</si>
  <si>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მონაკო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</si>
  <si>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</si>
  <si>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</si>
  <si>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</si>
  <si>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</si>
  <si>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</si>
  <si>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</si>
  <si>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</si>
  <si>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</si>
  <si>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ანგვილა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</si>
  <si>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</si>
  <si>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</si>
  <si>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</si>
  <si>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</si>
  <si>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</si>
  <si>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</si>
  <si>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</si>
  <si>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</si>
  <si>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</si>
  <si>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</si>
  <si>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</si>
  <si>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</si>
  <si>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</si>
  <si>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</si>
  <si>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</si>
  <si>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</si>
  <si>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</si>
  <si>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</si>
  <si>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</si>
  <si>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</si>
  <si>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</si>
  <si>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</si>
  <si>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</si>
  <si>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</si>
  <si>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</si>
  <si>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</si>
  <si>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ა.შ.შ.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</si>
  <si>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</si>
  <si>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</si>
  <si>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</si>
  <si>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</si>
  <si>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</si>
  <si>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</si>
  <si>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</si>
  <si>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</si>
  <si>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</si>
  <si>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</si>
  <si>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</si>
  <si>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</si>
  <si>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</si>
  <si>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</si>
  <si>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</si>
  <si>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</si>
  <si>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</si>
  <si>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</si>
  <si>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</si>
  <si>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</si>
  <si>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</si>
  <si>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</si>
  <si>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</si>
  <si>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</si>
  <si>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</si>
  <si>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</si>
  <si>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</si>
  <si>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</si>
  <si>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</si>
  <si>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</si>
  <si>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</si>
  <si>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</si>
  <si>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</si>
  <si>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</si>
  <si>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</si>
  <si>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</si>
  <si>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</si>
  <si>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</si>
  <si>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</si>
  <si>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</si>
  <si>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</si>
  <si>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</si>
  <si>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</si>
  <si>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</si>
  <si>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</si>
  <si>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</si>
  <si>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გვიანა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</si>
  <si>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</si>
  <si>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</si>
  <si>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</si>
  <si>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</si>
  <si>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</si>
  <si>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</si>
  <si>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</si>
  <si>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</si>
  <si>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</si>
  <si>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</si>
  <si>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</si>
  <si>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</si>
  <si>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</si>
  <si>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</si>
  <si>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</si>
  <si>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</si>
  <si>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</si>
  <si>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</si>
  <si>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</si>
  <si>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</si>
  <si>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</si>
  <si>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</si>
  <si>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</si>
  <si>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</si>
  <si>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</si>
  <si>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</si>
  <si>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</si>
  <si>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</si>
  <si>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</si>
  <si>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</si>
  <si>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</si>
  <si>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</si>
  <si>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</si>
  <si>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ცენტრალური აფრიკის რესპუბლიკა</t>
  </si>
  <si>
    <t>ჰონგკონგი, ჩინეთის სახალხო რესპუბლიკა</t>
  </si>
  <si>
    <t>ერიტრეა</t>
  </si>
  <si>
    <t>ვანუატუ</t>
  </si>
  <si>
    <t>ლაოსი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</si>
  <si>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</si>
  <si>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</si>
  <si>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</si>
  <si>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</si>
  <si>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</si>
  <si>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</si>
  <si>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</si>
  <si>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</si>
  <si>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</si>
  <si>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</si>
  <si>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</si>
  <si>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</si>
  <si>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</si>
  <si>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</si>
  <si>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</si>
  <si>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</si>
  <si>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პუერტო-რიკო</t>
  </si>
  <si>
    <t>ფიჯი</t>
  </si>
  <si>
    <t>ჯიბუტი</t>
  </si>
  <si>
    <t>ნაურუ</t>
  </si>
  <si>
    <t>მალავი</t>
  </si>
  <si>
    <t>მაიოტა</t>
  </si>
  <si>
    <t>ბურკინა-ფასო</t>
  </si>
  <si>
    <t>სვაზილენდი</t>
  </si>
  <si>
    <t>სურინამი</t>
  </si>
  <si>
    <t>გრენადა</t>
  </si>
  <si>
    <t>ბელიზი</t>
  </si>
  <si>
    <t>ბუტანი</t>
  </si>
  <si>
    <t>გაიანა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</si>
  <si>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</si>
  <si>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</si>
  <si>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</si>
  <si>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</si>
  <si>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</si>
  <si>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</si>
  <si>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</si>
  <si>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</si>
  <si>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</si>
  <si>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</si>
  <si>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</si>
  <si>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</si>
  <si>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</si>
  <si>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</si>
  <si>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</si>
  <si>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</si>
  <si>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</si>
  <si>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</si>
  <si>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</si>
  <si>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</si>
  <si>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</si>
  <si>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</si>
  <si>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ტოპ 15 ქვეყანა 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</si>
  <si>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</si>
  <si>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</si>
  <si>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</si>
  <si>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შემოსვლები რეგიონების მიხედვით</t>
  </si>
  <si>
    <t>რეგიონი</t>
  </si>
  <si>
    <t>ევრიპა</t>
  </si>
  <si>
    <t>საჰაერო</t>
  </si>
  <si>
    <t>სახმელეთო</t>
  </si>
  <si>
    <t>სარკინიგზო</t>
  </si>
  <si>
    <t>საზღვაო</t>
  </si>
  <si>
    <t>ტიპი</t>
  </si>
  <si>
    <t>ბოსნია და ჰერცეგოვინა</t>
  </si>
  <si>
    <t>სერბეთი</t>
  </si>
  <si>
    <t>შემოსვლები საზღვრის ტიპის მიხედვით</t>
  </si>
  <si>
    <t>აშშ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</si>
</sst>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8"/>
      <color rgb="FF4B4B4B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</fills>
  <borders count="3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4" borderId="22" applyNumberFormat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" fillId="7" borderId="0" applyNumberFormat="0" applyBorder="0" applyAlignment="0" applyProtection="0"/>
  </cellStyleXfs>
  <cellXfs count="111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2" fillId="0" borderId="0" xfId="0" applyFont="1" applyBorder="1">
      <alignment vertical="center"/>
    </xf>
    <xf numFmtId="0" fontId="14" fillId="0" borderId="0" xfId="0" applyNumberFormat="1" applyFont="1" applyFill="1" applyBorder="1" applyAlignment="1">
      <alignment horizontal="center" vertical="top" wrapText="1"/>
    </xf>
    <xf numFmtId="9" fontId="15" fillId="0" borderId="5" xfId="4" applyFont="1" applyBorder="1" applyAlignment="1">
      <alignment horizontal="center" vertical="center"/>
    </xf>
    <xf numFmtId="9" fontId="15" fillId="0" borderId="6" xfId="4" applyFont="1" applyBorder="1" applyAlignment="1">
      <alignment horizontal="center" vertical="center"/>
    </xf>
    <xf numFmtId="0" fontId="16" fillId="0" borderId="0" xfId="0" applyNumberFormat="1" applyFont="1" applyFill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3" fillId="0" borderId="11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9" fontId="9" fillId="0" borderId="0" xfId="3" applyFont="1" applyAlignment="1">
      <alignment horizontal="center" vertical="center"/>
    </xf>
    <xf numFmtId="0" fontId="17" fillId="0" borderId="0" xfId="0" applyFo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9" fontId="9" fillId="0" borderId="5" xfId="3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9" fontId="9" fillId="0" borderId="6" xfId="3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9" fontId="9" fillId="0" borderId="5" xfId="3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9" fontId="9" fillId="0" borderId="6" xfId="3" applyFont="1" applyBorder="1" applyAlignment="1">
      <alignment horizontal="center" vertical="center"/>
    </xf>
    <xf numFmtId="0" fontId="0" fillId="0" borderId="0" xfId="0" applyNumberFormat="1" applyBorder="1" applyAlignment="1"/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/>
    </xf>
    <xf numFmtId="1" fontId="9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5" fillId="0" borderId="1" xfId="2" applyNumberFormat="1" applyFont="1" applyBorder="1" applyAlignment="1">
      <alignment horizontal="center" vertical="center"/>
    </xf>
    <xf numFmtId="3" fontId="15" fillId="0" borderId="1" xfId="4" applyNumberFormat="1" applyFont="1" applyBorder="1" applyAlignment="1">
      <alignment horizontal="center" vertical="center"/>
    </xf>
    <xf numFmtId="3" fontId="15" fillId="0" borderId="4" xfId="2" applyNumberFormat="1" applyFont="1" applyBorder="1" applyAlignment="1">
      <alignment horizontal="center" vertical="center"/>
    </xf>
    <xf numFmtId="3" fontId="15" fillId="0" borderId="4" xfId="4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9" fontId="15" fillId="2" borderId="5" xfId="4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8" fillId="2" borderId="4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 wrapText="1"/>
    </xf>
    <xf numFmtId="9" fontId="10" fillId="0" borderId="5" xfId="3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9" fontId="10" fillId="0" borderId="6" xfId="3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 wrapText="1"/>
    </xf>
    <xf numFmtId="9" fontId="0" fillId="0" borderId="0" xfId="3" applyFont="1" applyAlignment="1"/>
    <xf numFmtId="0" fontId="22" fillId="5" borderId="16" xfId="7" applyBorder="1" applyAlignment="1">
      <alignment horizontal="center" vertical="center" wrapText="1"/>
    </xf>
    <xf numFmtId="3" fontId="2" fillId="7" borderId="1" xfId="9" applyNumberFormat="1" applyBorder="1" applyAlignment="1">
      <alignment horizontal="center" vertical="center"/>
    </xf>
    <xf numFmtId="9" fontId="2" fillId="7" borderId="5" xfId="9" applyNumberFormat="1" applyBorder="1" applyAlignment="1">
      <alignment horizontal="center" vertical="center"/>
    </xf>
    <xf numFmtId="3" fontId="2" fillId="7" borderId="12" xfId="9" applyNumberFormat="1" applyBorder="1" applyAlignment="1">
      <alignment horizontal="center" vertical="center"/>
    </xf>
    <xf numFmtId="3" fontId="2" fillId="7" borderId="1" xfId="9" applyNumberFormat="1" applyBorder="1" applyAlignment="1" applyProtection="1">
      <alignment horizontal="center" vertical="center" wrapText="1"/>
      <protection locked="0"/>
    </xf>
    <xf numFmtId="3" fontId="2" fillId="7" borderId="10" xfId="9" applyNumberFormat="1" applyBorder="1" applyAlignment="1">
      <alignment horizontal="center" vertical="center"/>
    </xf>
    <xf numFmtId="3" fontId="2" fillId="7" borderId="1" xfId="9" applyNumberFormat="1" applyBorder="1" applyAlignment="1">
      <alignment horizontal="center" vertical="center" wrapText="1"/>
    </xf>
    <xf numFmtId="3" fontId="22" fillId="6" borderId="22" xfId="8" applyNumberFormat="1" applyBorder="1" applyAlignment="1">
      <alignment horizontal="center" vertical="center" wrapText="1"/>
    </xf>
    <xf numFmtId="3" fontId="22" fillId="6" borderId="23" xfId="8" applyNumberFormat="1" applyBorder="1" applyAlignment="1">
      <alignment horizontal="center" vertical="center"/>
    </xf>
    <xf numFmtId="3" fontId="22" fillId="6" borderId="23" xfId="8" applyNumberFormat="1" applyBorder="1" applyAlignment="1" applyProtection="1">
      <alignment horizontal="center" vertical="center" wrapText="1"/>
      <protection locked="0"/>
    </xf>
    <xf numFmtId="0" fontId="21" fillId="4" borderId="24" xfId="6" applyNumberFormat="1" applyBorder="1" applyAlignment="1">
      <alignment horizontal="center" vertical="center"/>
    </xf>
    <xf numFmtId="3" fontId="21" fillId="4" borderId="22" xfId="6" applyNumberFormat="1" applyBorder="1" applyAlignment="1">
      <alignment horizontal="center" vertical="center"/>
    </xf>
    <xf numFmtId="9" fontId="21" fillId="4" borderId="25" xfId="6" applyNumberFormat="1" applyBorder="1" applyAlignment="1">
      <alignment horizontal="center" vertical="center"/>
    </xf>
    <xf numFmtId="0" fontId="22" fillId="6" borderId="24" xfId="8" applyNumberFormat="1" applyBorder="1" applyAlignment="1">
      <alignment horizontal="center" vertical="center"/>
    </xf>
    <xf numFmtId="9" fontId="22" fillId="6" borderId="25" xfId="8" applyNumberFormat="1" applyBorder="1" applyAlignment="1">
      <alignment horizontal="center" vertical="center"/>
    </xf>
    <xf numFmtId="0" fontId="22" fillId="6" borderId="26" xfId="8" applyNumberFormat="1" applyBorder="1" applyAlignment="1">
      <alignment horizontal="center" vertical="center"/>
    </xf>
    <xf numFmtId="9" fontId="22" fillId="6" borderId="27" xfId="8" applyNumberFormat="1" applyBorder="1" applyAlignment="1">
      <alignment horizontal="center" vertical="center"/>
    </xf>
    <xf numFmtId="0" fontId="22" fillId="6" borderId="26" xfId="8" applyNumberFormat="1" applyBorder="1" applyAlignment="1">
      <alignment horizontal="center" vertical="center" wrapText="1"/>
    </xf>
    <xf numFmtId="0" fontId="22" fillId="6" borderId="26" xfId="8" applyNumberForma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" fillId="7" borderId="2" xfId="9" applyNumberFormat="1" applyFont="1" applyBorder="1" applyAlignment="1">
      <alignment horizontal="center" vertical="center"/>
    </xf>
    <xf numFmtId="0" fontId="1" fillId="7" borderId="2" xfId="9" applyNumberFormat="1" applyFont="1" applyBorder="1" applyAlignment="1">
      <alignment horizontal="center" vertical="center" wrapText="1"/>
    </xf>
    <xf numFmtId="0" fontId="1" fillId="7" borderId="13" xfId="9" applyNumberFormat="1" applyFont="1" applyBorder="1" applyAlignment="1">
      <alignment horizontal="center" vertical="center"/>
    </xf>
    <xf numFmtId="1" fontId="1" fillId="7" borderId="2" xfId="9" applyNumberFormat="1" applyFont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>
      <alignment horizontal="center" wrapText="1"/>
    </xf>
    <xf numFmtId="0" fontId="21" fillId="4" borderId="24" xfId="6" applyNumberFormat="1" applyBorder="1" applyAlignment="1">
      <alignment horizontal="center"/>
    </xf>
    <xf numFmtId="0" fontId="9" fillId="0" borderId="28" xfId="0" applyNumberFormat="1" applyFont="1" applyFill="1" applyBorder="1" applyAlignment="1">
      <alignment horizontal="center" vertical="center" wrapText="1"/>
    </xf>
    <xf numFmtId="9" fontId="10" fillId="0" borderId="29" xfId="3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4" fillId="5" borderId="7" xfId="7" applyNumberFormat="1" applyFont="1" applyBorder="1" applyAlignment="1">
      <alignment horizontal="center" vertical="center" wrapText="1"/>
    </xf>
    <xf numFmtId="0" fontId="24" fillId="5" borderId="8" xfId="7" applyNumberFormat="1" applyFont="1" applyBorder="1" applyAlignment="1">
      <alignment horizontal="center" vertical="center" wrapText="1"/>
    </xf>
    <xf numFmtId="3" fontId="24" fillId="5" borderId="9" xfId="7" applyNumberFormat="1" applyFont="1" applyBorder="1" applyAlignment="1">
      <alignment horizontal="center" vertical="center" wrapText="1"/>
    </xf>
    <xf numFmtId="0" fontId="24" fillId="5" borderId="14" xfId="7" applyFont="1" applyBorder="1" applyAlignment="1">
      <alignment horizontal="center" vertical="center" wrapText="1"/>
    </xf>
    <xf numFmtId="0" fontId="24" fillId="5" borderId="8" xfId="7" applyFont="1" applyBorder="1" applyAlignment="1">
      <alignment horizontal="center" vertical="center" wrapText="1"/>
    </xf>
    <xf numFmtId="0" fontId="24" fillId="5" borderId="9" xfId="7" applyFont="1" applyBorder="1" applyAlignment="1">
      <alignment horizontal="center" vertical="center" wrapText="1"/>
    </xf>
    <xf numFmtId="0" fontId="24" fillId="5" borderId="30" xfId="7" applyNumberFormat="1" applyFont="1" applyBorder="1" applyAlignment="1">
      <alignment horizontal="center" vertical="center" wrapText="1"/>
    </xf>
    <xf numFmtId="0" fontId="24" fillId="5" borderId="31" xfId="7" applyNumberFormat="1" applyFont="1" applyBorder="1" applyAlignment="1">
      <alignment horizontal="center" vertical="center" wrapText="1"/>
    </xf>
    <xf numFmtId="0" fontId="24" fillId="5" borderId="32" xfId="7" applyNumberFormat="1" applyFont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1"/>
  <sheetViews>
    <sheetView tabSelected="1" workbookViewId="0">
      <selection activeCell="B1" sqref="B1"/>
    </sheetView>
  </sheetViews>
  <sheetFormatPr defaultRowHeight="15" customHeight="1"/>
  <cols>
    <col min="1" max="1" width="8.28515625" style="7" customWidth="1"/>
    <col min="2" max="2" width="45.85546875" style="7" customWidth="1"/>
    <col min="3" max="4" width="18.140625" style="7" customWidth="1"/>
    <col min="5" max="5" width="18.28515625" style="7" customWidth="1"/>
    <col min="6" max="6" width="20.140625" style="7" customWidth="1"/>
    <col min="7" max="16384" width="9.140625" style="7"/>
  </cols>
  <sheetData>
    <row r="1" spans="2:15" ht="35.25" customHeight="1">
      <c r="B1" s="100" t="s">
        <v>0</v>
      </c>
      <c r="C1" s="101">
        <v>2012</v>
      </c>
      <c r="D1" s="101">
        <v>2013</v>
      </c>
      <c r="E1" s="101" t="s">
        <v>1</v>
      </c>
      <c r="F1" s="102" t="s">
        <v>2</v>
      </c>
      <c r="G1" s="53"/>
    </row>
    <row r="2" spans="2:15" ht="15" customHeight="1">
      <c r="B2" s="78" t="s">
        <v>3</v>
      </c>
      <c r="C2" s="79">
        <f>(C3+C63+C110+C155+C170+C227)</f>
        <v>4428221</v>
      </c>
      <c r="D2" s="79">
        <f>(D3+D63+D110+D155+D170+D227)</f>
        <v>5392303</v>
      </c>
      <c r="E2" s="79">
        <f>D2-C2</f>
        <v>964082</v>
      </c>
      <c r="F2" s="80">
        <f>E2/C2</f>
        <v>0.21771316291576234</v>
      </c>
      <c r="G2" s="22"/>
      <c r="J2" s="21"/>
      <c r="K2" s="39"/>
    </row>
    <row r="3" spans="2:15" ht="15" customHeight="1">
      <c r="B3" s="81" t="s">
        <v>4</v>
      </c>
      <c r="C3" s="75">
        <f>C4+C25+C33+C49+C59</f>
        <v>4225635</v>
      </c>
      <c r="D3" s="75">
        <f>D4+D25+D33+D49+D59</f>
        <v>5168046</v>
      </c>
      <c r="E3" s="75">
        <f>D3-C3</f>
        <v>942411</v>
      </c>
      <c r="F3" s="82">
        <f t="shared" ref="F3:F64" si="0">E3/C3</f>
        <v>0.22302233865442708</v>
      </c>
      <c r="L3" s="22"/>
    </row>
    <row r="4" spans="2:15" ht="30">
      <c r="B4" s="89" t="s">
        <v>5</v>
      </c>
      <c r="C4" s="69">
        <f>SUM(C5:C24)</f>
        <v>2541032</v>
      </c>
      <c r="D4" s="69">
        <f>SUM(D5:D24)</f>
        <v>3390455</v>
      </c>
      <c r="E4" s="69">
        <f>D4-C4</f>
        <v>849423</v>
      </c>
      <c r="F4" s="70">
        <f t="shared" si="0"/>
        <v>0.33428268514524806</v>
      </c>
    </row>
    <row r="5" spans="2:15" s="20" customFormat="1" ht="12">
      <c r="B5" s="28" t="s">
        <v>7</v>
      </c>
      <c r="C5" s="55">
        <v>931933</v>
      </c>
      <c r="D5" s="46">
        <v>1075857</v>
      </c>
      <c r="E5" s="47">
        <f>D5-C5</f>
        <v>143924</v>
      </c>
      <c r="F5" s="29">
        <f t="shared" si="0"/>
        <v>0.15443599486229159</v>
      </c>
      <c r="H5" s="54"/>
      <c r="I5" s="22"/>
      <c r="L5" s="22"/>
    </row>
    <row r="6" spans="2:15" s="20" customFormat="1" ht="12">
      <c r="B6" s="28" t="s">
        <v>8</v>
      </c>
      <c r="C6" s="55">
        <v>7972</v>
      </c>
      <c r="D6" s="46">
        <v>12915</v>
      </c>
      <c r="E6" s="47">
        <f t="shared" ref="E6:E69" si="1">D6-C6</f>
        <v>4943</v>
      </c>
      <c r="F6" s="29">
        <f t="shared" si="0"/>
        <v>0.62004515805318616</v>
      </c>
      <c r="G6" s="60"/>
      <c r="H6" s="54"/>
      <c r="O6" s="23"/>
    </row>
    <row r="7" spans="2:15" s="20" customFormat="1" ht="12">
      <c r="B7" s="28" t="s">
        <v>9</v>
      </c>
      <c r="C7" s="55">
        <v>10668</v>
      </c>
      <c r="D7" s="46">
        <v>10878</v>
      </c>
      <c r="E7" s="47">
        <f t="shared" si="1"/>
        <v>210</v>
      </c>
      <c r="F7" s="29">
        <f t="shared" si="0"/>
        <v>1.968503937007874E-2</v>
      </c>
      <c r="G7" s="60"/>
      <c r="H7" s="54"/>
    </row>
    <row r="8" spans="2:15" ht="15" customHeight="1">
      <c r="B8" s="30" t="s">
        <v>11</v>
      </c>
      <c r="C8" s="55">
        <v>4366</v>
      </c>
      <c r="D8" s="46">
        <v>3721</v>
      </c>
      <c r="E8" s="47">
        <f t="shared" si="1"/>
        <v>-645</v>
      </c>
      <c r="F8" s="29">
        <f t="shared" si="0"/>
        <v>-0.14773247824095281</v>
      </c>
      <c r="G8" s="60"/>
      <c r="H8" s="54"/>
    </row>
    <row r="9" spans="2:15" ht="15" customHeight="1">
      <c r="B9" s="30" t="s">
        <v>23</v>
      </c>
      <c r="C9" s="55">
        <v>2550</v>
      </c>
      <c r="D9" s="46">
        <v>2506</v>
      </c>
      <c r="E9" s="47">
        <f t="shared" si="1"/>
        <v>-44</v>
      </c>
      <c r="F9" s="29">
        <f t="shared" si="0"/>
        <v>-1.7254901960784313E-2</v>
      </c>
      <c r="G9" s="60"/>
      <c r="H9" s="54"/>
    </row>
    <row r="10" spans="2:15" ht="15" customHeight="1">
      <c r="B10" s="30" t="s">
        <v>15</v>
      </c>
      <c r="C10" s="55">
        <v>5693</v>
      </c>
      <c r="D10" s="46">
        <v>6336</v>
      </c>
      <c r="E10" s="47">
        <f t="shared" si="1"/>
        <v>643</v>
      </c>
      <c r="F10" s="29">
        <f t="shared" si="0"/>
        <v>0.11294572281749517</v>
      </c>
      <c r="G10" s="60"/>
      <c r="H10" s="54"/>
    </row>
    <row r="11" spans="2:15" ht="15" customHeight="1">
      <c r="B11" s="30" t="s">
        <v>16</v>
      </c>
      <c r="C11" s="55">
        <v>5319</v>
      </c>
      <c r="D11" s="46">
        <v>5647</v>
      </c>
      <c r="E11" s="47">
        <f t="shared" si="1"/>
        <v>328</v>
      </c>
      <c r="F11" s="29">
        <f t="shared" si="0"/>
        <v>6.1665726640345933E-2</v>
      </c>
      <c r="G11" s="60"/>
      <c r="H11" s="54"/>
    </row>
    <row r="12" spans="2:15" s="20" customFormat="1" ht="15" customHeight="1">
      <c r="B12" s="28" t="s">
        <v>17</v>
      </c>
      <c r="C12" s="55">
        <v>4001</v>
      </c>
      <c r="D12" s="46">
        <v>5442</v>
      </c>
      <c r="E12" s="47">
        <f t="shared" si="1"/>
        <v>1441</v>
      </c>
      <c r="F12" s="29">
        <f t="shared" si="0"/>
        <v>0.3601599600099975</v>
      </c>
      <c r="G12" s="60"/>
      <c r="H12" s="54"/>
    </row>
    <row r="13" spans="2:15" s="20" customFormat="1" ht="15" customHeight="1">
      <c r="B13" s="28" t="s">
        <v>18</v>
      </c>
      <c r="C13" s="55">
        <v>20563</v>
      </c>
      <c r="D13" s="46">
        <v>36946</v>
      </c>
      <c r="E13" s="47">
        <f t="shared" si="1"/>
        <v>16383</v>
      </c>
      <c r="F13" s="29">
        <f t="shared" si="0"/>
        <v>0.79672226815153435</v>
      </c>
      <c r="G13" s="60"/>
      <c r="H13" s="54"/>
    </row>
    <row r="14" spans="2:15" ht="15" customHeight="1">
      <c r="B14" s="30" t="s">
        <v>19</v>
      </c>
      <c r="C14" s="55">
        <v>3597</v>
      </c>
      <c r="D14" s="46">
        <v>3524</v>
      </c>
      <c r="E14" s="47">
        <f t="shared" si="1"/>
        <v>-73</v>
      </c>
      <c r="F14" s="29">
        <f t="shared" si="0"/>
        <v>-2.0294690019460663E-2</v>
      </c>
      <c r="G14" s="60"/>
      <c r="H14" s="54"/>
    </row>
    <row r="15" spans="2:15" ht="15" customHeight="1">
      <c r="B15" s="30" t="s">
        <v>20</v>
      </c>
      <c r="C15" s="55">
        <v>513930</v>
      </c>
      <c r="D15" s="46">
        <v>767396</v>
      </c>
      <c r="E15" s="47">
        <f t="shared" si="1"/>
        <v>253466</v>
      </c>
      <c r="F15" s="29">
        <f t="shared" si="0"/>
        <v>0.49319167980075107</v>
      </c>
      <c r="G15" s="60"/>
      <c r="H15" s="54"/>
    </row>
    <row r="16" spans="2:15" s="20" customFormat="1" ht="15" customHeight="1">
      <c r="B16" s="28" t="s">
        <v>21</v>
      </c>
      <c r="C16" s="55">
        <v>1300</v>
      </c>
      <c r="D16" s="46">
        <v>1836</v>
      </c>
      <c r="E16" s="47">
        <f t="shared" si="1"/>
        <v>536</v>
      </c>
      <c r="F16" s="29">
        <f t="shared" si="0"/>
        <v>0.41230769230769232</v>
      </c>
      <c r="G16" s="60"/>
      <c r="H16" s="54"/>
    </row>
    <row r="17" spans="2:8" ht="15" customHeight="1">
      <c r="B17" s="30" t="s">
        <v>6</v>
      </c>
      <c r="C17" s="55">
        <v>921929</v>
      </c>
      <c r="D17" s="46">
        <v>1291838</v>
      </c>
      <c r="E17" s="47">
        <f t="shared" si="1"/>
        <v>369909</v>
      </c>
      <c r="F17" s="29">
        <f t="shared" si="0"/>
        <v>0.40123371756393389</v>
      </c>
      <c r="G17" s="60"/>
      <c r="H17" s="54"/>
    </row>
    <row r="18" spans="2:8" ht="15" customHeight="1">
      <c r="B18" s="30" t="s">
        <v>22</v>
      </c>
      <c r="C18" s="55">
        <v>687</v>
      </c>
      <c r="D18" s="46">
        <v>816</v>
      </c>
      <c r="E18" s="47">
        <f t="shared" si="1"/>
        <v>129</v>
      </c>
      <c r="F18" s="29">
        <f t="shared" si="0"/>
        <v>0.18777292576419213</v>
      </c>
      <c r="G18" s="60"/>
      <c r="H18" s="54"/>
    </row>
    <row r="19" spans="2:8" s="20" customFormat="1" ht="15" customHeight="1">
      <c r="B19" s="28" t="s">
        <v>25</v>
      </c>
      <c r="C19" s="55">
        <v>5852</v>
      </c>
      <c r="D19" s="46">
        <v>5738</v>
      </c>
      <c r="E19" s="47">
        <f t="shared" si="1"/>
        <v>-114</v>
      </c>
      <c r="F19" s="29">
        <f t="shared" si="0"/>
        <v>-1.948051948051948E-2</v>
      </c>
      <c r="G19" s="60"/>
      <c r="H19" s="54"/>
    </row>
    <row r="20" spans="2:8" ht="15" customHeight="1">
      <c r="B20" s="30" t="s">
        <v>24</v>
      </c>
      <c r="C20" s="55">
        <v>76610</v>
      </c>
      <c r="D20" s="46">
        <v>126797</v>
      </c>
      <c r="E20" s="47">
        <f t="shared" si="1"/>
        <v>50187</v>
      </c>
      <c r="F20" s="29">
        <f t="shared" si="0"/>
        <v>0.65509724579036677</v>
      </c>
      <c r="G20" s="60"/>
      <c r="H20" s="54"/>
    </row>
    <row r="21" spans="2:8" s="20" customFormat="1" ht="15" customHeight="1">
      <c r="B21" s="28" t="s">
        <v>12</v>
      </c>
      <c r="C21" s="55">
        <v>1337</v>
      </c>
      <c r="D21" s="46">
        <v>1880</v>
      </c>
      <c r="E21" s="47">
        <f t="shared" si="1"/>
        <v>543</v>
      </c>
      <c r="F21" s="29">
        <f t="shared" si="0"/>
        <v>0.40613313388182498</v>
      </c>
      <c r="G21" s="60"/>
      <c r="H21" s="54"/>
    </row>
    <row r="22" spans="2:8" s="20" customFormat="1" ht="15" customHeight="1">
      <c r="B22" s="31" t="s">
        <v>13</v>
      </c>
      <c r="C22" s="55">
        <v>15115</v>
      </c>
      <c r="D22" s="46">
        <v>21148</v>
      </c>
      <c r="E22" s="47">
        <f t="shared" si="1"/>
        <v>6033</v>
      </c>
      <c r="F22" s="29">
        <f t="shared" si="0"/>
        <v>0.39913992722461133</v>
      </c>
      <c r="G22" s="60"/>
      <c r="H22" s="54"/>
    </row>
    <row r="23" spans="2:8" s="20" customFormat="1" ht="15" customHeight="1">
      <c r="B23" s="31" t="s">
        <v>14</v>
      </c>
      <c r="C23" s="55">
        <v>2626</v>
      </c>
      <c r="D23" s="46">
        <v>2672</v>
      </c>
      <c r="E23" s="47">
        <f t="shared" si="1"/>
        <v>46</v>
      </c>
      <c r="F23" s="29">
        <f t="shared" si="0"/>
        <v>1.7517136329017517E-2</v>
      </c>
      <c r="G23" s="60"/>
      <c r="H23" s="54"/>
    </row>
    <row r="24" spans="2:8" s="20" customFormat="1" ht="15" customHeight="1">
      <c r="B24" s="31" t="s">
        <v>10</v>
      </c>
      <c r="C24" s="55">
        <v>4984</v>
      </c>
      <c r="D24" s="46">
        <v>6562</v>
      </c>
      <c r="E24" s="47">
        <f t="shared" si="1"/>
        <v>1578</v>
      </c>
      <c r="F24" s="29">
        <f t="shared" si="0"/>
        <v>0.3166131621187801</v>
      </c>
      <c r="G24" s="60"/>
      <c r="H24" s="54"/>
    </row>
    <row r="25" spans="2:8" ht="15" customHeight="1">
      <c r="B25" s="90" t="s">
        <v>26</v>
      </c>
      <c r="C25" s="71">
        <f>SUM(C26:C32)</f>
        <v>26211</v>
      </c>
      <c r="D25" s="71">
        <f>SUM(D26:D32)</f>
        <v>30167</v>
      </c>
      <c r="E25" s="69">
        <f t="shared" si="1"/>
        <v>3956</v>
      </c>
      <c r="F25" s="70">
        <f t="shared" si="0"/>
        <v>0.1509289992751135</v>
      </c>
      <c r="G25" s="59"/>
      <c r="H25" s="54"/>
    </row>
    <row r="26" spans="2:8" ht="15" customHeight="1">
      <c r="B26" s="28" t="s">
        <v>33</v>
      </c>
      <c r="C26" s="55">
        <v>14805</v>
      </c>
      <c r="D26" s="46">
        <v>16672</v>
      </c>
      <c r="E26" s="47">
        <f t="shared" si="1"/>
        <v>1867</v>
      </c>
      <c r="F26" s="29">
        <f t="shared" si="0"/>
        <v>0.12610604525498142</v>
      </c>
      <c r="G26" s="59"/>
      <c r="H26" s="54"/>
    </row>
    <row r="27" spans="2:8" ht="15" customHeight="1">
      <c r="B27" s="30" t="s">
        <v>27</v>
      </c>
      <c r="C27" s="55">
        <v>2130</v>
      </c>
      <c r="D27" s="46">
        <v>2501</v>
      </c>
      <c r="E27" s="47">
        <f t="shared" si="1"/>
        <v>371</v>
      </c>
      <c r="F27" s="29">
        <f t="shared" si="0"/>
        <v>0.17417840375586854</v>
      </c>
      <c r="G27" s="60"/>
      <c r="H27" s="54"/>
    </row>
    <row r="28" spans="2:8" ht="15" customHeight="1">
      <c r="B28" s="30" t="s">
        <v>30</v>
      </c>
      <c r="C28" s="55">
        <v>1330</v>
      </c>
      <c r="D28" s="46">
        <v>1381</v>
      </c>
      <c r="E28" s="47">
        <f t="shared" si="1"/>
        <v>51</v>
      </c>
      <c r="F28" s="29">
        <f t="shared" si="0"/>
        <v>3.8345864661654135E-2</v>
      </c>
      <c r="G28" s="60"/>
      <c r="H28" s="54"/>
    </row>
    <row r="29" spans="2:8" ht="15" customHeight="1">
      <c r="B29" s="30" t="s">
        <v>29</v>
      </c>
      <c r="C29" s="55">
        <v>102</v>
      </c>
      <c r="D29" s="46">
        <v>92</v>
      </c>
      <c r="E29" s="47">
        <f t="shared" si="1"/>
        <v>-10</v>
      </c>
      <c r="F29" s="29">
        <f t="shared" si="0"/>
        <v>-9.8039215686274508E-2</v>
      </c>
      <c r="G29" s="60"/>
      <c r="H29" s="54"/>
    </row>
    <row r="30" spans="2:8" ht="15" customHeight="1">
      <c r="B30" s="30" t="s">
        <v>31</v>
      </c>
      <c r="C30" s="55">
        <v>1894</v>
      </c>
      <c r="D30" s="46">
        <v>2008</v>
      </c>
      <c r="E30" s="47">
        <f t="shared" si="1"/>
        <v>114</v>
      </c>
      <c r="F30" s="29">
        <f t="shared" si="0"/>
        <v>6.0190073917634639E-2</v>
      </c>
      <c r="G30" s="60"/>
      <c r="H30" s="54"/>
    </row>
    <row r="31" spans="2:8" ht="15" customHeight="1">
      <c r="B31" s="30" t="s">
        <v>28</v>
      </c>
      <c r="C31" s="55">
        <v>2236</v>
      </c>
      <c r="D31" s="46">
        <v>3331</v>
      </c>
      <c r="E31" s="47">
        <f t="shared" si="1"/>
        <v>1095</v>
      </c>
      <c r="F31" s="29">
        <f t="shared" si="0"/>
        <v>0.48971377459749554</v>
      </c>
      <c r="G31" s="60"/>
      <c r="H31" s="54"/>
    </row>
    <row r="32" spans="2:8" ht="15" customHeight="1">
      <c r="B32" s="28" t="s">
        <v>32</v>
      </c>
      <c r="C32" s="55">
        <v>3714</v>
      </c>
      <c r="D32" s="46">
        <v>4182</v>
      </c>
      <c r="E32" s="47">
        <f t="shared" si="1"/>
        <v>468</v>
      </c>
      <c r="F32" s="29">
        <f t="shared" si="0"/>
        <v>0.12600969305331181</v>
      </c>
      <c r="G32" s="60"/>
      <c r="H32" s="54"/>
    </row>
    <row r="33" spans="2:8" ht="15" customHeight="1">
      <c r="B33" s="88" t="s">
        <v>34</v>
      </c>
      <c r="C33" s="69">
        <f>SUM(C34:C48)</f>
        <v>37286</v>
      </c>
      <c r="D33" s="69">
        <f>SUM(D34:D48)</f>
        <v>42853</v>
      </c>
      <c r="E33" s="69">
        <f t="shared" si="1"/>
        <v>5567</v>
      </c>
      <c r="F33" s="70">
        <f t="shared" si="0"/>
        <v>0.1493053693075149</v>
      </c>
      <c r="G33" s="59"/>
      <c r="H33" s="54"/>
    </row>
    <row r="34" spans="2:8" ht="15" customHeight="1">
      <c r="B34" s="30" t="s">
        <v>35</v>
      </c>
      <c r="C34" s="55">
        <v>403</v>
      </c>
      <c r="D34" s="46">
        <v>315</v>
      </c>
      <c r="E34" s="47">
        <f t="shared" si="1"/>
        <v>-88</v>
      </c>
      <c r="F34" s="29">
        <f t="shared" si="0"/>
        <v>-0.21836228287841192</v>
      </c>
      <c r="G34" s="59"/>
      <c r="H34" s="54"/>
    </row>
    <row r="35" spans="2:8" ht="15" customHeight="1">
      <c r="B35" s="30" t="s">
        <v>36</v>
      </c>
      <c r="C35" s="55">
        <v>13</v>
      </c>
      <c r="D35" s="46">
        <v>6</v>
      </c>
      <c r="E35" s="47">
        <f t="shared" si="1"/>
        <v>-7</v>
      </c>
      <c r="F35" s="29">
        <f t="shared" si="0"/>
        <v>-0.53846153846153844</v>
      </c>
      <c r="G35" s="60"/>
      <c r="H35" s="22"/>
    </row>
    <row r="36" spans="2:8" ht="12">
      <c r="B36" s="30" t="s">
        <v>239</v>
      </c>
      <c r="C36" s="55">
        <v>503</v>
      </c>
      <c r="D36" s="46">
        <v>473</v>
      </c>
      <c r="E36" s="47">
        <f t="shared" si="1"/>
        <v>-30</v>
      </c>
      <c r="F36" s="29">
        <f t="shared" si="0"/>
        <v>-5.9642147117296221E-2</v>
      </c>
      <c r="G36" s="60"/>
      <c r="H36" s="54"/>
    </row>
    <row r="37" spans="2:8" ht="15" customHeight="1">
      <c r="B37" s="28" t="s">
        <v>47</v>
      </c>
      <c r="C37" s="55">
        <v>3758</v>
      </c>
      <c r="D37" s="46">
        <v>4723</v>
      </c>
      <c r="E37" s="47">
        <f t="shared" si="1"/>
        <v>965</v>
      </c>
      <c r="F37" s="29">
        <f t="shared" si="0"/>
        <v>0.256785524215008</v>
      </c>
      <c r="G37" s="60"/>
      <c r="H37" s="54"/>
    </row>
    <row r="38" spans="2:8" ht="15" customHeight="1">
      <c r="B38" s="28" t="s">
        <v>39</v>
      </c>
      <c r="C38" s="55">
        <v>38</v>
      </c>
      <c r="D38" s="46">
        <v>23</v>
      </c>
      <c r="E38" s="47">
        <f t="shared" si="1"/>
        <v>-15</v>
      </c>
      <c r="F38" s="29">
        <f t="shared" si="0"/>
        <v>-0.39473684210526316</v>
      </c>
      <c r="G38" s="60"/>
      <c r="H38" s="54"/>
    </row>
    <row r="39" spans="2:8" ht="15" customHeight="1">
      <c r="B39" s="28" t="s">
        <v>40</v>
      </c>
      <c r="C39" s="55">
        <v>8438</v>
      </c>
      <c r="D39" s="46">
        <v>9677</v>
      </c>
      <c r="E39" s="47">
        <f t="shared" si="1"/>
        <v>1239</v>
      </c>
      <c r="F39" s="29">
        <f t="shared" si="0"/>
        <v>0.1468357430670775</v>
      </c>
      <c r="G39" s="60"/>
      <c r="H39" s="54"/>
    </row>
    <row r="40" spans="2:8" ht="15" customHeight="1">
      <c r="B40" s="28" t="s">
        <v>41</v>
      </c>
      <c r="C40" s="55">
        <v>375</v>
      </c>
      <c r="D40" s="46">
        <v>474</v>
      </c>
      <c r="E40" s="47">
        <f t="shared" si="1"/>
        <v>99</v>
      </c>
      <c r="F40" s="29">
        <f t="shared" si="0"/>
        <v>0.26400000000000001</v>
      </c>
      <c r="G40" s="60"/>
      <c r="H40" s="54"/>
    </row>
    <row r="41" spans="2:8" ht="15" customHeight="1">
      <c r="B41" s="28" t="s">
        <v>42</v>
      </c>
      <c r="C41" s="55">
        <v>102</v>
      </c>
      <c r="D41" s="46">
        <v>88</v>
      </c>
      <c r="E41" s="47">
        <f t="shared" si="1"/>
        <v>-14</v>
      </c>
      <c r="F41" s="29">
        <f t="shared" si="0"/>
        <v>-0.13725490196078433</v>
      </c>
      <c r="G41" s="60"/>
      <c r="H41" s="54"/>
    </row>
    <row r="42" spans="2:8" ht="12">
      <c r="B42" s="28" t="s">
        <v>43</v>
      </c>
      <c r="C42" s="55">
        <v>136</v>
      </c>
      <c r="D42" s="46">
        <v>124</v>
      </c>
      <c r="E42" s="47">
        <f t="shared" si="1"/>
        <v>-12</v>
      </c>
      <c r="F42" s="29">
        <f t="shared" si="0"/>
        <v>-8.8235294117647065E-2</v>
      </c>
      <c r="G42" s="60"/>
      <c r="H42" s="54"/>
    </row>
    <row r="43" spans="2:8" ht="12">
      <c r="B43" s="28" t="s">
        <v>44</v>
      </c>
      <c r="C43" s="55">
        <v>863</v>
      </c>
      <c r="D43" s="46">
        <v>1098</v>
      </c>
      <c r="E43" s="47">
        <f t="shared" si="1"/>
        <v>235</v>
      </c>
      <c r="F43" s="29">
        <f t="shared" si="0"/>
        <v>0.27230590961761297</v>
      </c>
      <c r="G43" s="60"/>
      <c r="H43" s="54"/>
    </row>
    <row r="44" spans="2:8" ht="12">
      <c r="B44" s="28" t="s">
        <v>38</v>
      </c>
      <c r="C44" s="55">
        <v>19777</v>
      </c>
      <c r="D44" s="46">
        <v>22024</v>
      </c>
      <c r="E44" s="47">
        <f t="shared" si="1"/>
        <v>2247</v>
      </c>
      <c r="F44" s="29">
        <f t="shared" si="0"/>
        <v>0.11361682762805279</v>
      </c>
      <c r="G44" s="60"/>
      <c r="H44" s="54"/>
    </row>
    <row r="45" spans="2:8" ht="12">
      <c r="B45" s="28" t="s">
        <v>45</v>
      </c>
      <c r="C45" s="55">
        <v>41</v>
      </c>
      <c r="D45" s="46">
        <v>77</v>
      </c>
      <c r="E45" s="47">
        <f t="shared" si="1"/>
        <v>36</v>
      </c>
      <c r="F45" s="29">
        <f t="shared" si="0"/>
        <v>0.87804878048780488</v>
      </c>
      <c r="G45" s="60"/>
      <c r="H45" s="54"/>
    </row>
    <row r="46" spans="2:8" ht="15" customHeight="1">
      <c r="B46" s="28" t="s">
        <v>240</v>
      </c>
      <c r="C46" s="55">
        <v>1223</v>
      </c>
      <c r="D46" s="46">
        <v>1485</v>
      </c>
      <c r="E46" s="47">
        <f t="shared" si="1"/>
        <v>262</v>
      </c>
      <c r="F46" s="29">
        <f t="shared" si="0"/>
        <v>0.214227309893704</v>
      </c>
      <c r="G46" s="60"/>
      <c r="H46" s="54"/>
    </row>
    <row r="47" spans="2:8" ht="15" customHeight="1">
      <c r="B47" s="28" t="s">
        <v>46</v>
      </c>
      <c r="C47" s="55">
        <v>777</v>
      </c>
      <c r="D47" s="46">
        <v>937</v>
      </c>
      <c r="E47" s="47">
        <f t="shared" si="1"/>
        <v>160</v>
      </c>
      <c r="F47" s="29">
        <f t="shared" si="0"/>
        <v>0.20592020592020591</v>
      </c>
      <c r="G47" s="60"/>
      <c r="H47" s="54"/>
    </row>
    <row r="48" spans="2:8" ht="15" customHeight="1">
      <c r="B48" s="28" t="s">
        <v>37</v>
      </c>
      <c r="C48" s="55">
        <v>839</v>
      </c>
      <c r="D48" s="46">
        <v>1329</v>
      </c>
      <c r="E48" s="47">
        <f t="shared" si="1"/>
        <v>490</v>
      </c>
      <c r="F48" s="29">
        <f t="shared" si="0"/>
        <v>0.58402860548271751</v>
      </c>
      <c r="G48" s="60"/>
      <c r="H48" s="54"/>
    </row>
    <row r="49" spans="1:8" ht="15" customHeight="1">
      <c r="B49" s="88" t="s">
        <v>48</v>
      </c>
      <c r="C49" s="69">
        <f>SUM(C50:C58)</f>
        <v>56617</v>
      </c>
      <c r="D49" s="69">
        <f>SUM(D50:D58)</f>
        <v>66661</v>
      </c>
      <c r="E49" s="69">
        <f t="shared" si="1"/>
        <v>10044</v>
      </c>
      <c r="F49" s="70">
        <f t="shared" si="0"/>
        <v>0.17740254693819876</v>
      </c>
      <c r="G49" s="59"/>
      <c r="H49" s="54"/>
    </row>
    <row r="50" spans="1:8" ht="15" customHeight="1">
      <c r="A50" s="18"/>
      <c r="B50" s="30" t="s">
        <v>67</v>
      </c>
      <c r="C50" s="55">
        <v>4737</v>
      </c>
      <c r="D50" s="46">
        <v>5758</v>
      </c>
      <c r="E50" s="47">
        <f t="shared" si="1"/>
        <v>1021</v>
      </c>
      <c r="F50" s="29">
        <f t="shared" si="0"/>
        <v>0.21553725986911548</v>
      </c>
      <c r="G50" s="59"/>
      <c r="H50" s="54"/>
    </row>
    <row r="51" spans="1:8" ht="15" customHeight="1">
      <c r="A51" s="18"/>
      <c r="B51" s="30" t="s">
        <v>49</v>
      </c>
      <c r="C51" s="55">
        <v>2795</v>
      </c>
      <c r="D51" s="46">
        <v>3763</v>
      </c>
      <c r="E51" s="47">
        <f t="shared" si="1"/>
        <v>968</v>
      </c>
      <c r="F51" s="29">
        <f t="shared" si="0"/>
        <v>0.34633273703041145</v>
      </c>
      <c r="G51" s="60"/>
      <c r="H51" s="54"/>
    </row>
    <row r="52" spans="1:8" ht="15" customHeight="1">
      <c r="A52" s="18"/>
      <c r="B52" s="28" t="s">
        <v>51</v>
      </c>
      <c r="C52" s="55">
        <v>26448</v>
      </c>
      <c r="D52" s="46">
        <v>30815</v>
      </c>
      <c r="E52" s="47">
        <f t="shared" si="1"/>
        <v>4367</v>
      </c>
      <c r="F52" s="29">
        <f t="shared" si="0"/>
        <v>0.16511645493042953</v>
      </c>
      <c r="G52" s="60"/>
      <c r="H52" s="54"/>
    </row>
    <row r="53" spans="1:8" ht="12.75">
      <c r="A53" s="18"/>
      <c r="B53" s="28" t="s">
        <v>52</v>
      </c>
      <c r="C53" s="55">
        <v>21</v>
      </c>
      <c r="D53" s="46">
        <v>31</v>
      </c>
      <c r="E53" s="47">
        <f t="shared" si="1"/>
        <v>10</v>
      </c>
      <c r="F53" s="29">
        <f t="shared" si="0"/>
        <v>0.47619047619047616</v>
      </c>
      <c r="G53" s="60"/>
      <c r="H53" s="54"/>
    </row>
    <row r="54" spans="1:8" ht="12.75">
      <c r="A54" s="18"/>
      <c r="B54" s="28" t="s">
        <v>53</v>
      </c>
      <c r="C54" s="55">
        <v>165</v>
      </c>
      <c r="D54" s="46">
        <v>175</v>
      </c>
      <c r="E54" s="47">
        <f t="shared" si="1"/>
        <v>10</v>
      </c>
      <c r="F54" s="29">
        <f t="shared" si="0"/>
        <v>6.0606060606060608E-2</v>
      </c>
      <c r="G54" s="60"/>
      <c r="H54" s="54"/>
    </row>
    <row r="55" spans="1:8" ht="12.75">
      <c r="A55" s="18"/>
      <c r="B55" s="28" t="s">
        <v>54</v>
      </c>
      <c r="C55" s="55">
        <v>1</v>
      </c>
      <c r="D55" s="46">
        <v>4</v>
      </c>
      <c r="E55" s="47">
        <f t="shared" si="1"/>
        <v>3</v>
      </c>
      <c r="F55" s="29">
        <f t="shared" si="0"/>
        <v>3</v>
      </c>
      <c r="G55" s="60"/>
      <c r="H55" s="54"/>
    </row>
    <row r="56" spans="1:8" ht="12" customHeight="1">
      <c r="A56" s="18"/>
      <c r="B56" s="28" t="s">
        <v>55</v>
      </c>
      <c r="C56" s="55">
        <v>7437</v>
      </c>
      <c r="D56" s="46">
        <v>8181</v>
      </c>
      <c r="E56" s="47">
        <f t="shared" si="1"/>
        <v>744</v>
      </c>
      <c r="F56" s="29">
        <f t="shared" si="0"/>
        <v>0.100040338846309</v>
      </c>
      <c r="G56" s="60"/>
      <c r="H56" s="54"/>
    </row>
    <row r="57" spans="1:8" ht="15" customHeight="1">
      <c r="A57" s="18"/>
      <c r="B57" s="28" t="s">
        <v>50</v>
      </c>
      <c r="C57" s="55">
        <v>12004</v>
      </c>
      <c r="D57" s="46">
        <v>14239</v>
      </c>
      <c r="E57" s="47">
        <f t="shared" si="1"/>
        <v>2235</v>
      </c>
      <c r="F57" s="29">
        <f t="shared" si="0"/>
        <v>0.18618793735421527</v>
      </c>
      <c r="G57" s="60"/>
      <c r="H57" s="54"/>
    </row>
    <row r="58" spans="1:8" ht="12.75">
      <c r="A58" s="18"/>
      <c r="B58" s="28" t="s">
        <v>56</v>
      </c>
      <c r="C58" s="55">
        <v>3009</v>
      </c>
      <c r="D58" s="46">
        <v>3695</v>
      </c>
      <c r="E58" s="47">
        <f t="shared" si="1"/>
        <v>686</v>
      </c>
      <c r="F58" s="29">
        <f t="shared" si="0"/>
        <v>0.22798271851113328</v>
      </c>
      <c r="G58" s="60"/>
      <c r="H58" s="54"/>
    </row>
    <row r="59" spans="1:8" ht="15" customHeight="1">
      <c r="B59" s="89" t="s">
        <v>57</v>
      </c>
      <c r="C59" s="69">
        <f>SUM(C60:C62)</f>
        <v>1564489</v>
      </c>
      <c r="D59" s="69">
        <f>SUM(D60:D62)</f>
        <v>1637910</v>
      </c>
      <c r="E59" s="69">
        <f t="shared" si="1"/>
        <v>73421</v>
      </c>
      <c r="F59" s="70">
        <f t="shared" si="0"/>
        <v>4.6929700368618765E-2</v>
      </c>
      <c r="G59" s="59"/>
      <c r="H59" s="54"/>
    </row>
    <row r="60" spans="1:8" ht="15" customHeight="1">
      <c r="B60" s="28" t="s">
        <v>58</v>
      </c>
      <c r="C60" s="55">
        <v>402</v>
      </c>
      <c r="D60" s="46">
        <v>550</v>
      </c>
      <c r="E60" s="47">
        <f t="shared" si="1"/>
        <v>148</v>
      </c>
      <c r="F60" s="29">
        <f t="shared" si="0"/>
        <v>0.36815920398009949</v>
      </c>
      <c r="G60" s="59"/>
      <c r="H60" s="54"/>
    </row>
    <row r="61" spans="1:8" ht="15" customHeight="1">
      <c r="B61" s="28" t="s">
        <v>59</v>
      </c>
      <c r="C61" s="55">
        <v>30851</v>
      </c>
      <c r="D61" s="46">
        <v>39922</v>
      </c>
      <c r="E61" s="47">
        <f t="shared" si="1"/>
        <v>9071</v>
      </c>
      <c r="F61" s="29">
        <f t="shared" si="0"/>
        <v>0.29402612557129426</v>
      </c>
      <c r="G61" s="60"/>
      <c r="H61" s="54"/>
    </row>
    <row r="62" spans="1:8" ht="15" customHeight="1">
      <c r="B62" s="28" t="s">
        <v>60</v>
      </c>
      <c r="C62" s="55">
        <v>1533236</v>
      </c>
      <c r="D62" s="46">
        <v>1597438</v>
      </c>
      <c r="E62" s="47">
        <f t="shared" si="1"/>
        <v>64202</v>
      </c>
      <c r="F62" s="29">
        <f t="shared" si="0"/>
        <v>4.1873527623927431E-2</v>
      </c>
      <c r="G62" s="60"/>
      <c r="H62" s="54"/>
    </row>
    <row r="63" spans="1:8" ht="15" customHeight="1">
      <c r="B63" s="83" t="s">
        <v>61</v>
      </c>
      <c r="C63" s="76">
        <f>C64+C84+C92+C96</f>
        <v>33897</v>
      </c>
      <c r="D63" s="76">
        <f>D64+D84+D92+D96</f>
        <v>32583</v>
      </c>
      <c r="E63" s="76">
        <f t="shared" si="1"/>
        <v>-1314</v>
      </c>
      <c r="F63" s="84">
        <f t="shared" si="0"/>
        <v>-3.8764492432958667E-2</v>
      </c>
      <c r="G63" s="59"/>
      <c r="H63" s="54"/>
    </row>
    <row r="64" spans="1:8">
      <c r="B64" s="88" t="s">
        <v>62</v>
      </c>
      <c r="C64" s="72">
        <f>SUM(C65:C83)</f>
        <v>496</v>
      </c>
      <c r="D64" s="72">
        <f>SUM(D65:D83)</f>
        <v>558</v>
      </c>
      <c r="E64" s="69">
        <f t="shared" si="1"/>
        <v>62</v>
      </c>
      <c r="F64" s="70">
        <f t="shared" si="0"/>
        <v>0.125</v>
      </c>
      <c r="G64" s="59"/>
      <c r="H64" s="54"/>
    </row>
    <row r="65" spans="1:8" ht="12.75">
      <c r="A65" s="18"/>
      <c r="B65" s="32" t="s">
        <v>63</v>
      </c>
      <c r="C65" s="55">
        <v>0</v>
      </c>
      <c r="D65" s="46">
        <v>0</v>
      </c>
      <c r="E65" s="47">
        <f t="shared" si="1"/>
        <v>0</v>
      </c>
      <c r="F65" s="29"/>
      <c r="G65" s="59"/>
      <c r="H65" s="54"/>
    </row>
    <row r="66" spans="1:8" ht="15" customHeight="1">
      <c r="A66" s="18"/>
      <c r="B66" s="33" t="s">
        <v>64</v>
      </c>
      <c r="C66" s="55">
        <v>173</v>
      </c>
      <c r="D66" s="46">
        <v>159</v>
      </c>
      <c r="E66" s="47">
        <f t="shared" si="1"/>
        <v>-14</v>
      </c>
      <c r="F66" s="29"/>
      <c r="G66" s="60"/>
      <c r="H66" s="54"/>
    </row>
    <row r="67" spans="1:8" ht="12.75">
      <c r="A67" s="18"/>
      <c r="B67" s="33" t="s">
        <v>165</v>
      </c>
      <c r="C67" s="55">
        <v>4</v>
      </c>
      <c r="D67" s="46">
        <v>0</v>
      </c>
      <c r="E67" s="47">
        <f t="shared" si="1"/>
        <v>-4</v>
      </c>
      <c r="F67" s="29"/>
      <c r="G67" s="60"/>
      <c r="H67" s="54"/>
    </row>
    <row r="68" spans="1:8" ht="12.75">
      <c r="A68" s="18"/>
      <c r="B68" s="33" t="s">
        <v>65</v>
      </c>
      <c r="C68" s="55">
        <v>24</v>
      </c>
      <c r="D68" s="46">
        <v>40</v>
      </c>
      <c r="E68" s="47">
        <f t="shared" si="1"/>
        <v>16</v>
      </c>
      <c r="F68" s="29"/>
      <c r="G68" s="60"/>
      <c r="H68" s="54"/>
    </row>
    <row r="69" spans="1:8" ht="12.75">
      <c r="A69" s="18"/>
      <c r="B69" s="33" t="s">
        <v>201</v>
      </c>
      <c r="C69" s="55">
        <v>2</v>
      </c>
      <c r="D69" s="46">
        <v>0</v>
      </c>
      <c r="E69" s="47">
        <f t="shared" si="1"/>
        <v>-2</v>
      </c>
      <c r="F69" s="29"/>
      <c r="G69" s="87"/>
      <c r="H69" s="54"/>
    </row>
    <row r="70" spans="1:8" ht="15" customHeight="1">
      <c r="A70" s="18"/>
      <c r="B70" s="33" t="s">
        <v>81</v>
      </c>
      <c r="C70" s="55">
        <v>6</v>
      </c>
      <c r="D70" s="46">
        <v>12</v>
      </c>
      <c r="E70" s="47">
        <f t="shared" ref="E70:E133" si="2">D70-C70</f>
        <v>6</v>
      </c>
      <c r="F70" s="29">
        <f t="shared" ref="F70:F130" si="3">E70/C70</f>
        <v>1</v>
      </c>
      <c r="G70" s="87"/>
      <c r="H70" s="54"/>
    </row>
    <row r="71" spans="1:8" ht="15" customHeight="1">
      <c r="A71" s="18"/>
      <c r="B71" s="32" t="s">
        <v>82</v>
      </c>
      <c r="C71" s="55">
        <v>15</v>
      </c>
      <c r="D71" s="46">
        <v>26</v>
      </c>
      <c r="E71" s="47">
        <f t="shared" si="2"/>
        <v>11</v>
      </c>
      <c r="F71" s="29">
        <f t="shared" si="3"/>
        <v>0.73333333333333328</v>
      </c>
      <c r="G71" s="87"/>
      <c r="H71" s="54"/>
    </row>
    <row r="72" spans="1:8" ht="12.75">
      <c r="A72" s="18"/>
      <c r="B72" s="33" t="s">
        <v>90</v>
      </c>
      <c r="C72" s="55">
        <v>14</v>
      </c>
      <c r="D72" s="46">
        <v>2</v>
      </c>
      <c r="E72" s="47">
        <f t="shared" si="2"/>
        <v>-12</v>
      </c>
      <c r="F72" s="29">
        <f t="shared" si="3"/>
        <v>-0.8571428571428571</v>
      </c>
      <c r="G72" s="87"/>
      <c r="H72" s="54"/>
    </row>
    <row r="73" spans="1:8" ht="22.5" customHeight="1">
      <c r="A73" s="18"/>
      <c r="B73" s="33" t="s">
        <v>91</v>
      </c>
      <c r="C73" s="55">
        <v>26</v>
      </c>
      <c r="D73" s="46">
        <v>20</v>
      </c>
      <c r="E73" s="47">
        <f t="shared" si="2"/>
        <v>-6</v>
      </c>
      <c r="F73" s="29">
        <f t="shared" si="3"/>
        <v>-0.23076923076923078</v>
      </c>
      <c r="G73" s="87"/>
      <c r="H73" s="54"/>
    </row>
    <row r="74" spans="1:8" s="17" customFormat="1" ht="22.5" customHeight="1">
      <c r="A74" s="18"/>
      <c r="B74" s="33" t="s">
        <v>94</v>
      </c>
      <c r="C74" s="55">
        <v>30</v>
      </c>
      <c r="D74" s="46">
        <v>16</v>
      </c>
      <c r="E74" s="47">
        <f t="shared" si="2"/>
        <v>-14</v>
      </c>
      <c r="F74" s="29"/>
      <c r="G74" s="87"/>
      <c r="H74" s="54"/>
    </row>
    <row r="75" spans="1:8" ht="15" customHeight="1">
      <c r="A75" s="18"/>
      <c r="B75" s="33" t="s">
        <v>111</v>
      </c>
      <c r="C75" s="55">
        <v>57</v>
      </c>
      <c r="D75" s="46">
        <v>51</v>
      </c>
      <c r="E75" s="47">
        <f t="shared" si="2"/>
        <v>-6</v>
      </c>
      <c r="F75" s="29"/>
      <c r="G75" s="87"/>
      <c r="H75" s="54"/>
    </row>
    <row r="76" spans="1:8" ht="14.25" customHeight="1">
      <c r="A76" s="18"/>
      <c r="B76" s="33" t="s">
        <v>125</v>
      </c>
      <c r="C76" s="55">
        <v>1</v>
      </c>
      <c r="D76" s="46">
        <v>1</v>
      </c>
      <c r="E76" s="47">
        <f t="shared" si="2"/>
        <v>0</v>
      </c>
      <c r="F76" s="29"/>
      <c r="G76" s="87"/>
      <c r="H76" s="54"/>
    </row>
    <row r="77" spans="1:8" ht="12.75">
      <c r="A77" s="18"/>
      <c r="B77" s="33" t="s">
        <v>192</v>
      </c>
      <c r="C77" s="55">
        <v>1</v>
      </c>
      <c r="D77" s="46">
        <v>0</v>
      </c>
      <c r="E77" s="47">
        <f t="shared" si="2"/>
        <v>-1</v>
      </c>
      <c r="F77" s="29"/>
      <c r="G77" s="87"/>
      <c r="H77" s="54"/>
    </row>
    <row r="78" spans="1:8" ht="12.75">
      <c r="A78" s="18"/>
      <c r="B78" s="33" t="s">
        <v>141</v>
      </c>
      <c r="C78" s="55">
        <v>11</v>
      </c>
      <c r="D78" s="46">
        <v>63</v>
      </c>
      <c r="E78" s="47">
        <f t="shared" si="2"/>
        <v>52</v>
      </c>
      <c r="F78" s="29"/>
      <c r="G78" s="87"/>
      <c r="H78" s="54"/>
    </row>
    <row r="79" spans="1:8" s="17" customFormat="1" ht="12.75">
      <c r="A79" s="18"/>
      <c r="B79" s="33" t="s">
        <v>142</v>
      </c>
      <c r="C79" s="55">
        <v>52</v>
      </c>
      <c r="D79" s="46">
        <v>103</v>
      </c>
      <c r="E79" s="47">
        <f t="shared" si="2"/>
        <v>51</v>
      </c>
      <c r="F79" s="29">
        <f t="shared" si="3"/>
        <v>0.98076923076923073</v>
      </c>
      <c r="G79" s="87"/>
      <c r="H79" s="54"/>
    </row>
    <row r="80" spans="1:8" ht="15" customHeight="1">
      <c r="A80" s="18"/>
      <c r="B80" s="33" t="s">
        <v>207</v>
      </c>
      <c r="C80" s="55">
        <v>9</v>
      </c>
      <c r="D80" s="46">
        <v>1</v>
      </c>
      <c r="E80" s="47">
        <f t="shared" si="2"/>
        <v>-8</v>
      </c>
      <c r="F80" s="29">
        <f t="shared" si="3"/>
        <v>-0.88888888888888884</v>
      </c>
      <c r="G80" s="87"/>
      <c r="H80" s="54"/>
    </row>
    <row r="81" spans="1:8" ht="15" customHeight="1">
      <c r="A81" s="18"/>
      <c r="B81" s="33" t="s">
        <v>151</v>
      </c>
      <c r="C81" s="55">
        <v>21</v>
      </c>
      <c r="D81" s="46">
        <v>20</v>
      </c>
      <c r="E81" s="47">
        <f t="shared" si="2"/>
        <v>-1</v>
      </c>
      <c r="F81" s="29">
        <f t="shared" si="3"/>
        <v>-4.7619047619047616E-2</v>
      </c>
      <c r="G81" s="87"/>
      <c r="H81" s="54"/>
    </row>
    <row r="82" spans="1:8" ht="15" customHeight="1">
      <c r="A82" s="18"/>
      <c r="B82" s="33" t="s">
        <v>152</v>
      </c>
      <c r="C82" s="55">
        <v>44</v>
      </c>
      <c r="D82" s="46">
        <v>43</v>
      </c>
      <c r="E82" s="47">
        <f t="shared" si="2"/>
        <v>-1</v>
      </c>
      <c r="F82" s="29">
        <f t="shared" si="3"/>
        <v>-2.2727272727272728E-2</v>
      </c>
      <c r="G82" s="87"/>
      <c r="H82" s="54"/>
    </row>
    <row r="83" spans="1:8" ht="15" customHeight="1">
      <c r="A83" s="18"/>
      <c r="B83" s="33" t="s">
        <v>162</v>
      </c>
      <c r="C83" s="55">
        <v>6</v>
      </c>
      <c r="D83" s="46">
        <v>1</v>
      </c>
      <c r="E83" s="47">
        <f t="shared" si="2"/>
        <v>-5</v>
      </c>
      <c r="F83" s="29"/>
      <c r="G83" s="87"/>
      <c r="H83" s="54"/>
    </row>
    <row r="84" spans="1:8" ht="15" customHeight="1">
      <c r="B84" s="88" t="s">
        <v>213</v>
      </c>
      <c r="C84" s="73">
        <f>SUM(C85:C91)</f>
        <v>314</v>
      </c>
      <c r="D84" s="73">
        <f>SUM(D85:D91)</f>
        <v>193</v>
      </c>
      <c r="E84" s="69">
        <f t="shared" si="2"/>
        <v>-121</v>
      </c>
      <c r="F84" s="70">
        <f t="shared" si="3"/>
        <v>-0.38535031847133761</v>
      </c>
      <c r="G84" s="87"/>
      <c r="H84" s="54"/>
    </row>
    <row r="85" spans="1:8" ht="15" customHeight="1">
      <c r="B85" s="33" t="s">
        <v>202</v>
      </c>
      <c r="C85" s="55">
        <v>4</v>
      </c>
      <c r="D85" s="46">
        <v>1</v>
      </c>
      <c r="E85" s="47">
        <f t="shared" si="2"/>
        <v>-3</v>
      </c>
      <c r="F85" s="29"/>
      <c r="G85" s="87"/>
      <c r="H85" s="54"/>
    </row>
    <row r="86" spans="1:8" ht="15" customHeight="1">
      <c r="B86" s="33" t="s">
        <v>109</v>
      </c>
      <c r="C86" s="55">
        <v>58</v>
      </c>
      <c r="D86" s="46">
        <v>42</v>
      </c>
      <c r="E86" s="47">
        <f t="shared" si="2"/>
        <v>-16</v>
      </c>
      <c r="F86" s="29">
        <f t="shared" si="3"/>
        <v>-0.27586206896551724</v>
      </c>
      <c r="G86" s="87"/>
      <c r="H86" s="54"/>
    </row>
    <row r="87" spans="1:8" ht="12">
      <c r="B87" s="33" t="s">
        <v>166</v>
      </c>
      <c r="C87" s="55">
        <v>30</v>
      </c>
      <c r="D87" s="46">
        <v>11</v>
      </c>
      <c r="E87" s="47">
        <f t="shared" si="2"/>
        <v>-19</v>
      </c>
      <c r="F87" s="29">
        <f t="shared" si="3"/>
        <v>-0.6333333333333333</v>
      </c>
      <c r="G87" s="87"/>
      <c r="H87" s="54"/>
    </row>
    <row r="88" spans="1:8" ht="15" customHeight="1">
      <c r="B88" s="33" t="s">
        <v>177</v>
      </c>
      <c r="C88" s="55">
        <v>5</v>
      </c>
      <c r="D88" s="46">
        <v>3</v>
      </c>
      <c r="E88" s="47">
        <f t="shared" si="2"/>
        <v>-2</v>
      </c>
      <c r="F88" s="29">
        <f t="shared" si="3"/>
        <v>-0.4</v>
      </c>
      <c r="G88" s="87"/>
      <c r="H88" s="54"/>
    </row>
    <row r="89" spans="1:8" ht="12">
      <c r="B89" s="33" t="s">
        <v>129</v>
      </c>
      <c r="C89" s="55">
        <v>144</v>
      </c>
      <c r="D89" s="46">
        <v>69</v>
      </c>
      <c r="E89" s="47">
        <f t="shared" si="2"/>
        <v>-75</v>
      </c>
      <c r="F89" s="29">
        <f t="shared" si="3"/>
        <v>-0.52083333333333337</v>
      </c>
      <c r="G89" s="87"/>
      <c r="H89" s="54"/>
    </row>
    <row r="90" spans="1:8" ht="15" customHeight="1">
      <c r="B90" s="33" t="s">
        <v>134</v>
      </c>
      <c r="C90" s="55">
        <v>36</v>
      </c>
      <c r="D90" s="46">
        <v>46</v>
      </c>
      <c r="E90" s="47">
        <f t="shared" si="2"/>
        <v>10</v>
      </c>
      <c r="F90" s="29">
        <f t="shared" si="3"/>
        <v>0.27777777777777779</v>
      </c>
      <c r="G90" s="87"/>
      <c r="H90" s="54"/>
    </row>
    <row r="91" spans="1:8" ht="15" customHeight="1">
      <c r="B91" s="33" t="s">
        <v>163</v>
      </c>
      <c r="C91" s="55">
        <v>37</v>
      </c>
      <c r="D91" s="46">
        <v>21</v>
      </c>
      <c r="E91" s="47">
        <f t="shared" si="2"/>
        <v>-16</v>
      </c>
      <c r="F91" s="29">
        <f t="shared" si="3"/>
        <v>-0.43243243243243246</v>
      </c>
      <c r="G91" s="87"/>
      <c r="H91" s="54"/>
    </row>
    <row r="92" spans="1:8" ht="15" customHeight="1">
      <c r="A92" s="19"/>
      <c r="B92" s="88" t="s">
        <v>214</v>
      </c>
      <c r="C92" s="69">
        <f>SUM(C93:C95)</f>
        <v>31697</v>
      </c>
      <c r="D92" s="69">
        <f>SUM(D93:D95)</f>
        <v>30214</v>
      </c>
      <c r="E92" s="69">
        <f t="shared" si="2"/>
        <v>-1483</v>
      </c>
      <c r="F92" s="70">
        <f t="shared" si="3"/>
        <v>-4.678676215414708E-2</v>
      </c>
      <c r="G92" s="87"/>
      <c r="H92" s="54"/>
    </row>
    <row r="93" spans="1:8" ht="15" customHeight="1">
      <c r="B93" s="28" t="s">
        <v>103</v>
      </c>
      <c r="C93" s="55">
        <v>2951</v>
      </c>
      <c r="D93" s="46">
        <v>3290</v>
      </c>
      <c r="E93" s="47">
        <f t="shared" si="2"/>
        <v>339</v>
      </c>
      <c r="F93" s="29">
        <f t="shared" si="3"/>
        <v>0.11487631311419857</v>
      </c>
      <c r="G93" s="87"/>
      <c r="H93" s="54"/>
    </row>
    <row r="94" spans="1:8" ht="15" customHeight="1">
      <c r="B94" s="28" t="s">
        <v>71</v>
      </c>
      <c r="C94" s="55">
        <v>28513</v>
      </c>
      <c r="D94" s="46">
        <v>26713</v>
      </c>
      <c r="E94" s="47">
        <f t="shared" si="2"/>
        <v>-1800</v>
      </c>
      <c r="F94" s="29">
        <f t="shared" si="3"/>
        <v>-6.3129099007470282E-2</v>
      </c>
      <c r="G94" s="87"/>
      <c r="H94" s="54"/>
    </row>
    <row r="95" spans="1:8" ht="15" customHeight="1">
      <c r="B95" s="28" t="s">
        <v>119</v>
      </c>
      <c r="C95" s="55">
        <v>233</v>
      </c>
      <c r="D95" s="46">
        <v>211</v>
      </c>
      <c r="E95" s="47">
        <f t="shared" si="2"/>
        <v>-22</v>
      </c>
      <c r="F95" s="29">
        <f t="shared" si="3"/>
        <v>-9.4420600858369105E-2</v>
      </c>
      <c r="G95" s="87"/>
      <c r="H95" s="54"/>
    </row>
    <row r="96" spans="1:8" ht="15" customHeight="1">
      <c r="B96" s="88" t="s">
        <v>215</v>
      </c>
      <c r="C96" s="69">
        <f>SUM(C97:C109)</f>
        <v>1390</v>
      </c>
      <c r="D96" s="69">
        <f>SUM(D97:D109)</f>
        <v>1618</v>
      </c>
      <c r="E96" s="69">
        <f t="shared" si="2"/>
        <v>228</v>
      </c>
      <c r="F96" s="70">
        <f t="shared" si="3"/>
        <v>0.16402877697841728</v>
      </c>
      <c r="G96" s="87"/>
      <c r="H96" s="54"/>
    </row>
    <row r="97" spans="2:8" ht="15" customHeight="1">
      <c r="B97" s="30" t="s">
        <v>73</v>
      </c>
      <c r="C97" s="55">
        <v>203</v>
      </c>
      <c r="D97" s="46">
        <v>278</v>
      </c>
      <c r="E97" s="47">
        <f t="shared" si="2"/>
        <v>75</v>
      </c>
      <c r="F97" s="29">
        <f t="shared" si="3"/>
        <v>0.36945812807881773</v>
      </c>
      <c r="G97" s="87"/>
      <c r="H97" s="54"/>
    </row>
    <row r="98" spans="2:8" ht="15" customHeight="1">
      <c r="B98" s="30" t="s">
        <v>77</v>
      </c>
      <c r="C98" s="55">
        <v>35</v>
      </c>
      <c r="D98" s="46">
        <v>36</v>
      </c>
      <c r="E98" s="47">
        <f t="shared" si="2"/>
        <v>1</v>
      </c>
      <c r="F98" s="29">
        <f t="shared" si="3"/>
        <v>2.8571428571428571E-2</v>
      </c>
      <c r="G98" s="87"/>
      <c r="H98" s="54"/>
    </row>
    <row r="99" spans="2:8" ht="15" customHeight="1">
      <c r="B99" s="30" t="s">
        <v>78</v>
      </c>
      <c r="C99" s="55">
        <v>428</v>
      </c>
      <c r="D99" s="46">
        <v>604</v>
      </c>
      <c r="E99" s="47">
        <f t="shared" si="2"/>
        <v>176</v>
      </c>
      <c r="F99" s="29">
        <f t="shared" si="3"/>
        <v>0.41121495327102803</v>
      </c>
      <c r="G99" s="87"/>
      <c r="H99" s="54"/>
    </row>
    <row r="100" spans="2:8" ht="15" customHeight="1">
      <c r="B100" s="30" t="s">
        <v>204</v>
      </c>
      <c r="C100" s="55">
        <v>2</v>
      </c>
      <c r="D100" s="46">
        <v>5</v>
      </c>
      <c r="E100" s="47">
        <f t="shared" si="2"/>
        <v>3</v>
      </c>
      <c r="F100" s="29">
        <f t="shared" si="3"/>
        <v>1.5</v>
      </c>
      <c r="G100" s="87"/>
      <c r="H100" s="54"/>
    </row>
    <row r="101" spans="2:8" ht="12">
      <c r="B101" s="30" t="s">
        <v>85</v>
      </c>
      <c r="C101" s="55">
        <v>62</v>
      </c>
      <c r="D101" s="46">
        <v>78</v>
      </c>
      <c r="E101" s="47">
        <f t="shared" si="2"/>
        <v>16</v>
      </c>
      <c r="F101" s="29">
        <f t="shared" si="3"/>
        <v>0.25806451612903225</v>
      </c>
      <c r="G101" s="87"/>
      <c r="H101" s="54"/>
    </row>
    <row r="102" spans="2:8" ht="15" customHeight="1">
      <c r="B102" s="30" t="s">
        <v>88</v>
      </c>
      <c r="C102" s="55">
        <v>66</v>
      </c>
      <c r="D102" s="46">
        <v>67</v>
      </c>
      <c r="E102" s="47">
        <f t="shared" si="2"/>
        <v>1</v>
      </c>
      <c r="F102" s="29">
        <f t="shared" si="3"/>
        <v>1.5151515151515152E-2</v>
      </c>
      <c r="G102" s="87"/>
      <c r="H102" s="54"/>
    </row>
    <row r="103" spans="2:8" ht="15" customHeight="1">
      <c r="B103" s="33" t="s">
        <v>106</v>
      </c>
      <c r="C103" s="55">
        <v>103</v>
      </c>
      <c r="D103" s="46">
        <v>163</v>
      </c>
      <c r="E103" s="47">
        <f t="shared" si="2"/>
        <v>60</v>
      </c>
      <c r="F103" s="29">
        <f t="shared" si="3"/>
        <v>0.58252427184466016</v>
      </c>
      <c r="G103" s="87"/>
      <c r="H103" s="54"/>
    </row>
    <row r="104" spans="2:8" ht="15" customHeight="1">
      <c r="B104" s="30" t="s">
        <v>131</v>
      </c>
      <c r="C104" s="55">
        <v>14</v>
      </c>
      <c r="D104" s="46">
        <v>10</v>
      </c>
      <c r="E104" s="47">
        <f t="shared" si="2"/>
        <v>-4</v>
      </c>
      <c r="F104" s="29">
        <f t="shared" si="3"/>
        <v>-0.2857142857142857</v>
      </c>
      <c r="G104" s="87"/>
      <c r="H104" s="22"/>
    </row>
    <row r="105" spans="2:8" ht="15" customHeight="1">
      <c r="B105" s="30" t="s">
        <v>132</v>
      </c>
      <c r="C105" s="55">
        <v>71</v>
      </c>
      <c r="D105" s="46">
        <v>66</v>
      </c>
      <c r="E105" s="47">
        <f t="shared" si="2"/>
        <v>-5</v>
      </c>
      <c r="F105" s="29">
        <f t="shared" si="3"/>
        <v>-7.0422535211267609E-2</v>
      </c>
      <c r="G105" s="87"/>
      <c r="H105" s="54"/>
    </row>
    <row r="106" spans="2:8" ht="15" customHeight="1">
      <c r="B106" s="30" t="s">
        <v>137</v>
      </c>
      <c r="C106" s="55">
        <v>305</v>
      </c>
      <c r="D106" s="46">
        <v>182</v>
      </c>
      <c r="E106" s="47">
        <f t="shared" si="2"/>
        <v>-123</v>
      </c>
      <c r="F106" s="29">
        <f t="shared" si="3"/>
        <v>-0.40327868852459015</v>
      </c>
      <c r="G106" s="87"/>
      <c r="H106" s="54"/>
    </row>
    <row r="107" spans="2:8" ht="16.5" customHeight="1">
      <c r="B107" s="32" t="s">
        <v>200</v>
      </c>
      <c r="C107" s="55">
        <v>13</v>
      </c>
      <c r="D107" s="46">
        <v>12</v>
      </c>
      <c r="E107" s="47">
        <f t="shared" si="2"/>
        <v>-1</v>
      </c>
      <c r="F107" s="29">
        <f t="shared" si="3"/>
        <v>-7.6923076923076927E-2</v>
      </c>
      <c r="G107" s="87"/>
      <c r="H107" s="54"/>
    </row>
    <row r="108" spans="2:8" ht="27" customHeight="1">
      <c r="B108" s="30" t="s">
        <v>156</v>
      </c>
      <c r="C108" s="55">
        <v>18</v>
      </c>
      <c r="D108" s="46">
        <v>46</v>
      </c>
      <c r="E108" s="47">
        <f t="shared" si="2"/>
        <v>28</v>
      </c>
      <c r="F108" s="29">
        <f t="shared" si="3"/>
        <v>1.5555555555555556</v>
      </c>
      <c r="G108" s="87"/>
      <c r="H108" s="54"/>
    </row>
    <row r="109" spans="2:8" ht="12">
      <c r="B109" s="30" t="s">
        <v>160</v>
      </c>
      <c r="C109" s="55">
        <v>70</v>
      </c>
      <c r="D109" s="46">
        <v>71</v>
      </c>
      <c r="E109" s="47">
        <f t="shared" si="2"/>
        <v>1</v>
      </c>
      <c r="F109" s="29">
        <f t="shared" si="3"/>
        <v>1.4285714285714285E-2</v>
      </c>
      <c r="G109" s="87"/>
      <c r="H109" s="54"/>
    </row>
    <row r="110" spans="2:8" ht="33.75" customHeight="1">
      <c r="B110" s="85" t="s">
        <v>216</v>
      </c>
      <c r="C110" s="76">
        <f>C111+C119+C135+C145</f>
        <v>123987</v>
      </c>
      <c r="D110" s="76">
        <f>D111+D119+D135+D145</f>
        <v>121649</v>
      </c>
      <c r="E110" s="76">
        <f t="shared" si="2"/>
        <v>-2338</v>
      </c>
      <c r="F110" s="84">
        <f t="shared" si="3"/>
        <v>-1.88568156338971E-2</v>
      </c>
      <c r="G110" s="87"/>
      <c r="H110" s="54"/>
    </row>
    <row r="111" spans="2:8" ht="21.75" customHeight="1">
      <c r="B111" s="89" t="s">
        <v>217</v>
      </c>
      <c r="C111" s="69">
        <f>SUM(C112:C118)</f>
        <v>15929</v>
      </c>
      <c r="D111" s="69">
        <f>SUM(D112:D118)</f>
        <v>16632</v>
      </c>
      <c r="E111" s="69">
        <f t="shared" si="2"/>
        <v>703</v>
      </c>
      <c r="F111" s="70">
        <f t="shared" si="3"/>
        <v>4.4133341703810662E-2</v>
      </c>
      <c r="G111" s="87"/>
      <c r="H111" s="54"/>
    </row>
    <row r="112" spans="2:8" ht="12">
      <c r="B112" s="34" t="s">
        <v>95</v>
      </c>
      <c r="C112" s="55">
        <v>3447</v>
      </c>
      <c r="D112" s="46">
        <v>4513</v>
      </c>
      <c r="E112" s="47">
        <f t="shared" si="2"/>
        <v>1066</v>
      </c>
      <c r="F112" s="29">
        <f t="shared" si="3"/>
        <v>0.30925442413693066</v>
      </c>
      <c r="G112" s="87"/>
      <c r="H112" s="54"/>
    </row>
    <row r="113" spans="2:8" ht="15" customHeight="1">
      <c r="B113" s="34" t="s">
        <v>108</v>
      </c>
      <c r="C113" s="55">
        <v>1763</v>
      </c>
      <c r="D113" s="46">
        <v>2433</v>
      </c>
      <c r="E113" s="47">
        <f t="shared" si="2"/>
        <v>670</v>
      </c>
      <c r="F113" s="29">
        <f t="shared" si="3"/>
        <v>0.38003403289846854</v>
      </c>
      <c r="G113" s="87"/>
      <c r="H113" s="54"/>
    </row>
    <row r="114" spans="2:8" ht="12">
      <c r="B114" s="34" t="s">
        <v>122</v>
      </c>
      <c r="C114" s="55">
        <v>167</v>
      </c>
      <c r="D114" s="46">
        <v>154</v>
      </c>
      <c r="E114" s="47">
        <f t="shared" si="2"/>
        <v>-13</v>
      </c>
      <c r="F114" s="29">
        <f t="shared" si="3"/>
        <v>-7.7844311377245512E-2</v>
      </c>
      <c r="G114" s="87"/>
      <c r="H114" s="54"/>
    </row>
    <row r="115" spans="2:8" ht="15" customHeight="1">
      <c r="B115" s="31" t="s">
        <v>149</v>
      </c>
      <c r="C115" s="55">
        <v>520</v>
      </c>
      <c r="D115" s="46">
        <v>674</v>
      </c>
      <c r="E115" s="47">
        <f t="shared" si="2"/>
        <v>154</v>
      </c>
      <c r="F115" s="29">
        <f t="shared" si="3"/>
        <v>0.29615384615384616</v>
      </c>
      <c r="G115" s="87"/>
      <c r="H115" s="54"/>
    </row>
    <row r="116" spans="2:8" ht="12">
      <c r="B116" s="31" t="s">
        <v>161</v>
      </c>
      <c r="C116" s="55">
        <v>9995</v>
      </c>
      <c r="D116" s="46">
        <v>8830</v>
      </c>
      <c r="E116" s="47">
        <f t="shared" si="2"/>
        <v>-1165</v>
      </c>
      <c r="F116" s="29">
        <f t="shared" si="3"/>
        <v>-0.11655827913956979</v>
      </c>
      <c r="G116" s="87"/>
      <c r="H116" s="54"/>
    </row>
    <row r="117" spans="2:8" ht="15" customHeight="1">
      <c r="B117" s="31" t="s">
        <v>178</v>
      </c>
      <c r="C117" s="55">
        <v>3</v>
      </c>
      <c r="D117" s="46">
        <v>9</v>
      </c>
      <c r="E117" s="47">
        <f t="shared" si="2"/>
        <v>6</v>
      </c>
      <c r="F117" s="29">
        <f t="shared" si="3"/>
        <v>2</v>
      </c>
      <c r="G117" s="87"/>
      <c r="H117" s="54"/>
    </row>
    <row r="118" spans="2:8" ht="15" customHeight="1">
      <c r="B118" s="31" t="s">
        <v>172</v>
      </c>
      <c r="C118" s="55">
        <v>34</v>
      </c>
      <c r="D118" s="46">
        <v>19</v>
      </c>
      <c r="E118" s="47">
        <f t="shared" si="2"/>
        <v>-15</v>
      </c>
      <c r="F118" s="29">
        <f t="shared" si="3"/>
        <v>-0.44117647058823528</v>
      </c>
      <c r="G118" s="87"/>
      <c r="H118" s="54"/>
    </row>
    <row r="119" spans="2:8" ht="15" customHeight="1">
      <c r="B119" s="91" t="s">
        <v>218</v>
      </c>
      <c r="C119" s="72">
        <f>SUM(C120:C134)</f>
        <v>2229</v>
      </c>
      <c r="D119" s="72">
        <f>SUM(D120:D134)</f>
        <v>2838</v>
      </c>
      <c r="E119" s="69">
        <f t="shared" si="2"/>
        <v>609</v>
      </c>
      <c r="F119" s="70">
        <f t="shared" si="3"/>
        <v>0.27321668909825031</v>
      </c>
      <c r="G119" s="87"/>
      <c r="H119" s="54"/>
    </row>
    <row r="120" spans="2:8" ht="12">
      <c r="B120" s="31" t="s">
        <v>66</v>
      </c>
      <c r="C120" s="55">
        <v>1658</v>
      </c>
      <c r="D120" s="46">
        <v>2176</v>
      </c>
      <c r="E120" s="47">
        <f t="shared" si="2"/>
        <v>518</v>
      </c>
      <c r="F120" s="29">
        <f t="shared" si="3"/>
        <v>0.31242460796139926</v>
      </c>
      <c r="G120" s="87"/>
      <c r="H120" s="22"/>
    </row>
    <row r="121" spans="2:8" ht="15" customHeight="1">
      <c r="B121" s="31" t="s">
        <v>70</v>
      </c>
      <c r="C121" s="55">
        <v>9</v>
      </c>
      <c r="D121" s="46">
        <v>7</v>
      </c>
      <c r="E121" s="47">
        <f t="shared" si="2"/>
        <v>-2</v>
      </c>
      <c r="F121" s="29">
        <f t="shared" si="3"/>
        <v>-0.22222222222222221</v>
      </c>
      <c r="G121" s="87"/>
      <c r="H121" s="54"/>
    </row>
    <row r="122" spans="2:8" ht="15" customHeight="1">
      <c r="B122" s="31" t="s">
        <v>74</v>
      </c>
      <c r="C122" s="55">
        <v>436</v>
      </c>
      <c r="D122" s="46">
        <v>546</v>
      </c>
      <c r="E122" s="47">
        <f t="shared" si="2"/>
        <v>110</v>
      </c>
      <c r="F122" s="29">
        <f t="shared" si="3"/>
        <v>0.25229357798165136</v>
      </c>
      <c r="G122" s="87"/>
      <c r="H122" s="54"/>
    </row>
    <row r="123" spans="2:8" ht="15" customHeight="1">
      <c r="B123" s="31" t="s">
        <v>174</v>
      </c>
      <c r="C123" s="55">
        <v>7</v>
      </c>
      <c r="D123" s="46">
        <v>7</v>
      </c>
      <c r="E123" s="47">
        <f t="shared" si="2"/>
        <v>0</v>
      </c>
      <c r="F123" s="29">
        <f t="shared" si="3"/>
        <v>0</v>
      </c>
      <c r="G123" s="87"/>
      <c r="H123" s="54"/>
    </row>
    <row r="124" spans="2:8" ht="15" customHeight="1">
      <c r="B124" s="31" t="s">
        <v>87</v>
      </c>
      <c r="C124" s="55">
        <v>11</v>
      </c>
      <c r="D124" s="46">
        <v>6</v>
      </c>
      <c r="E124" s="47">
        <f t="shared" si="2"/>
        <v>-5</v>
      </c>
      <c r="F124" s="29">
        <f t="shared" si="3"/>
        <v>-0.45454545454545453</v>
      </c>
      <c r="G124" s="87"/>
      <c r="H124" s="54"/>
    </row>
    <row r="125" spans="2:8" ht="15" customHeight="1">
      <c r="B125" s="31" t="s">
        <v>118</v>
      </c>
      <c r="C125" s="55">
        <v>48</v>
      </c>
      <c r="D125" s="46">
        <v>52</v>
      </c>
      <c r="E125" s="47">
        <f t="shared" si="2"/>
        <v>4</v>
      </c>
      <c r="F125" s="29"/>
      <c r="G125" s="87"/>
      <c r="H125" s="54"/>
    </row>
    <row r="126" spans="2:8" ht="15" customHeight="1">
      <c r="B126" s="31" t="s">
        <v>195</v>
      </c>
      <c r="C126" s="55">
        <v>0</v>
      </c>
      <c r="D126" s="46">
        <v>0</v>
      </c>
      <c r="E126" s="47">
        <f t="shared" si="2"/>
        <v>0</v>
      </c>
      <c r="F126" s="29"/>
      <c r="G126" s="87"/>
      <c r="H126" s="54"/>
    </row>
    <row r="127" spans="2:8" ht="15" customHeight="1">
      <c r="B127" s="31" t="s">
        <v>206</v>
      </c>
      <c r="C127" s="55">
        <v>2</v>
      </c>
      <c r="D127" s="46">
        <v>0</v>
      </c>
      <c r="E127" s="47">
        <f t="shared" si="2"/>
        <v>-2</v>
      </c>
      <c r="F127" s="29"/>
      <c r="G127" s="87"/>
      <c r="H127" s="54"/>
    </row>
    <row r="128" spans="2:8" ht="15" customHeight="1">
      <c r="B128" s="31" t="s">
        <v>130</v>
      </c>
      <c r="C128" s="55">
        <v>1</v>
      </c>
      <c r="D128" s="46">
        <v>1</v>
      </c>
      <c r="E128" s="47">
        <f t="shared" si="2"/>
        <v>0</v>
      </c>
      <c r="F128" s="29"/>
      <c r="G128" s="87"/>
      <c r="H128" s="54"/>
    </row>
    <row r="129" spans="1:8" s="17" customFormat="1" ht="15" customHeight="1">
      <c r="B129" s="31" t="s">
        <v>188</v>
      </c>
      <c r="C129" s="55">
        <v>5</v>
      </c>
      <c r="D129" s="46">
        <v>16</v>
      </c>
      <c r="E129" s="47">
        <f t="shared" si="2"/>
        <v>11</v>
      </c>
      <c r="F129" s="29">
        <f t="shared" si="3"/>
        <v>2.2000000000000002</v>
      </c>
      <c r="G129" s="87"/>
      <c r="H129" s="54"/>
    </row>
    <row r="130" spans="1:8" s="17" customFormat="1" ht="15" customHeight="1">
      <c r="B130" s="31" t="s">
        <v>138</v>
      </c>
      <c r="C130" s="55">
        <v>2</v>
      </c>
      <c r="D130" s="46">
        <v>1</v>
      </c>
      <c r="E130" s="47">
        <f t="shared" si="2"/>
        <v>-1</v>
      </c>
      <c r="F130" s="29">
        <f t="shared" si="3"/>
        <v>-0.5</v>
      </c>
      <c r="G130" s="87"/>
      <c r="H130" s="54"/>
    </row>
    <row r="131" spans="1:8" s="17" customFormat="1" ht="15" customHeight="1">
      <c r="B131" s="31" t="s">
        <v>189</v>
      </c>
      <c r="C131" s="55">
        <v>5</v>
      </c>
      <c r="D131" s="46">
        <v>12</v>
      </c>
      <c r="E131" s="47">
        <f t="shared" si="2"/>
        <v>7</v>
      </c>
      <c r="F131" s="29"/>
      <c r="G131" s="87"/>
      <c r="H131" s="54"/>
    </row>
    <row r="132" spans="1:8" s="17" customFormat="1" ht="15" customHeight="1">
      <c r="B132" s="31" t="s">
        <v>191</v>
      </c>
      <c r="C132" s="55">
        <v>1</v>
      </c>
      <c r="D132" s="46">
        <v>1</v>
      </c>
      <c r="E132" s="47">
        <f t="shared" si="2"/>
        <v>0</v>
      </c>
      <c r="F132" s="29"/>
      <c r="G132" s="87"/>
      <c r="H132" s="54"/>
    </row>
    <row r="133" spans="1:8" s="17" customFormat="1" ht="15" customHeight="1">
      <c r="B133" s="31" t="s">
        <v>153</v>
      </c>
      <c r="C133" s="55">
        <v>3</v>
      </c>
      <c r="D133" s="46">
        <v>2</v>
      </c>
      <c r="E133" s="47">
        <f t="shared" si="2"/>
        <v>-1</v>
      </c>
      <c r="F133" s="29">
        <f t="shared" ref="F133" si="4">E133/C133</f>
        <v>-0.33333333333333331</v>
      </c>
      <c r="G133" s="87"/>
      <c r="H133" s="54"/>
    </row>
    <row r="134" spans="1:8" s="17" customFormat="1" ht="15" customHeight="1">
      <c r="B134" s="31" t="s">
        <v>193</v>
      </c>
      <c r="C134" s="55">
        <v>41</v>
      </c>
      <c r="D134" s="46">
        <v>11</v>
      </c>
      <c r="E134" s="47">
        <f t="shared" ref="E134:E197" si="5">D134-C134</f>
        <v>-30</v>
      </c>
      <c r="F134" s="29">
        <f t="shared" ref="F134:F194" si="6">E134/C134</f>
        <v>-0.73170731707317072</v>
      </c>
      <c r="G134" s="87"/>
      <c r="H134" s="54"/>
    </row>
    <row r="135" spans="1:8" ht="15" customHeight="1">
      <c r="B135" s="88" t="s">
        <v>219</v>
      </c>
      <c r="C135" s="69">
        <f>SUM(C136:C144)</f>
        <v>97925</v>
      </c>
      <c r="D135" s="69">
        <f>SUM(D136:D144)</f>
        <v>93043</v>
      </c>
      <c r="E135" s="69">
        <f t="shared" si="5"/>
        <v>-4882</v>
      </c>
      <c r="F135" s="70">
        <f t="shared" si="6"/>
        <v>-4.9854480469747255E-2</v>
      </c>
      <c r="G135" s="87"/>
      <c r="H135" s="54"/>
    </row>
    <row r="136" spans="1:8" ht="15" customHeight="1">
      <c r="A136" s="18"/>
      <c r="B136" s="30" t="s">
        <v>68</v>
      </c>
      <c r="C136" s="55">
        <v>111</v>
      </c>
      <c r="D136" s="46">
        <v>97</v>
      </c>
      <c r="E136" s="47">
        <f t="shared" si="5"/>
        <v>-14</v>
      </c>
      <c r="F136" s="29">
        <f t="shared" si="6"/>
        <v>-0.12612612612612611</v>
      </c>
      <c r="G136" s="87"/>
      <c r="H136" s="54"/>
    </row>
    <row r="137" spans="1:8" ht="15" customHeight="1">
      <c r="A137" s="18"/>
      <c r="B137" s="30" t="s">
        <v>75</v>
      </c>
      <c r="C137" s="55">
        <v>135</v>
      </c>
      <c r="D137" s="46">
        <v>124</v>
      </c>
      <c r="E137" s="47">
        <f t="shared" si="5"/>
        <v>-11</v>
      </c>
      <c r="F137" s="29">
        <f t="shared" si="6"/>
        <v>-8.1481481481481488E-2</v>
      </c>
      <c r="G137" s="87"/>
      <c r="H137" s="54"/>
    </row>
    <row r="138" spans="1:8" s="17" customFormat="1" ht="15" customHeight="1">
      <c r="A138" s="18"/>
      <c r="B138" s="30" t="s">
        <v>203</v>
      </c>
      <c r="C138" s="55">
        <v>1</v>
      </c>
      <c r="D138" s="46">
        <v>1</v>
      </c>
      <c r="E138" s="47">
        <f t="shared" si="5"/>
        <v>0</v>
      </c>
      <c r="F138" s="29">
        <f t="shared" si="6"/>
        <v>0</v>
      </c>
      <c r="G138" s="87"/>
      <c r="H138" s="54"/>
    </row>
    <row r="139" spans="1:8" ht="15" customHeight="1">
      <c r="A139" s="18"/>
      <c r="B139" s="30" t="s">
        <v>97</v>
      </c>
      <c r="C139" s="55">
        <v>6833</v>
      </c>
      <c r="D139" s="46">
        <v>6195</v>
      </c>
      <c r="E139" s="47">
        <f t="shared" si="5"/>
        <v>-638</v>
      </c>
      <c r="F139" s="29">
        <f t="shared" si="6"/>
        <v>-9.3370408312600614E-2</v>
      </c>
      <c r="G139" s="87"/>
      <c r="H139" s="54"/>
    </row>
    <row r="140" spans="1:8" ht="12.75">
      <c r="A140" s="18"/>
      <c r="B140" s="30" t="s">
        <v>100</v>
      </c>
      <c r="C140" s="55">
        <v>89697</v>
      </c>
      <c r="D140" s="46">
        <v>85598</v>
      </c>
      <c r="E140" s="47">
        <f t="shared" si="5"/>
        <v>-4099</v>
      </c>
      <c r="F140" s="29">
        <f t="shared" si="6"/>
        <v>-4.5698295372197509E-2</v>
      </c>
      <c r="G140" s="87"/>
      <c r="H140" s="54"/>
    </row>
    <row r="141" spans="1:8" ht="12.75">
      <c r="A141" s="18"/>
      <c r="B141" s="33" t="s">
        <v>186</v>
      </c>
      <c r="C141" s="55">
        <v>12</v>
      </c>
      <c r="D141" s="46">
        <v>16</v>
      </c>
      <c r="E141" s="47">
        <f t="shared" si="5"/>
        <v>4</v>
      </c>
      <c r="F141" s="29">
        <f t="shared" si="6"/>
        <v>0.33333333333333331</v>
      </c>
      <c r="G141" s="87"/>
      <c r="H141" s="54"/>
    </row>
    <row r="142" spans="1:8" ht="15" customHeight="1">
      <c r="A142" s="18"/>
      <c r="B142" s="30" t="s">
        <v>123</v>
      </c>
      <c r="C142" s="55">
        <v>178</v>
      </c>
      <c r="D142" s="46">
        <v>152</v>
      </c>
      <c r="E142" s="47">
        <f t="shared" si="5"/>
        <v>-26</v>
      </c>
      <c r="F142" s="29">
        <f t="shared" si="6"/>
        <v>-0.14606741573033707</v>
      </c>
      <c r="G142" s="87"/>
      <c r="H142" s="54"/>
    </row>
    <row r="143" spans="1:8" ht="15" customHeight="1">
      <c r="A143" s="18"/>
      <c r="B143" s="30" t="s">
        <v>127</v>
      </c>
      <c r="C143" s="55">
        <v>401</v>
      </c>
      <c r="D143" s="46">
        <v>382</v>
      </c>
      <c r="E143" s="47">
        <f t="shared" si="5"/>
        <v>-19</v>
      </c>
      <c r="F143" s="29">
        <f t="shared" si="6"/>
        <v>-4.738154613466334E-2</v>
      </c>
      <c r="G143" s="87"/>
      <c r="H143" s="54"/>
    </row>
    <row r="144" spans="1:8" ht="15" customHeight="1">
      <c r="A144" s="18"/>
      <c r="B144" s="30" t="s">
        <v>159</v>
      </c>
      <c r="C144" s="55">
        <v>557</v>
      </c>
      <c r="D144" s="46">
        <v>478</v>
      </c>
      <c r="E144" s="47">
        <f t="shared" si="5"/>
        <v>-79</v>
      </c>
      <c r="F144" s="29">
        <f t="shared" si="6"/>
        <v>-0.14183123877917414</v>
      </c>
      <c r="G144" s="87"/>
      <c r="H144" s="54"/>
    </row>
    <row r="145" spans="1:8" ht="15" customHeight="1">
      <c r="A145" s="18"/>
      <c r="B145" s="89" t="s">
        <v>220</v>
      </c>
      <c r="C145" s="72">
        <f>SUM(C146:C154)</f>
        <v>7904</v>
      </c>
      <c r="D145" s="72">
        <f>SUM(D146:D154)</f>
        <v>9136</v>
      </c>
      <c r="E145" s="69">
        <f t="shared" si="5"/>
        <v>1232</v>
      </c>
      <c r="F145" s="70">
        <f t="shared" si="6"/>
        <v>0.15587044534412955</v>
      </c>
      <c r="G145" s="87"/>
      <c r="H145" s="54"/>
    </row>
    <row r="146" spans="1:8" ht="15" customHeight="1">
      <c r="B146" s="33" t="s">
        <v>89</v>
      </c>
      <c r="C146" s="55">
        <v>346</v>
      </c>
      <c r="D146" s="46">
        <v>56</v>
      </c>
      <c r="E146" s="47">
        <f t="shared" si="5"/>
        <v>-290</v>
      </c>
      <c r="F146" s="29">
        <f t="shared" si="6"/>
        <v>-0.83815028901734101</v>
      </c>
      <c r="G146" s="87"/>
      <c r="H146" s="22"/>
    </row>
    <row r="147" spans="1:8" ht="12">
      <c r="B147" s="33" t="s">
        <v>98</v>
      </c>
      <c r="C147" s="55">
        <v>389</v>
      </c>
      <c r="D147" s="46">
        <v>539</v>
      </c>
      <c r="E147" s="47">
        <f t="shared" si="5"/>
        <v>150</v>
      </c>
      <c r="F147" s="29">
        <f t="shared" si="6"/>
        <v>0.38560411311053983</v>
      </c>
      <c r="G147" s="87"/>
      <c r="H147" s="54"/>
    </row>
    <row r="148" spans="1:8" ht="15" customHeight="1">
      <c r="B148" s="33" t="s">
        <v>184</v>
      </c>
      <c r="C148" s="55">
        <v>8</v>
      </c>
      <c r="D148" s="46">
        <v>4</v>
      </c>
      <c r="E148" s="47">
        <f t="shared" si="5"/>
        <v>-4</v>
      </c>
      <c r="F148" s="29">
        <f t="shared" si="6"/>
        <v>-0.5</v>
      </c>
      <c r="G148" s="87"/>
      <c r="H148" s="54"/>
    </row>
    <row r="149" spans="1:8" ht="12">
      <c r="B149" s="33" t="s">
        <v>175</v>
      </c>
      <c r="C149" s="55">
        <v>7</v>
      </c>
      <c r="D149" s="46">
        <v>7</v>
      </c>
      <c r="E149" s="47">
        <f t="shared" si="5"/>
        <v>0</v>
      </c>
      <c r="F149" s="29">
        <f t="shared" si="6"/>
        <v>0</v>
      </c>
      <c r="G149" s="87"/>
      <c r="H149" s="54"/>
    </row>
    <row r="150" spans="1:8" ht="12">
      <c r="B150" s="33" t="s">
        <v>116</v>
      </c>
      <c r="C150" s="55">
        <v>281</v>
      </c>
      <c r="D150" s="46">
        <v>263</v>
      </c>
      <c r="E150" s="47">
        <f t="shared" si="5"/>
        <v>-18</v>
      </c>
      <c r="F150" s="29">
        <f t="shared" si="6"/>
        <v>-6.4056939501779361E-2</v>
      </c>
      <c r="G150" s="87"/>
      <c r="H150" s="54"/>
    </row>
    <row r="151" spans="1:8" ht="15" customHeight="1">
      <c r="B151" s="33" t="s">
        <v>120</v>
      </c>
      <c r="C151" s="55">
        <v>74</v>
      </c>
      <c r="D151" s="46">
        <v>99</v>
      </c>
      <c r="E151" s="47">
        <f t="shared" si="5"/>
        <v>25</v>
      </c>
      <c r="F151" s="29">
        <f t="shared" si="6"/>
        <v>0.33783783783783783</v>
      </c>
      <c r="G151" s="87"/>
      <c r="H151" s="54"/>
    </row>
    <row r="152" spans="1:8" ht="15" customHeight="1">
      <c r="B152" s="33" t="s">
        <v>144</v>
      </c>
      <c r="C152" s="55">
        <v>237</v>
      </c>
      <c r="D152" s="46">
        <v>190</v>
      </c>
      <c r="E152" s="47">
        <f t="shared" si="5"/>
        <v>-47</v>
      </c>
      <c r="F152" s="29">
        <f t="shared" si="6"/>
        <v>-0.19831223628691982</v>
      </c>
      <c r="G152" s="87"/>
      <c r="H152" s="54"/>
    </row>
    <row r="153" spans="1:8" ht="15" customHeight="1">
      <c r="B153" s="33" t="s">
        <v>150</v>
      </c>
      <c r="C153" s="55">
        <v>252</v>
      </c>
      <c r="D153" s="46">
        <v>723</v>
      </c>
      <c r="E153" s="47">
        <f t="shared" si="5"/>
        <v>471</v>
      </c>
      <c r="F153" s="29">
        <f t="shared" si="6"/>
        <v>1.8690476190476191</v>
      </c>
      <c r="G153" s="87"/>
      <c r="H153" s="54"/>
    </row>
    <row r="154" spans="1:8" ht="15" customHeight="1">
      <c r="B154" s="33" t="s">
        <v>157</v>
      </c>
      <c r="C154" s="55">
        <v>6310</v>
      </c>
      <c r="D154" s="46">
        <v>7255</v>
      </c>
      <c r="E154" s="47">
        <f t="shared" si="5"/>
        <v>945</v>
      </c>
      <c r="F154" s="29">
        <f t="shared" si="6"/>
        <v>0.14976228209191758</v>
      </c>
      <c r="G154" s="87"/>
      <c r="H154" s="54"/>
    </row>
    <row r="155" spans="1:8" ht="15" customHeight="1">
      <c r="B155" s="83" t="s">
        <v>221</v>
      </c>
      <c r="C155" s="76">
        <f>SUM(C156:C169)</f>
        <v>17141</v>
      </c>
      <c r="D155" s="76">
        <f>SUM(D156:D169)</f>
        <v>63063</v>
      </c>
      <c r="E155" s="76">
        <f t="shared" si="5"/>
        <v>45922</v>
      </c>
      <c r="F155" s="84">
        <f t="shared" si="6"/>
        <v>2.6790735663030163</v>
      </c>
      <c r="G155" s="87"/>
      <c r="H155" s="54"/>
    </row>
    <row r="156" spans="1:8" ht="15" customHeight="1">
      <c r="B156" s="30" t="s">
        <v>72</v>
      </c>
      <c r="C156" s="55">
        <v>498</v>
      </c>
      <c r="D156" s="46">
        <v>1339</v>
      </c>
      <c r="E156" s="47">
        <f t="shared" si="5"/>
        <v>841</v>
      </c>
      <c r="F156" s="29">
        <f t="shared" si="6"/>
        <v>1.6887550200803212</v>
      </c>
      <c r="G156" s="87"/>
      <c r="H156" s="54"/>
    </row>
    <row r="157" spans="1:8" ht="15" customHeight="1">
      <c r="B157" s="30" t="s">
        <v>76</v>
      </c>
      <c r="C157" s="55">
        <v>110</v>
      </c>
      <c r="D157" s="46">
        <v>497</v>
      </c>
      <c r="E157" s="47">
        <f t="shared" si="5"/>
        <v>387</v>
      </c>
      <c r="F157" s="29">
        <f t="shared" si="6"/>
        <v>3.5181818181818181</v>
      </c>
      <c r="G157" s="87"/>
      <c r="H157" s="54"/>
    </row>
    <row r="158" spans="1:8" ht="15" customHeight="1">
      <c r="B158" s="35" t="s">
        <v>83</v>
      </c>
      <c r="C158" s="55">
        <v>2596</v>
      </c>
      <c r="D158" s="46">
        <v>9103</v>
      </c>
      <c r="E158" s="47">
        <f t="shared" si="5"/>
        <v>6507</v>
      </c>
      <c r="F158" s="29">
        <f t="shared" si="6"/>
        <v>2.5065485362095532</v>
      </c>
      <c r="G158" s="87"/>
      <c r="H158" s="54"/>
    </row>
    <row r="159" spans="1:8" ht="15" customHeight="1">
      <c r="B159" s="36" t="s">
        <v>86</v>
      </c>
      <c r="C159" s="55">
        <v>6947</v>
      </c>
      <c r="D159" s="46">
        <v>41239</v>
      </c>
      <c r="E159" s="47">
        <f t="shared" si="5"/>
        <v>34292</v>
      </c>
      <c r="F159" s="29">
        <f t="shared" si="6"/>
        <v>4.9362314668202103</v>
      </c>
      <c r="G159" s="87"/>
      <c r="H159" s="54"/>
    </row>
    <row r="160" spans="1:8" ht="15" customHeight="1">
      <c r="B160" s="36" t="s">
        <v>96</v>
      </c>
      <c r="C160" s="55">
        <v>53</v>
      </c>
      <c r="D160" s="46">
        <v>99</v>
      </c>
      <c r="E160" s="47">
        <f t="shared" si="5"/>
        <v>46</v>
      </c>
      <c r="F160" s="29">
        <f t="shared" si="6"/>
        <v>0.86792452830188682</v>
      </c>
      <c r="G160" s="87"/>
      <c r="H160" s="54"/>
    </row>
    <row r="161" spans="2:8" ht="15" customHeight="1">
      <c r="B161" s="36" t="s">
        <v>99</v>
      </c>
      <c r="C161" s="55">
        <v>318</v>
      </c>
      <c r="D161" s="46">
        <v>566</v>
      </c>
      <c r="E161" s="47">
        <f t="shared" si="5"/>
        <v>248</v>
      </c>
      <c r="F161" s="29">
        <f t="shared" si="6"/>
        <v>0.77987421383647804</v>
      </c>
      <c r="G161" s="87"/>
      <c r="H161" s="54"/>
    </row>
    <row r="162" spans="2:8" ht="15" customHeight="1">
      <c r="B162" s="28" t="s">
        <v>104</v>
      </c>
      <c r="C162" s="55">
        <v>72</v>
      </c>
      <c r="D162" s="46">
        <v>152</v>
      </c>
      <c r="E162" s="47">
        <f t="shared" si="5"/>
        <v>80</v>
      </c>
      <c r="F162" s="29">
        <f t="shared" si="6"/>
        <v>1.1111111111111112</v>
      </c>
      <c r="G162" s="87"/>
      <c r="H162" s="54"/>
    </row>
    <row r="163" spans="2:8" ht="12">
      <c r="B163" s="28" t="s">
        <v>112</v>
      </c>
      <c r="C163" s="55">
        <v>742</v>
      </c>
      <c r="D163" s="46">
        <v>956</v>
      </c>
      <c r="E163" s="47">
        <f t="shared" si="5"/>
        <v>214</v>
      </c>
      <c r="F163" s="29">
        <f t="shared" si="6"/>
        <v>0.2884097035040431</v>
      </c>
      <c r="G163" s="87"/>
      <c r="H163" s="54"/>
    </row>
    <row r="164" spans="2:8" ht="15" customHeight="1">
      <c r="B164" s="28" t="s">
        <v>168</v>
      </c>
      <c r="C164" s="55">
        <v>70</v>
      </c>
      <c r="D164" s="46">
        <v>88</v>
      </c>
      <c r="E164" s="47">
        <f t="shared" si="5"/>
        <v>18</v>
      </c>
      <c r="F164" s="29">
        <f t="shared" si="6"/>
        <v>0.25714285714285712</v>
      </c>
      <c r="G164" s="87"/>
      <c r="H164" s="54"/>
    </row>
    <row r="165" spans="2:8" ht="15" customHeight="1">
      <c r="B165" s="28" t="s">
        <v>126</v>
      </c>
      <c r="C165" s="55">
        <v>154</v>
      </c>
      <c r="D165" s="46">
        <v>398</v>
      </c>
      <c r="E165" s="47">
        <f t="shared" si="5"/>
        <v>244</v>
      </c>
      <c r="F165" s="29">
        <f t="shared" si="6"/>
        <v>1.5844155844155845</v>
      </c>
      <c r="G165" s="87"/>
      <c r="H165" s="54"/>
    </row>
    <row r="166" spans="2:8" ht="15" customHeight="1">
      <c r="B166" s="30" t="s">
        <v>128</v>
      </c>
      <c r="C166" s="55">
        <v>18</v>
      </c>
      <c r="D166" s="46">
        <v>44</v>
      </c>
      <c r="E166" s="47">
        <f t="shared" si="5"/>
        <v>26</v>
      </c>
      <c r="F166" s="29">
        <f t="shared" si="6"/>
        <v>1.4444444444444444</v>
      </c>
      <c r="G166" s="87"/>
      <c r="H166" s="54"/>
    </row>
    <row r="167" spans="2:8" ht="15" customHeight="1">
      <c r="B167" s="28" t="s">
        <v>136</v>
      </c>
      <c r="C167" s="55">
        <v>1169</v>
      </c>
      <c r="D167" s="46">
        <v>3780</v>
      </c>
      <c r="E167" s="47">
        <f t="shared" si="5"/>
        <v>2611</v>
      </c>
      <c r="F167" s="29">
        <f t="shared" si="6"/>
        <v>2.2335329341317367</v>
      </c>
      <c r="G167" s="87"/>
      <c r="H167" s="54"/>
    </row>
    <row r="168" spans="2:8" ht="12">
      <c r="B168" s="30" t="s">
        <v>145</v>
      </c>
      <c r="C168" s="55">
        <v>4020</v>
      </c>
      <c r="D168" s="46">
        <v>3291</v>
      </c>
      <c r="E168" s="47">
        <f t="shared" si="5"/>
        <v>-729</v>
      </c>
      <c r="F168" s="29">
        <f t="shared" si="6"/>
        <v>-0.18134328358208956</v>
      </c>
      <c r="G168" s="87"/>
      <c r="H168" s="54"/>
    </row>
    <row r="169" spans="2:8" ht="15" customHeight="1">
      <c r="B169" s="28" t="s">
        <v>158</v>
      </c>
      <c r="C169" s="55">
        <v>374</v>
      </c>
      <c r="D169" s="46">
        <v>1511</v>
      </c>
      <c r="E169" s="47">
        <f t="shared" si="5"/>
        <v>1137</v>
      </c>
      <c r="F169" s="29">
        <f t="shared" si="6"/>
        <v>3.0401069518716577</v>
      </c>
      <c r="G169" s="87"/>
      <c r="H169" s="54"/>
    </row>
    <row r="170" spans="2:8" ht="15" customHeight="1">
      <c r="B170" s="83" t="s">
        <v>222</v>
      </c>
      <c r="C170" s="76">
        <f>C171+C191+C208+C214+C219</f>
        <v>7112</v>
      </c>
      <c r="D170" s="76">
        <f>D171+D191+D208+D214+D219</f>
        <v>5024</v>
      </c>
      <c r="E170" s="76">
        <f t="shared" si="5"/>
        <v>-2088</v>
      </c>
      <c r="F170" s="84">
        <f t="shared" si="6"/>
        <v>-0.29358830146231724</v>
      </c>
      <c r="G170" s="87"/>
      <c r="H170" s="54"/>
    </row>
    <row r="171" spans="2:8" ht="15" customHeight="1">
      <c r="B171" s="88" t="s">
        <v>223</v>
      </c>
      <c r="C171" s="69">
        <f>SUM(C172:C190)</f>
        <v>3789</v>
      </c>
      <c r="D171" s="69">
        <f>SUM(D172:D190)</f>
        <v>2591</v>
      </c>
      <c r="E171" s="69">
        <f t="shared" si="5"/>
        <v>-1198</v>
      </c>
      <c r="F171" s="70">
        <f t="shared" si="6"/>
        <v>-0.31617841119028767</v>
      </c>
      <c r="G171" s="87"/>
      <c r="H171" s="54"/>
    </row>
    <row r="172" spans="2:8" ht="15" customHeight="1">
      <c r="B172" s="33" t="s">
        <v>181</v>
      </c>
      <c r="C172" s="55">
        <v>5</v>
      </c>
      <c r="D172" s="46">
        <v>7</v>
      </c>
      <c r="E172" s="47">
        <f t="shared" si="5"/>
        <v>2</v>
      </c>
      <c r="F172" s="29">
        <f t="shared" si="6"/>
        <v>0.4</v>
      </c>
      <c r="G172" s="87"/>
      <c r="H172" s="54"/>
    </row>
    <row r="173" spans="2:8" s="16" customFormat="1" ht="15" customHeight="1">
      <c r="B173" s="33" t="s">
        <v>84</v>
      </c>
      <c r="C173" s="55">
        <v>36</v>
      </c>
      <c r="D173" s="46">
        <v>33</v>
      </c>
      <c r="E173" s="47">
        <f t="shared" si="5"/>
        <v>-3</v>
      </c>
      <c r="F173" s="29">
        <f t="shared" si="6"/>
        <v>-8.3333333333333329E-2</v>
      </c>
      <c r="G173" s="87"/>
      <c r="H173" s="54"/>
    </row>
    <row r="174" spans="2:8" ht="15" customHeight="1">
      <c r="B174" s="33" t="s">
        <v>173</v>
      </c>
      <c r="C174" s="55">
        <v>9</v>
      </c>
      <c r="D174" s="46">
        <v>9</v>
      </c>
      <c r="E174" s="47">
        <f t="shared" si="5"/>
        <v>0</v>
      </c>
      <c r="F174" s="29">
        <f t="shared" si="6"/>
        <v>0</v>
      </c>
      <c r="G174" s="87"/>
      <c r="H174" s="54"/>
    </row>
    <row r="175" spans="2:8" ht="15" customHeight="1">
      <c r="B175" s="33" t="s">
        <v>92</v>
      </c>
      <c r="C175" s="55">
        <v>274</v>
      </c>
      <c r="D175" s="46">
        <v>176</v>
      </c>
      <c r="E175" s="47">
        <f t="shared" si="5"/>
        <v>-98</v>
      </c>
      <c r="F175" s="29">
        <f t="shared" si="6"/>
        <v>-0.35766423357664234</v>
      </c>
      <c r="G175" s="87"/>
      <c r="H175" s="54"/>
    </row>
    <row r="176" spans="2:8" ht="15" customHeight="1">
      <c r="B176" s="33" t="s">
        <v>93</v>
      </c>
      <c r="C176" s="55">
        <v>2647</v>
      </c>
      <c r="D176" s="46">
        <v>1778</v>
      </c>
      <c r="E176" s="47">
        <f t="shared" si="5"/>
        <v>-869</v>
      </c>
      <c r="F176" s="29">
        <f t="shared" si="6"/>
        <v>-0.32829618435965241</v>
      </c>
      <c r="G176" s="87"/>
      <c r="H176" s="54"/>
    </row>
    <row r="177" spans="1:8" ht="15" customHeight="1">
      <c r="B177" s="33" t="s">
        <v>105</v>
      </c>
      <c r="C177" s="55">
        <v>53</v>
      </c>
      <c r="D177" s="46">
        <v>72</v>
      </c>
      <c r="E177" s="47">
        <f t="shared" si="5"/>
        <v>19</v>
      </c>
      <c r="F177" s="29">
        <f t="shared" si="6"/>
        <v>0.35849056603773582</v>
      </c>
      <c r="G177" s="87"/>
      <c r="H177" s="54"/>
    </row>
    <row r="178" spans="1:8" ht="15" customHeight="1">
      <c r="B178" s="33" t="s">
        <v>205</v>
      </c>
      <c r="C178" s="55">
        <v>8</v>
      </c>
      <c r="D178" s="46">
        <v>34</v>
      </c>
      <c r="E178" s="47">
        <f t="shared" si="5"/>
        <v>26</v>
      </c>
      <c r="F178" s="29">
        <f t="shared" si="6"/>
        <v>3.25</v>
      </c>
      <c r="G178" s="87"/>
      <c r="H178" s="54"/>
    </row>
    <row r="179" spans="1:8" ht="15" customHeight="1">
      <c r="B179" s="33" t="s">
        <v>114</v>
      </c>
      <c r="C179" s="55">
        <v>36</v>
      </c>
      <c r="D179" s="46">
        <v>39</v>
      </c>
      <c r="E179" s="47">
        <f t="shared" si="5"/>
        <v>3</v>
      </c>
      <c r="F179" s="29">
        <f t="shared" si="6"/>
        <v>8.3333333333333329E-2</v>
      </c>
      <c r="G179" s="87"/>
      <c r="H179" s="54"/>
    </row>
    <row r="180" spans="1:8" ht="15" customHeight="1">
      <c r="B180" s="33" t="s">
        <v>115</v>
      </c>
      <c r="C180" s="55">
        <v>28</v>
      </c>
      <c r="D180" s="46">
        <v>35</v>
      </c>
      <c r="E180" s="47">
        <f t="shared" si="5"/>
        <v>7</v>
      </c>
      <c r="F180" s="29">
        <f t="shared" si="6"/>
        <v>0.25</v>
      </c>
      <c r="G180" s="87"/>
      <c r="H180" s="54"/>
    </row>
    <row r="181" spans="1:8" ht="15" customHeight="1">
      <c r="B181" s="33" t="s">
        <v>197</v>
      </c>
      <c r="C181" s="55">
        <v>1</v>
      </c>
      <c r="D181" s="46">
        <v>0</v>
      </c>
      <c r="E181" s="47">
        <f t="shared" si="5"/>
        <v>-1</v>
      </c>
      <c r="F181" s="29"/>
      <c r="G181" s="87"/>
      <c r="H181" s="54"/>
    </row>
    <row r="182" spans="1:8" ht="15" customHeight="1">
      <c r="B182" s="33" t="s">
        <v>196</v>
      </c>
      <c r="C182" s="55">
        <v>7</v>
      </c>
      <c r="D182" s="46">
        <v>8</v>
      </c>
      <c r="E182" s="47">
        <f t="shared" si="5"/>
        <v>1</v>
      </c>
      <c r="F182" s="29">
        <f t="shared" si="6"/>
        <v>0.14285714285714285</v>
      </c>
      <c r="G182" s="87"/>
      <c r="H182" s="54"/>
    </row>
    <row r="183" spans="1:8" ht="12.75" customHeight="1">
      <c r="B183" s="33" t="s">
        <v>121</v>
      </c>
      <c r="C183" s="55">
        <v>8</v>
      </c>
      <c r="D183" s="46">
        <v>8</v>
      </c>
      <c r="E183" s="47">
        <f t="shared" si="5"/>
        <v>0</v>
      </c>
      <c r="F183" s="29">
        <f t="shared" si="6"/>
        <v>0</v>
      </c>
      <c r="G183" s="87"/>
      <c r="H183" s="54"/>
    </row>
    <row r="184" spans="1:8" ht="12">
      <c r="B184" s="33" t="s">
        <v>187</v>
      </c>
      <c r="C184" s="55">
        <v>15</v>
      </c>
      <c r="D184" s="46">
        <v>23</v>
      </c>
      <c r="E184" s="47">
        <f t="shared" si="5"/>
        <v>8</v>
      </c>
      <c r="F184" s="29">
        <f t="shared" si="6"/>
        <v>0.53333333333333333</v>
      </c>
      <c r="G184" s="87"/>
      <c r="H184" s="54"/>
    </row>
    <row r="185" spans="1:8" ht="15" customHeight="1">
      <c r="B185" s="33" t="s">
        <v>133</v>
      </c>
      <c r="C185" s="55">
        <v>17</v>
      </c>
      <c r="D185" s="46">
        <v>13</v>
      </c>
      <c r="E185" s="47">
        <f t="shared" si="5"/>
        <v>-4</v>
      </c>
      <c r="F185" s="29">
        <f t="shared" si="6"/>
        <v>-0.23529411764705882</v>
      </c>
      <c r="G185" s="87"/>
      <c r="H185" s="54"/>
    </row>
    <row r="186" spans="1:8" ht="15" customHeight="1">
      <c r="B186" s="33" t="s">
        <v>139</v>
      </c>
      <c r="C186" s="55">
        <v>546</v>
      </c>
      <c r="D186" s="46">
        <v>244</v>
      </c>
      <c r="E186" s="47">
        <f t="shared" si="5"/>
        <v>-302</v>
      </c>
      <c r="F186" s="29">
        <f t="shared" si="6"/>
        <v>-0.55311355311355315</v>
      </c>
      <c r="G186" s="87"/>
      <c r="H186" s="54"/>
    </row>
    <row r="187" spans="1:8" ht="15" customHeight="1">
      <c r="B187" s="33" t="s">
        <v>146</v>
      </c>
      <c r="C187" s="55">
        <v>48</v>
      </c>
      <c r="D187" s="46">
        <v>79</v>
      </c>
      <c r="E187" s="47">
        <f t="shared" si="5"/>
        <v>31</v>
      </c>
      <c r="F187" s="29">
        <f t="shared" si="6"/>
        <v>0.64583333333333337</v>
      </c>
      <c r="G187" s="87"/>
      <c r="H187" s="54"/>
    </row>
    <row r="188" spans="1:8" ht="12">
      <c r="B188" s="33" t="s">
        <v>190</v>
      </c>
      <c r="C188" s="55">
        <v>13</v>
      </c>
      <c r="D188" s="46">
        <v>11</v>
      </c>
      <c r="E188" s="47">
        <f t="shared" si="5"/>
        <v>-2</v>
      </c>
      <c r="F188" s="29">
        <f t="shared" si="6"/>
        <v>-0.15384615384615385</v>
      </c>
      <c r="G188" s="87"/>
      <c r="H188" s="54"/>
    </row>
    <row r="189" spans="1:8" ht="15" customHeight="1">
      <c r="B189" s="33" t="s">
        <v>155</v>
      </c>
      <c r="C189" s="55">
        <v>31</v>
      </c>
      <c r="D189" s="46">
        <v>18</v>
      </c>
      <c r="E189" s="47">
        <f t="shared" si="5"/>
        <v>-13</v>
      </c>
      <c r="F189" s="29">
        <f t="shared" si="6"/>
        <v>-0.41935483870967744</v>
      </c>
      <c r="G189" s="87"/>
      <c r="H189" s="54"/>
    </row>
    <row r="190" spans="1:8" ht="15" customHeight="1">
      <c r="B190" s="33" t="s">
        <v>194</v>
      </c>
      <c r="C190" s="55">
        <v>7</v>
      </c>
      <c r="D190" s="46">
        <v>4</v>
      </c>
      <c r="E190" s="47">
        <f t="shared" si="5"/>
        <v>-3</v>
      </c>
      <c r="F190" s="29">
        <f t="shared" si="6"/>
        <v>-0.42857142857142855</v>
      </c>
      <c r="G190" s="87"/>
      <c r="H190" s="54"/>
    </row>
    <row r="191" spans="1:8" ht="15" customHeight="1">
      <c r="B191" s="88" t="s">
        <v>224</v>
      </c>
      <c r="C191" s="74">
        <f>SUM(C192:C207)</f>
        <v>1660</v>
      </c>
      <c r="D191" s="74">
        <f>SUM(D192:D207)</f>
        <v>673</v>
      </c>
      <c r="E191" s="69">
        <f t="shared" si="5"/>
        <v>-987</v>
      </c>
      <c r="F191" s="70">
        <f t="shared" si="6"/>
        <v>-0.59457831325301203</v>
      </c>
      <c r="G191" s="87"/>
      <c r="H191" s="54"/>
    </row>
    <row r="192" spans="1:8" ht="15" customHeight="1">
      <c r="A192" s="18"/>
      <c r="B192" s="30" t="s">
        <v>179</v>
      </c>
      <c r="C192" s="55">
        <v>15</v>
      </c>
      <c r="D192" s="46">
        <v>5</v>
      </c>
      <c r="E192" s="47">
        <f t="shared" si="5"/>
        <v>-10</v>
      </c>
      <c r="F192" s="29">
        <f t="shared" si="6"/>
        <v>-0.66666666666666663</v>
      </c>
      <c r="G192" s="87"/>
      <c r="H192" s="54"/>
    </row>
    <row r="193" spans="1:8" ht="15" customHeight="1">
      <c r="A193" s="18"/>
      <c r="B193" s="32" t="s">
        <v>198</v>
      </c>
      <c r="C193" s="55">
        <v>3</v>
      </c>
      <c r="D193" s="46">
        <v>3</v>
      </c>
      <c r="E193" s="47">
        <f t="shared" si="5"/>
        <v>0</v>
      </c>
      <c r="F193" s="29">
        <f t="shared" si="6"/>
        <v>0</v>
      </c>
      <c r="G193" s="87"/>
      <c r="H193" s="54"/>
    </row>
    <row r="194" spans="1:8" ht="15" customHeight="1">
      <c r="A194" s="18"/>
      <c r="B194" s="33" t="s">
        <v>183</v>
      </c>
      <c r="C194" s="55">
        <v>13</v>
      </c>
      <c r="D194" s="46">
        <v>11</v>
      </c>
      <c r="E194" s="47">
        <f t="shared" si="5"/>
        <v>-2</v>
      </c>
      <c r="F194" s="29">
        <f t="shared" si="6"/>
        <v>-0.15384615384615385</v>
      </c>
      <c r="G194" s="87"/>
      <c r="H194" s="54"/>
    </row>
    <row r="195" spans="1:8" ht="15" customHeight="1">
      <c r="A195" s="18"/>
      <c r="B195" s="33" t="s">
        <v>79</v>
      </c>
      <c r="C195" s="55">
        <v>84</v>
      </c>
      <c r="D195" s="46">
        <v>25</v>
      </c>
      <c r="E195" s="47">
        <f t="shared" si="5"/>
        <v>-59</v>
      </c>
      <c r="F195" s="29">
        <f t="shared" ref="F195:F229" si="7">E195/C195</f>
        <v>-0.70238095238095233</v>
      </c>
      <c r="G195" s="87"/>
      <c r="H195" s="54"/>
    </row>
    <row r="196" spans="1:8" ht="15" customHeight="1">
      <c r="A196" s="18"/>
      <c r="B196" s="33" t="s">
        <v>80</v>
      </c>
      <c r="C196" s="55">
        <v>11</v>
      </c>
      <c r="D196" s="46">
        <v>8</v>
      </c>
      <c r="E196" s="47">
        <f t="shared" si="5"/>
        <v>-3</v>
      </c>
      <c r="F196" s="29">
        <f t="shared" si="7"/>
        <v>-0.27272727272727271</v>
      </c>
      <c r="G196" s="87"/>
      <c r="H196" s="54"/>
    </row>
    <row r="197" spans="1:8" ht="15" customHeight="1">
      <c r="A197" s="18"/>
      <c r="B197" s="33" t="s">
        <v>167</v>
      </c>
      <c r="C197" s="55">
        <v>5</v>
      </c>
      <c r="D197" s="46">
        <v>3</v>
      </c>
      <c r="E197" s="47">
        <f t="shared" si="5"/>
        <v>-2</v>
      </c>
      <c r="F197" s="29"/>
      <c r="G197" s="87"/>
      <c r="H197" s="54"/>
    </row>
    <row r="198" spans="1:8" ht="15" customHeight="1">
      <c r="A198" s="18"/>
      <c r="B198" s="33" t="s">
        <v>101</v>
      </c>
      <c r="C198" s="55">
        <v>10</v>
      </c>
      <c r="D198" s="46">
        <v>7</v>
      </c>
      <c r="E198" s="47">
        <f t="shared" ref="E198:E229" si="8">D198-C198</f>
        <v>-3</v>
      </c>
      <c r="F198" s="29">
        <f t="shared" si="7"/>
        <v>-0.3</v>
      </c>
      <c r="G198" s="87"/>
      <c r="H198" s="54"/>
    </row>
    <row r="199" spans="1:8" ht="15" customHeight="1">
      <c r="A199" s="18"/>
      <c r="B199" s="33" t="s">
        <v>110</v>
      </c>
      <c r="C199" s="55">
        <v>68</v>
      </c>
      <c r="D199" s="46">
        <v>39</v>
      </c>
      <c r="E199" s="47">
        <f t="shared" si="8"/>
        <v>-29</v>
      </c>
      <c r="F199" s="29"/>
      <c r="G199" s="87"/>
      <c r="H199" s="54"/>
    </row>
    <row r="200" spans="1:8" ht="15" customHeight="1">
      <c r="A200" s="18"/>
      <c r="B200" s="28" t="s">
        <v>113</v>
      </c>
      <c r="C200" s="55">
        <v>389</v>
      </c>
      <c r="D200" s="46">
        <v>32</v>
      </c>
      <c r="E200" s="47">
        <f t="shared" si="8"/>
        <v>-357</v>
      </c>
      <c r="F200" s="29">
        <f t="shared" si="7"/>
        <v>-0.9177377892030848</v>
      </c>
      <c r="G200" s="87"/>
      <c r="H200" s="54"/>
    </row>
    <row r="201" spans="1:8" ht="15" customHeight="1">
      <c r="A201" s="18"/>
      <c r="B201" s="33" t="s">
        <v>185</v>
      </c>
      <c r="C201" s="55">
        <v>6</v>
      </c>
      <c r="D201" s="46">
        <v>1</v>
      </c>
      <c r="E201" s="47">
        <f t="shared" si="8"/>
        <v>-5</v>
      </c>
      <c r="F201" s="29">
        <f t="shared" si="7"/>
        <v>-0.83333333333333337</v>
      </c>
      <c r="G201" s="87"/>
      <c r="H201" s="54"/>
    </row>
    <row r="202" spans="1:8" ht="15" customHeight="1">
      <c r="A202" s="18"/>
      <c r="B202" s="33" t="s">
        <v>169</v>
      </c>
      <c r="C202" s="55">
        <v>11</v>
      </c>
      <c r="D202" s="46">
        <v>14</v>
      </c>
      <c r="E202" s="47">
        <f t="shared" si="8"/>
        <v>3</v>
      </c>
      <c r="F202" s="29">
        <f t="shared" si="7"/>
        <v>0.27272727272727271</v>
      </c>
      <c r="G202" s="87"/>
      <c r="H202" s="54"/>
    </row>
    <row r="203" spans="1:8" ht="15" customHeight="1">
      <c r="A203" s="18"/>
      <c r="B203" s="33" t="s">
        <v>176</v>
      </c>
      <c r="C203" s="55">
        <v>11</v>
      </c>
      <c r="D203" s="46">
        <v>9</v>
      </c>
      <c r="E203" s="47">
        <f t="shared" si="8"/>
        <v>-2</v>
      </c>
      <c r="F203" s="29">
        <f t="shared" si="7"/>
        <v>-0.18181818181818182</v>
      </c>
      <c r="G203" s="87"/>
      <c r="H203" s="54"/>
    </row>
    <row r="204" spans="1:8" ht="15" customHeight="1">
      <c r="A204" s="18"/>
      <c r="B204" s="33" t="s">
        <v>124</v>
      </c>
      <c r="C204" s="55">
        <v>958</v>
      </c>
      <c r="D204" s="46">
        <v>468</v>
      </c>
      <c r="E204" s="47">
        <f t="shared" si="8"/>
        <v>-490</v>
      </c>
      <c r="F204" s="29">
        <f t="shared" si="7"/>
        <v>-0.51148225469728603</v>
      </c>
      <c r="G204" s="87"/>
      <c r="H204" s="54"/>
    </row>
    <row r="205" spans="1:8" ht="15" customHeight="1">
      <c r="A205" s="18"/>
      <c r="B205" s="33" t="s">
        <v>140</v>
      </c>
      <c r="C205" s="55">
        <v>63</v>
      </c>
      <c r="D205" s="46">
        <v>36</v>
      </c>
      <c r="E205" s="47">
        <f t="shared" si="8"/>
        <v>-27</v>
      </c>
      <c r="F205" s="29">
        <f t="shared" si="7"/>
        <v>-0.42857142857142855</v>
      </c>
      <c r="G205" s="87"/>
      <c r="H205" s="54"/>
    </row>
    <row r="206" spans="1:8" ht="15" customHeight="1">
      <c r="A206" s="18"/>
      <c r="B206" s="33" t="s">
        <v>143</v>
      </c>
      <c r="C206" s="55">
        <v>10</v>
      </c>
      <c r="D206" s="46">
        <v>9</v>
      </c>
      <c r="E206" s="47">
        <f t="shared" si="8"/>
        <v>-1</v>
      </c>
      <c r="F206" s="29">
        <f t="shared" si="7"/>
        <v>-0.1</v>
      </c>
      <c r="G206" s="87"/>
      <c r="H206" s="54"/>
    </row>
    <row r="207" spans="1:8" ht="15" customHeight="1">
      <c r="A207" s="18"/>
      <c r="B207" s="33" t="s">
        <v>209</v>
      </c>
      <c r="C207" s="55">
        <v>3</v>
      </c>
      <c r="D207" s="46">
        <v>3</v>
      </c>
      <c r="E207" s="47">
        <f t="shared" si="8"/>
        <v>0</v>
      </c>
      <c r="F207" s="29">
        <f t="shared" si="7"/>
        <v>0</v>
      </c>
      <c r="G207" s="87"/>
      <c r="H207" s="54"/>
    </row>
    <row r="208" spans="1:8" ht="15" customHeight="1">
      <c r="B208" s="88" t="s">
        <v>135</v>
      </c>
      <c r="C208" s="69">
        <f>SUM(C209:C213)</f>
        <v>990</v>
      </c>
      <c r="D208" s="69">
        <f>SUM(D209:D213)</f>
        <v>1044</v>
      </c>
      <c r="E208" s="69">
        <f>D208-C208</f>
        <v>54</v>
      </c>
      <c r="F208" s="70">
        <f>E208/C208</f>
        <v>5.4545454545454543E-2</v>
      </c>
      <c r="G208" s="87"/>
      <c r="H208" s="54"/>
    </row>
    <row r="209" spans="1:8" ht="13.5" customHeight="1">
      <c r="B209" s="33" t="s">
        <v>180</v>
      </c>
      <c r="C209" s="55">
        <v>2</v>
      </c>
      <c r="D209" s="46">
        <v>23</v>
      </c>
      <c r="E209" s="47">
        <f t="shared" si="8"/>
        <v>21</v>
      </c>
      <c r="F209" s="29"/>
      <c r="G209" s="87"/>
      <c r="H209" s="54"/>
    </row>
    <row r="210" spans="1:8" ht="15" customHeight="1">
      <c r="A210" s="18"/>
      <c r="B210" s="32" t="s">
        <v>211</v>
      </c>
      <c r="C210" s="55">
        <v>0</v>
      </c>
      <c r="D210" s="46">
        <v>0</v>
      </c>
      <c r="E210" s="47">
        <f t="shared" si="8"/>
        <v>0</v>
      </c>
      <c r="F210" s="29"/>
      <c r="G210" s="87"/>
      <c r="H210" s="54"/>
    </row>
    <row r="211" spans="1:8" ht="15" customHeight="1">
      <c r="A211" s="18"/>
      <c r="B211" s="33" t="s">
        <v>170</v>
      </c>
      <c r="C211" s="55">
        <v>15</v>
      </c>
      <c r="D211" s="46">
        <v>4</v>
      </c>
      <c r="E211" s="47">
        <f t="shared" si="8"/>
        <v>-11</v>
      </c>
      <c r="F211" s="29">
        <f t="shared" ref="F211" si="9">E211/C211</f>
        <v>-0.73333333333333328</v>
      </c>
      <c r="G211" s="87"/>
      <c r="H211" s="54"/>
    </row>
    <row r="212" spans="1:8" ht="15" customHeight="1">
      <c r="A212" s="18"/>
      <c r="B212" s="33" t="s">
        <v>135</v>
      </c>
      <c r="C212" s="55">
        <v>973</v>
      </c>
      <c r="D212" s="46">
        <v>1015</v>
      </c>
      <c r="E212" s="47">
        <f t="shared" si="8"/>
        <v>42</v>
      </c>
      <c r="F212" s="29">
        <f t="shared" si="7"/>
        <v>4.3165467625899283E-2</v>
      </c>
      <c r="G212" s="87"/>
      <c r="H212" s="54"/>
    </row>
    <row r="213" spans="1:8" ht="15" customHeight="1">
      <c r="B213" s="32" t="s">
        <v>199</v>
      </c>
      <c r="C213" s="55">
        <v>0</v>
      </c>
      <c r="D213" s="46">
        <v>2</v>
      </c>
      <c r="E213" s="47">
        <f t="shared" si="8"/>
        <v>2</v>
      </c>
      <c r="F213" s="29"/>
      <c r="G213" s="87"/>
      <c r="H213" s="54"/>
    </row>
    <row r="214" spans="1:8">
      <c r="B214" s="88" t="s">
        <v>225</v>
      </c>
      <c r="C214" s="69">
        <f>SUM(C215:C218)</f>
        <v>582</v>
      </c>
      <c r="D214" s="69">
        <f>SUM(D215:D218)</f>
        <v>655</v>
      </c>
      <c r="E214" s="69">
        <f t="shared" si="8"/>
        <v>73</v>
      </c>
      <c r="F214" s="70">
        <f t="shared" si="7"/>
        <v>0.12542955326460481</v>
      </c>
      <c r="G214" s="87"/>
      <c r="H214" s="54"/>
    </row>
    <row r="215" spans="1:8" ht="15" customHeight="1">
      <c r="B215" s="28" t="s">
        <v>69</v>
      </c>
      <c r="C215" s="55">
        <v>58</v>
      </c>
      <c r="D215" s="46">
        <v>61</v>
      </c>
      <c r="E215" s="47">
        <f t="shared" si="8"/>
        <v>3</v>
      </c>
      <c r="F215" s="29">
        <f t="shared" si="7"/>
        <v>5.1724137931034482E-2</v>
      </c>
      <c r="G215" s="87"/>
      <c r="H215" s="54"/>
    </row>
    <row r="216" spans="1:8" ht="15" customHeight="1">
      <c r="B216" s="28" t="s">
        <v>117</v>
      </c>
      <c r="C216" s="55">
        <v>342</v>
      </c>
      <c r="D216" s="46">
        <v>387</v>
      </c>
      <c r="E216" s="47">
        <f t="shared" si="8"/>
        <v>45</v>
      </c>
      <c r="F216" s="29">
        <f t="shared" si="7"/>
        <v>0.13157894736842105</v>
      </c>
      <c r="G216" s="87"/>
      <c r="H216" s="54"/>
    </row>
    <row r="217" spans="1:8" ht="15" customHeight="1">
      <c r="B217" s="28" t="s">
        <v>147</v>
      </c>
      <c r="C217" s="55">
        <v>49</v>
      </c>
      <c r="D217" s="46">
        <v>47</v>
      </c>
      <c r="E217" s="47">
        <f t="shared" si="8"/>
        <v>-2</v>
      </c>
      <c r="F217" s="29">
        <f t="shared" si="7"/>
        <v>-4.0816326530612242E-2</v>
      </c>
      <c r="G217" s="87"/>
      <c r="H217" s="54"/>
    </row>
    <row r="218" spans="1:8" ht="15" customHeight="1">
      <c r="B218" s="28" t="s">
        <v>154</v>
      </c>
      <c r="C218" s="55">
        <v>133</v>
      </c>
      <c r="D218" s="46">
        <v>160</v>
      </c>
      <c r="E218" s="47">
        <f t="shared" si="8"/>
        <v>27</v>
      </c>
      <c r="F218" s="29">
        <f t="shared" si="7"/>
        <v>0.20300751879699247</v>
      </c>
      <c r="G218" s="87"/>
      <c r="H218" s="54"/>
    </row>
    <row r="219" spans="1:8">
      <c r="B219" s="88" t="s">
        <v>226</v>
      </c>
      <c r="C219" s="72">
        <f>SUM(C220:C226)</f>
        <v>91</v>
      </c>
      <c r="D219" s="72">
        <f>SUM(D220:D226)</f>
        <v>61</v>
      </c>
      <c r="E219" s="69">
        <f t="shared" si="8"/>
        <v>-30</v>
      </c>
      <c r="F219" s="70">
        <f t="shared" si="7"/>
        <v>-0.32967032967032966</v>
      </c>
      <c r="G219" s="87"/>
      <c r="H219" s="54"/>
    </row>
    <row r="220" spans="1:8" ht="12">
      <c r="B220" s="33" t="s">
        <v>164</v>
      </c>
      <c r="C220" s="55">
        <v>4</v>
      </c>
      <c r="D220" s="46">
        <v>7</v>
      </c>
      <c r="E220" s="47">
        <f t="shared" si="8"/>
        <v>3</v>
      </c>
      <c r="F220" s="29"/>
      <c r="G220" s="87"/>
      <c r="H220" s="54"/>
    </row>
    <row r="221" spans="1:8" ht="12">
      <c r="B221" s="33" t="s">
        <v>182</v>
      </c>
      <c r="C221" s="55">
        <v>6</v>
      </c>
      <c r="D221" s="46">
        <v>4</v>
      </c>
      <c r="E221" s="47">
        <f t="shared" si="8"/>
        <v>-2</v>
      </c>
      <c r="F221" s="29">
        <f t="shared" si="7"/>
        <v>-0.33333333333333331</v>
      </c>
      <c r="G221" s="87"/>
      <c r="H221" s="54"/>
    </row>
    <row r="222" spans="1:8" ht="12">
      <c r="B222" s="33" t="s">
        <v>102</v>
      </c>
      <c r="C222" s="55">
        <v>60</v>
      </c>
      <c r="D222" s="46">
        <v>34</v>
      </c>
      <c r="E222" s="47">
        <f t="shared" si="8"/>
        <v>-26</v>
      </c>
      <c r="F222" s="29">
        <f t="shared" si="7"/>
        <v>-0.43333333333333335</v>
      </c>
      <c r="G222" s="87"/>
      <c r="H222" s="54"/>
    </row>
    <row r="223" spans="1:8" ht="12">
      <c r="B223" s="33" t="s">
        <v>107</v>
      </c>
      <c r="C223" s="55">
        <v>14</v>
      </c>
      <c r="D223" s="46">
        <v>7</v>
      </c>
      <c r="E223" s="47">
        <f t="shared" si="8"/>
        <v>-7</v>
      </c>
      <c r="F223" s="29">
        <f t="shared" si="7"/>
        <v>-0.5</v>
      </c>
      <c r="G223" s="87"/>
      <c r="H223" s="54"/>
    </row>
    <row r="224" spans="1:8" ht="12">
      <c r="B224" s="33" t="s">
        <v>208</v>
      </c>
      <c r="C224" s="55">
        <v>2</v>
      </c>
      <c r="D224" s="46">
        <v>0</v>
      </c>
      <c r="E224" s="47">
        <f t="shared" si="8"/>
        <v>-2</v>
      </c>
      <c r="F224" s="29"/>
      <c r="G224" s="87"/>
      <c r="H224" s="54"/>
    </row>
    <row r="225" spans="2:8" ht="12">
      <c r="B225" s="33" t="s">
        <v>210</v>
      </c>
      <c r="C225" s="55">
        <v>2</v>
      </c>
      <c r="D225" s="46">
        <v>4</v>
      </c>
      <c r="E225" s="47">
        <f t="shared" si="8"/>
        <v>2</v>
      </c>
      <c r="F225" s="29">
        <f t="shared" si="7"/>
        <v>1</v>
      </c>
      <c r="G225" s="87"/>
      <c r="H225" s="54"/>
    </row>
    <row r="226" spans="2:8" s="16" customFormat="1" ht="12">
      <c r="B226" s="33" t="s">
        <v>171</v>
      </c>
      <c r="C226" s="55">
        <v>3</v>
      </c>
      <c r="D226" s="46">
        <v>5</v>
      </c>
      <c r="E226" s="47">
        <f t="shared" si="8"/>
        <v>2</v>
      </c>
      <c r="F226" s="29">
        <f t="shared" si="7"/>
        <v>0.66666666666666663</v>
      </c>
      <c r="G226" s="87"/>
      <c r="H226" s="54"/>
    </row>
    <row r="227" spans="2:8">
      <c r="B227" s="86" t="s">
        <v>148</v>
      </c>
      <c r="C227" s="77">
        <f>SUM(C228:C229)</f>
        <v>20449</v>
      </c>
      <c r="D227" s="77">
        <f>SUM(D228:D229)</f>
        <v>1938</v>
      </c>
      <c r="E227" s="76">
        <f>D227-C227</f>
        <v>-18511</v>
      </c>
      <c r="F227" s="84">
        <f t="shared" si="7"/>
        <v>-0.90522763949337381</v>
      </c>
      <c r="G227" s="87"/>
      <c r="H227" s="54"/>
    </row>
    <row r="228" spans="2:8" ht="12">
      <c r="B228" s="28" t="s">
        <v>212</v>
      </c>
      <c r="C228" s="55">
        <v>694</v>
      </c>
      <c r="D228" s="46">
        <v>811</v>
      </c>
      <c r="E228" s="47">
        <f>D228-C228</f>
        <v>117</v>
      </c>
      <c r="F228" s="29">
        <f t="shared" si="7"/>
        <v>0.16858789625360229</v>
      </c>
      <c r="G228" s="87"/>
      <c r="H228" s="54"/>
    </row>
    <row r="229" spans="2:8" ht="12.75" thickBot="1">
      <c r="B229" s="37" t="s">
        <v>148</v>
      </c>
      <c r="C229" s="61">
        <v>19755</v>
      </c>
      <c r="D229" s="58">
        <v>1127</v>
      </c>
      <c r="E229" s="48">
        <f t="shared" si="8"/>
        <v>-18628</v>
      </c>
      <c r="F229" s="38">
        <f t="shared" si="7"/>
        <v>-0.94295115160718801</v>
      </c>
      <c r="G229" s="87"/>
      <c r="H229" s="54"/>
    </row>
    <row r="230" spans="2:8" ht="15" customHeight="1">
      <c r="F230" s="8"/>
    </row>
    <row r="234" spans="2:8" ht="15" customHeight="1">
      <c r="B234" s="96" t="s">
        <v>230</v>
      </c>
      <c r="C234" s="97"/>
      <c r="D234" s="97"/>
      <c r="E234" s="97"/>
      <c r="F234" s="97"/>
    </row>
    <row r="245" spans="6:8" ht="15" customHeight="1">
      <c r="F245" s="18"/>
      <c r="G245" s="18"/>
      <c r="H245" s="18"/>
    </row>
    <row r="246" spans="6:8" ht="15" customHeight="1">
      <c r="F246" s="18"/>
      <c r="G246" s="18"/>
      <c r="H246" s="18"/>
    </row>
    <row r="247" spans="6:8" ht="15" customHeight="1">
      <c r="F247" s="18"/>
      <c r="G247" s="18"/>
      <c r="H247" s="18"/>
    </row>
    <row r="248" spans="6:8" ht="15" customHeight="1">
      <c r="F248" s="18"/>
      <c r="G248" s="18"/>
      <c r="H248" s="18"/>
    </row>
    <row r="249" spans="6:8" ht="15" customHeight="1">
      <c r="F249" s="18"/>
      <c r="G249" s="18"/>
      <c r="H249" s="18"/>
    </row>
    <row r="250" spans="6:8" ht="15" customHeight="1">
      <c r="F250" s="18"/>
      <c r="G250" s="18"/>
      <c r="H250" s="18"/>
    </row>
    <row r="251" spans="6:8" ht="15" customHeight="1">
      <c r="F251" s="18"/>
      <c r="G251" s="18"/>
      <c r="H251" s="18"/>
    </row>
  </sheetData>
  <mergeCells count="1">
    <mergeCell ref="B234:F234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C119:D119 C145:D145 C219:D219 C227:D227 C64:D6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L22"/>
  <sheetViews>
    <sheetView workbookViewId="0">
      <selection activeCell="B3" sqref="B3:G3"/>
    </sheetView>
  </sheetViews>
  <sheetFormatPr defaultRowHeight="15" customHeight="1"/>
  <cols>
    <col min="1" max="1" width="9.140625" style="9" customWidth="1"/>
    <col min="2" max="2" width="10.28515625" style="9" customWidth="1"/>
    <col min="3" max="3" width="32.28515625" style="9" customWidth="1"/>
    <col min="4" max="4" width="20.5703125" style="9" customWidth="1"/>
    <col min="5" max="5" width="19.5703125" style="9" customWidth="1"/>
    <col min="6" max="7" width="18.140625" style="9" customWidth="1"/>
    <col min="8" max="8" width="9.140625" style="9" customWidth="1"/>
    <col min="9" max="9" width="23" style="9" customWidth="1"/>
    <col min="10" max="11" width="9.140625" style="9" customWidth="1"/>
    <col min="12" max="16384" width="9.140625" style="9"/>
  </cols>
  <sheetData>
    <row r="3" spans="1:12" ht="24" customHeight="1">
      <c r="B3" s="99" t="s">
        <v>227</v>
      </c>
      <c r="C3" s="99"/>
      <c r="D3" s="99"/>
      <c r="E3" s="99"/>
      <c r="F3" s="99"/>
      <c r="G3" s="99"/>
    </row>
    <row r="4" spans="1:12" ht="15" customHeight="1" thickBot="1">
      <c r="B4" s="10"/>
      <c r="C4" s="10"/>
      <c r="D4" s="10"/>
      <c r="E4" s="10"/>
      <c r="F4" s="10"/>
      <c r="G4" s="10"/>
      <c r="J4" s="10"/>
      <c r="K4" s="10"/>
    </row>
    <row r="5" spans="1:12" ht="38.25" customHeight="1">
      <c r="A5" s="10"/>
      <c r="B5" s="68"/>
      <c r="C5" s="103" t="s">
        <v>0</v>
      </c>
      <c r="D5" s="104">
        <v>2012</v>
      </c>
      <c r="E5" s="104">
        <v>2013</v>
      </c>
      <c r="F5" s="104" t="s">
        <v>228</v>
      </c>
      <c r="G5" s="105" t="s">
        <v>229</v>
      </c>
      <c r="H5" s="10"/>
      <c r="I5" s="11"/>
      <c r="J5" s="12"/>
      <c r="K5" s="12"/>
      <c r="L5" s="11"/>
    </row>
    <row r="6" spans="1:12" ht="15" customHeight="1">
      <c r="A6"/>
      <c r="B6" s="44">
        <v>1</v>
      </c>
      <c r="C6" s="40" t="s">
        <v>60</v>
      </c>
      <c r="D6" s="46">
        <v>1533236</v>
      </c>
      <c r="E6" s="49">
        <v>1597438</v>
      </c>
      <c r="F6" s="50">
        <f>E6-D6</f>
        <v>64202</v>
      </c>
      <c r="G6" s="13">
        <f>F6/D6</f>
        <v>4.1873527623927431E-2</v>
      </c>
      <c r="I6" s="67"/>
      <c r="J6" s="12"/>
      <c r="K6" s="12"/>
      <c r="L6" s="11"/>
    </row>
    <row r="7" spans="1:12" ht="15" customHeight="1">
      <c r="A7"/>
      <c r="B7" s="44">
        <v>2</v>
      </c>
      <c r="C7" s="40" t="s">
        <v>6</v>
      </c>
      <c r="D7" s="46">
        <v>921929</v>
      </c>
      <c r="E7" s="49">
        <v>1291838</v>
      </c>
      <c r="F7" s="50">
        <f t="shared" ref="F7:F20" si="0">E7-D7</f>
        <v>369909</v>
      </c>
      <c r="G7" s="13">
        <f>F7/D7</f>
        <v>0.40123371756393389</v>
      </c>
      <c r="I7" s="67"/>
      <c r="J7" s="12"/>
      <c r="K7" s="12"/>
      <c r="L7" s="11"/>
    </row>
    <row r="8" spans="1:12" ht="15" customHeight="1">
      <c r="A8"/>
      <c r="B8" s="44">
        <v>3</v>
      </c>
      <c r="C8" s="40" t="s">
        <v>7</v>
      </c>
      <c r="D8" s="46">
        <v>931933</v>
      </c>
      <c r="E8" s="49">
        <v>1075857</v>
      </c>
      <c r="F8" s="50">
        <f t="shared" si="0"/>
        <v>143924</v>
      </c>
      <c r="G8" s="13">
        <f>F8/D8</f>
        <v>0.15443599486229159</v>
      </c>
      <c r="I8" s="67"/>
      <c r="J8" s="12"/>
      <c r="K8" s="12"/>
      <c r="L8" s="11"/>
    </row>
    <row r="9" spans="1:12" ht="12.75">
      <c r="A9"/>
      <c r="B9" s="44">
        <v>4</v>
      </c>
      <c r="C9" s="40" t="s">
        <v>20</v>
      </c>
      <c r="D9" s="46">
        <v>513930</v>
      </c>
      <c r="E9" s="49">
        <v>767396</v>
      </c>
      <c r="F9" s="50">
        <f t="shared" si="0"/>
        <v>253466</v>
      </c>
      <c r="G9" s="56">
        <f>F9/D9</f>
        <v>0.49319167980075107</v>
      </c>
      <c r="I9" s="67"/>
      <c r="J9" s="12"/>
      <c r="K9" s="12"/>
      <c r="L9" s="11"/>
    </row>
    <row r="10" spans="1:12" ht="15" customHeight="1">
      <c r="A10"/>
      <c r="B10" s="44">
        <v>5</v>
      </c>
      <c r="C10" s="41" t="s">
        <v>24</v>
      </c>
      <c r="D10" s="46">
        <v>76610</v>
      </c>
      <c r="E10" s="49">
        <v>126797</v>
      </c>
      <c r="F10" s="50">
        <f t="shared" si="0"/>
        <v>50187</v>
      </c>
      <c r="G10" s="56">
        <f t="shared" ref="G10:G20" si="1">F10/D10</f>
        <v>0.65509724579036677</v>
      </c>
      <c r="I10" s="67"/>
      <c r="J10" s="12"/>
      <c r="K10" s="12"/>
      <c r="L10" s="11"/>
    </row>
    <row r="11" spans="1:12" ht="15" customHeight="1">
      <c r="A11"/>
      <c r="B11" s="44">
        <v>6</v>
      </c>
      <c r="C11" s="42" t="s">
        <v>100</v>
      </c>
      <c r="D11" s="46">
        <v>89697</v>
      </c>
      <c r="E11" s="49">
        <v>85598</v>
      </c>
      <c r="F11" s="50">
        <f t="shared" si="0"/>
        <v>-4099</v>
      </c>
      <c r="G11" s="56">
        <f t="shared" si="1"/>
        <v>-4.5698295372197509E-2</v>
      </c>
      <c r="I11" s="67"/>
      <c r="J11" s="12"/>
      <c r="K11" s="12"/>
      <c r="L11" s="11"/>
    </row>
    <row r="12" spans="1:12" ht="12.75">
      <c r="A12"/>
      <c r="B12" s="44">
        <v>7</v>
      </c>
      <c r="C12" s="57" t="s">
        <v>86</v>
      </c>
      <c r="D12" s="46">
        <v>6947</v>
      </c>
      <c r="E12" s="49">
        <v>41239</v>
      </c>
      <c r="F12" s="50">
        <f t="shared" si="0"/>
        <v>34292</v>
      </c>
      <c r="G12" s="56">
        <f t="shared" si="1"/>
        <v>4.9362314668202103</v>
      </c>
      <c r="I12" s="67"/>
      <c r="J12" s="12"/>
      <c r="K12" s="12"/>
      <c r="L12" s="11"/>
    </row>
    <row r="13" spans="1:12" ht="15" customHeight="1">
      <c r="A13"/>
      <c r="B13" s="44">
        <v>8</v>
      </c>
      <c r="C13" s="40" t="s">
        <v>59</v>
      </c>
      <c r="D13" s="46">
        <v>30851</v>
      </c>
      <c r="E13" s="49">
        <v>39922</v>
      </c>
      <c r="F13" s="50">
        <f t="shared" si="0"/>
        <v>9071</v>
      </c>
      <c r="G13" s="56">
        <f t="shared" si="1"/>
        <v>0.29402612557129426</v>
      </c>
      <c r="I13" s="67"/>
      <c r="J13" s="12"/>
      <c r="K13" s="12"/>
      <c r="L13" s="11"/>
    </row>
    <row r="14" spans="1:12" ht="12.75">
      <c r="A14"/>
      <c r="B14" s="44">
        <v>9</v>
      </c>
      <c r="C14" s="40" t="s">
        <v>18</v>
      </c>
      <c r="D14" s="46">
        <v>20563</v>
      </c>
      <c r="E14" s="49">
        <v>36946</v>
      </c>
      <c r="F14" s="50">
        <f t="shared" si="0"/>
        <v>16383</v>
      </c>
      <c r="G14" s="56">
        <f t="shared" si="1"/>
        <v>0.79672226815153435</v>
      </c>
      <c r="I14" s="67"/>
      <c r="J14" s="12"/>
      <c r="K14" s="12"/>
      <c r="L14" s="11"/>
    </row>
    <row r="15" spans="1:12" ht="15" customHeight="1">
      <c r="A15"/>
      <c r="B15" s="44">
        <v>10</v>
      </c>
      <c r="C15" s="40" t="s">
        <v>51</v>
      </c>
      <c r="D15" s="46">
        <v>26448</v>
      </c>
      <c r="E15" s="49">
        <v>30815</v>
      </c>
      <c r="F15" s="50">
        <f t="shared" si="0"/>
        <v>4367</v>
      </c>
      <c r="G15" s="13">
        <f t="shared" si="1"/>
        <v>0.16511645493042953</v>
      </c>
      <c r="I15" s="67"/>
      <c r="J15" s="12"/>
      <c r="K15" s="12"/>
      <c r="L15" s="11"/>
    </row>
    <row r="16" spans="1:12" ht="12.75">
      <c r="A16"/>
      <c r="B16" s="44">
        <v>11</v>
      </c>
      <c r="C16" s="41" t="s">
        <v>242</v>
      </c>
      <c r="D16" s="46">
        <v>28513</v>
      </c>
      <c r="E16" s="49">
        <v>26713</v>
      </c>
      <c r="F16" s="50">
        <f t="shared" si="0"/>
        <v>-1800</v>
      </c>
      <c r="G16" s="13">
        <f t="shared" si="1"/>
        <v>-6.3129099007470282E-2</v>
      </c>
      <c r="I16" s="67"/>
      <c r="J16" s="12"/>
      <c r="K16" s="12"/>
      <c r="L16" s="11"/>
    </row>
    <row r="17" spans="1:12" ht="12.75">
      <c r="A17"/>
      <c r="B17" s="44">
        <v>12</v>
      </c>
      <c r="C17" s="40" t="s">
        <v>38</v>
      </c>
      <c r="D17" s="46">
        <v>19777</v>
      </c>
      <c r="E17" s="49">
        <v>22024</v>
      </c>
      <c r="F17" s="50">
        <f t="shared" si="0"/>
        <v>2247</v>
      </c>
      <c r="G17" s="13">
        <f t="shared" si="1"/>
        <v>0.11361682762805279</v>
      </c>
      <c r="I17" s="67"/>
      <c r="J17" s="12"/>
      <c r="K17" s="12"/>
      <c r="L17" s="11"/>
    </row>
    <row r="18" spans="1:12" ht="15" customHeight="1">
      <c r="A18"/>
      <c r="B18" s="44">
        <v>13</v>
      </c>
      <c r="C18" s="43" t="s">
        <v>13</v>
      </c>
      <c r="D18" s="46">
        <v>15115</v>
      </c>
      <c r="E18" s="49">
        <v>21148</v>
      </c>
      <c r="F18" s="50">
        <f t="shared" si="0"/>
        <v>6033</v>
      </c>
      <c r="G18" s="13">
        <f t="shared" si="1"/>
        <v>0.39913992722461133</v>
      </c>
      <c r="I18" s="67"/>
      <c r="J18" s="10"/>
      <c r="K18" s="10"/>
      <c r="L18" s="11"/>
    </row>
    <row r="19" spans="1:12" ht="15" customHeight="1">
      <c r="A19"/>
      <c r="B19" s="44">
        <v>14</v>
      </c>
      <c r="C19" s="40" t="s">
        <v>33</v>
      </c>
      <c r="D19" s="46">
        <v>14805</v>
      </c>
      <c r="E19" s="49">
        <v>16672</v>
      </c>
      <c r="F19" s="50">
        <f t="shared" si="0"/>
        <v>1867</v>
      </c>
      <c r="G19" s="13">
        <f t="shared" si="1"/>
        <v>0.12610604525498142</v>
      </c>
      <c r="I19" s="67"/>
    </row>
    <row r="20" spans="1:12" ht="15" customHeight="1" thickBot="1">
      <c r="A20"/>
      <c r="B20" s="45">
        <v>15</v>
      </c>
      <c r="C20" s="66" t="s">
        <v>50</v>
      </c>
      <c r="D20" s="58">
        <v>12004</v>
      </c>
      <c r="E20" s="51">
        <v>14239</v>
      </c>
      <c r="F20" s="52">
        <f t="shared" si="0"/>
        <v>2235</v>
      </c>
      <c r="G20" s="14">
        <f t="shared" si="1"/>
        <v>0.18618793735421527</v>
      </c>
      <c r="I20" s="67"/>
    </row>
    <row r="22" spans="1:12" ht="15" customHeight="1">
      <c r="B22" s="15" t="s">
        <v>230</v>
      </c>
    </row>
  </sheetData>
  <sortState ref="C26:D42">
    <sortCondition descending="1" ref="D26"/>
  </sortState>
  <mergeCells count="1">
    <mergeCell ref="B3:G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B2" sqref="B2:F2"/>
    </sheetView>
  </sheetViews>
  <sheetFormatPr defaultRowHeight="15" customHeight="1"/>
  <cols>
    <col min="1" max="1" width="9.140625" customWidth="1"/>
    <col min="2" max="2" width="29.28515625" customWidth="1"/>
    <col min="3" max="3" width="23" customWidth="1"/>
    <col min="4" max="4" width="18.28515625" customWidth="1"/>
    <col min="5" max="5" width="17.85546875" customWidth="1"/>
    <col min="6" max="6" width="18.42578125" customWidth="1"/>
  </cols>
  <sheetData>
    <row r="1" spans="1:6" ht="24" customHeight="1"/>
    <row r="2" spans="1:6" ht="21.75" customHeight="1">
      <c r="B2" s="98" t="s">
        <v>231</v>
      </c>
      <c r="C2" s="98"/>
      <c r="D2" s="98"/>
      <c r="E2" s="98"/>
      <c r="F2" s="98"/>
    </row>
    <row r="3" spans="1:6" ht="15" customHeight="1" thickBot="1">
      <c r="B3" s="2"/>
      <c r="C3" s="2"/>
      <c r="D3" s="2"/>
      <c r="E3" s="2"/>
      <c r="F3" s="2"/>
    </row>
    <row r="4" spans="1:6" ht="34.5" customHeight="1">
      <c r="A4" s="2"/>
      <c r="B4" s="100" t="s">
        <v>232</v>
      </c>
      <c r="C4" s="101">
        <v>2012</v>
      </c>
      <c r="D4" s="101">
        <v>2013</v>
      </c>
      <c r="E4" s="101" t="s">
        <v>1</v>
      </c>
      <c r="F4" s="102" t="s">
        <v>229</v>
      </c>
    </row>
    <row r="5" spans="1:6" ht="15" customHeight="1">
      <c r="A5" s="2"/>
      <c r="B5" s="93" t="s">
        <v>3</v>
      </c>
      <c r="C5" s="79">
        <f>'2013 წელი'!C2</f>
        <v>4428221</v>
      </c>
      <c r="D5" s="79">
        <f>'2013 წელი'!D2</f>
        <v>5392303</v>
      </c>
      <c r="E5" s="79">
        <f>D5-C5</f>
        <v>964082</v>
      </c>
      <c r="F5" s="80">
        <f>E5/C5</f>
        <v>0.21771316291576234</v>
      </c>
    </row>
    <row r="6" spans="1:6" ht="12.75">
      <c r="A6" s="2"/>
      <c r="B6" s="5" t="s">
        <v>233</v>
      </c>
      <c r="C6" s="49">
        <f>'2013 წელი'!C3</f>
        <v>4225635</v>
      </c>
      <c r="D6" s="49">
        <f>'2013 წელი'!D3</f>
        <v>5168046</v>
      </c>
      <c r="E6" s="24">
        <f t="shared" ref="E6:E10" si="0">D6-C6</f>
        <v>942411</v>
      </c>
      <c r="F6" s="25">
        <f t="shared" ref="F6:F9" si="1">E6/C6</f>
        <v>0.22302233865442708</v>
      </c>
    </row>
    <row r="7" spans="1:6" ht="15" customHeight="1">
      <c r="A7" s="2"/>
      <c r="B7" s="5" t="s">
        <v>61</v>
      </c>
      <c r="C7" s="49">
        <f>'2013 წელი'!C63</f>
        <v>33897</v>
      </c>
      <c r="D7" s="49">
        <f>'2013 წელი'!D63</f>
        <v>32583</v>
      </c>
      <c r="E7" s="24">
        <f t="shared" si="0"/>
        <v>-1314</v>
      </c>
      <c r="F7" s="25">
        <f t="shared" si="1"/>
        <v>-3.8764492432958667E-2</v>
      </c>
    </row>
    <row r="8" spans="1:6" ht="24">
      <c r="A8" s="2"/>
      <c r="B8" s="92" t="s">
        <v>216</v>
      </c>
      <c r="C8" s="49">
        <f>'2013 წელი'!C110</f>
        <v>123987</v>
      </c>
      <c r="D8" s="49">
        <f>'2013 წელი'!D110</f>
        <v>121649</v>
      </c>
      <c r="E8" s="24">
        <f t="shared" si="0"/>
        <v>-2338</v>
      </c>
      <c r="F8" s="25">
        <f t="shared" si="1"/>
        <v>-1.88568156338971E-2</v>
      </c>
    </row>
    <row r="9" spans="1:6" ht="15" customHeight="1">
      <c r="A9" s="2"/>
      <c r="B9" s="5" t="s">
        <v>222</v>
      </c>
      <c r="C9" s="49">
        <f>'2013 წელი'!C170</f>
        <v>7112</v>
      </c>
      <c r="D9" s="49">
        <f>'2013 წელი'!D170</f>
        <v>5024</v>
      </c>
      <c r="E9" s="24">
        <f t="shared" si="0"/>
        <v>-2088</v>
      </c>
      <c r="F9" s="25">
        <f t="shared" si="1"/>
        <v>-0.29358830146231724</v>
      </c>
    </row>
    <row r="10" spans="1:6" ht="15" customHeight="1" thickBot="1">
      <c r="A10" s="2"/>
      <c r="B10" s="6" t="s">
        <v>221</v>
      </c>
      <c r="C10" s="51">
        <f>'2013 წელი'!C155</f>
        <v>17141</v>
      </c>
      <c r="D10" s="51">
        <f>'2013 წელი'!D155</f>
        <v>63063</v>
      </c>
      <c r="E10" s="26">
        <f t="shared" si="0"/>
        <v>45922</v>
      </c>
      <c r="F10" s="27">
        <f>E10/C10</f>
        <v>2.6790735663030163</v>
      </c>
    </row>
    <row r="11" spans="1:6" ht="15" customHeight="1">
      <c r="B11" s="2"/>
      <c r="C11" s="2"/>
      <c r="D11" s="2"/>
      <c r="E11" s="2"/>
      <c r="F11" s="2"/>
    </row>
    <row r="14" spans="1:6" ht="15" customHeight="1">
      <c r="B14" s="1" t="s">
        <v>230</v>
      </c>
    </row>
    <row r="21" spans="4:6" ht="15" customHeight="1">
      <c r="D21" s="3"/>
      <c r="E21" s="4"/>
      <c r="F21" s="4"/>
    </row>
  </sheetData>
  <mergeCells count="1">
    <mergeCell ref="B2:F2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workbookViewId="0">
      <selection activeCell="B2" sqref="B2:F2"/>
    </sheetView>
  </sheetViews>
  <sheetFormatPr defaultRowHeight="12.75"/>
  <cols>
    <col min="2" max="2" width="24.85546875" customWidth="1"/>
    <col min="3" max="3" width="23.85546875" customWidth="1"/>
    <col min="4" max="4" width="18.5703125" customWidth="1"/>
    <col min="5" max="5" width="18.140625" customWidth="1"/>
    <col min="6" max="6" width="18.28515625" customWidth="1"/>
  </cols>
  <sheetData>
    <row r="1" spans="2:6" ht="20.25" customHeight="1"/>
    <row r="2" spans="2:6" ht="27.75" customHeight="1">
      <c r="B2" s="109" t="s">
        <v>241</v>
      </c>
      <c r="C2" s="110"/>
      <c r="D2" s="110"/>
      <c r="E2" s="110"/>
      <c r="F2" s="110"/>
    </row>
    <row r="3" spans="2:6" ht="13.5" thickBot="1"/>
    <row r="4" spans="2:6" ht="29.25" customHeight="1">
      <c r="B4" s="106" t="s">
        <v>238</v>
      </c>
      <c r="C4" s="107">
        <v>2012</v>
      </c>
      <c r="D4" s="107">
        <v>2013</v>
      </c>
      <c r="E4" s="107" t="s">
        <v>1</v>
      </c>
      <c r="F4" s="108" t="s">
        <v>229</v>
      </c>
    </row>
    <row r="5" spans="2:6">
      <c r="B5" s="94" t="s">
        <v>234</v>
      </c>
      <c r="C5" s="46">
        <v>429364</v>
      </c>
      <c r="D5" s="46">
        <v>585716</v>
      </c>
      <c r="E5" s="46">
        <f>D5-C5</f>
        <v>156352</v>
      </c>
      <c r="F5" s="95">
        <f>E5/C5</f>
        <v>0.36414790247901546</v>
      </c>
    </row>
    <row r="6" spans="2:6">
      <c r="B6" s="62" t="s">
        <v>235</v>
      </c>
      <c r="C6" s="46">
        <v>3873032</v>
      </c>
      <c r="D6" s="46">
        <v>4699372</v>
      </c>
      <c r="E6" s="46">
        <f t="shared" ref="E6:E8" si="0">D6-C6</f>
        <v>826340</v>
      </c>
      <c r="F6" s="63">
        <f t="shared" ref="F6:F8" si="1">E6/C6</f>
        <v>0.2133573902823421</v>
      </c>
    </row>
    <row r="7" spans="2:6">
      <c r="B7" s="62" t="s">
        <v>236</v>
      </c>
      <c r="C7" s="46">
        <v>63658</v>
      </c>
      <c r="D7" s="46">
        <v>62976</v>
      </c>
      <c r="E7" s="46">
        <f t="shared" si="0"/>
        <v>-682</v>
      </c>
      <c r="F7" s="63">
        <f t="shared" si="1"/>
        <v>-1.071350026705206E-2</v>
      </c>
    </row>
    <row r="8" spans="2:6" ht="13.5" thickBot="1">
      <c r="B8" s="64" t="s">
        <v>237</v>
      </c>
      <c r="C8" s="58">
        <v>62167</v>
      </c>
      <c r="D8" s="58">
        <v>44239</v>
      </c>
      <c r="E8" s="58">
        <f t="shared" si="0"/>
        <v>-17928</v>
      </c>
      <c r="F8" s="65">
        <f t="shared" si="1"/>
        <v>-0.28838451268357812</v>
      </c>
    </row>
    <row r="12" spans="2:6">
      <c r="B12" t="s">
        <v>230</v>
      </c>
    </row>
  </sheetData>
  <mergeCells count="1">
    <mergeCell ref="B2:F2"/>
  </mergeCells>
  <pageMargins left="0.7" right="0.7" top="0.75" bottom="0.75" header="0.3" footer="0.3"/>
  <ignoredErrors>
    <ignoredError sqref="E5: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2013 წელი</vt:lpstr>
      <vt:lpstr>ტოპ 15</vt:lpstr>
      <vt:lpstr>რეგიონები</vt:lpstr>
      <vt:lpstr>საზღვრის ტიპი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2017-05-16T07:43:47Z</dcterms:modified>
</cp:coreProperties>
</file>