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0" windowWidth="10590" windowHeight="8085" tabRatio="584"/>
  </bookViews>
  <sheets>
    <sheet name="2016" sheetId="1" r:id="rId1"/>
    <sheet name="Top15" sheetId="2" r:id="rId2"/>
    <sheet name="Types of visit" sheetId="12" r:id="rId3"/>
    <sheet name="Regions" sheetId="3" r:id="rId4"/>
    <sheet name="Border Type" sheetId="8" r:id="rId5"/>
    <sheet name="Border" sheetId="11" r:id="rId6"/>
  </sheets>
  <calcPr calcId="125725"/>
</workbook>
</file>

<file path=xl/calcChain.xml><?xml version="1.0" encoding="utf-8"?>
<calcChain xmlns="http://schemas.openxmlformats.org/spreadsheetml/2006/main">
  <c r="F228" i="1"/>
  <c r="F223"/>
  <c r="F225"/>
  <c r="F226"/>
  <c r="F227"/>
  <c r="E179" l="1"/>
  <c r="F179" s="1"/>
  <c r="C193"/>
  <c r="D193"/>
  <c r="E222"/>
  <c r="E148"/>
  <c r="F148" s="1"/>
  <c r="C157"/>
  <c r="D157"/>
  <c r="E74"/>
  <c r="F74" s="1"/>
  <c r="C85"/>
  <c r="D85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C229" l="1"/>
  <c r="C221"/>
  <c r="C216"/>
  <c r="C210"/>
  <c r="C173"/>
  <c r="C146"/>
  <c r="C136"/>
  <c r="C120"/>
  <c r="C112"/>
  <c r="C97"/>
  <c r="C93"/>
  <c r="C64"/>
  <c r="C59"/>
  <c r="C49"/>
  <c r="C33"/>
  <c r="C25"/>
  <c r="C4"/>
  <c r="D59"/>
  <c r="D229"/>
  <c r="D221"/>
  <c r="D216"/>
  <c r="D210"/>
  <c r="D173"/>
  <c r="D146"/>
  <c r="D136"/>
  <c r="D120"/>
  <c r="D112"/>
  <c r="D97"/>
  <c r="D93"/>
  <c r="D64"/>
  <c r="D49"/>
  <c r="D33"/>
  <c r="D25"/>
  <c r="D4"/>
  <c r="C63" l="1"/>
  <c r="D63"/>
  <c r="C172"/>
  <c r="D172"/>
  <c r="D111"/>
  <c r="C111"/>
  <c r="D3"/>
  <c r="C3"/>
  <c r="E223"/>
  <c r="D2" l="1"/>
  <c r="C2"/>
  <c r="E77"/>
  <c r="F77" s="1"/>
  <c r="E78"/>
  <c r="F78" s="1"/>
  <c r="E79"/>
  <c r="F79" s="1"/>
  <c r="E80"/>
  <c r="F80" s="1"/>
  <c r="E81"/>
  <c r="F81" s="1"/>
  <c r="E82"/>
  <c r="F82" s="1"/>
  <c r="E83"/>
  <c r="F83" s="1"/>
  <c r="G148" l="1"/>
  <c r="G179"/>
  <c r="G5" i="12"/>
  <c r="G74" i="1"/>
  <c r="E178"/>
  <c r="F178" s="1"/>
  <c r="E152"/>
  <c r="F152" s="1"/>
  <c r="E102"/>
  <c r="F102" s="1"/>
  <c r="E71"/>
  <c r="F71" s="1"/>
  <c r="E197"/>
  <c r="F197" s="1"/>
  <c r="E198"/>
  <c r="F198" s="1"/>
  <c r="E195"/>
  <c r="F195" s="1"/>
  <c r="F5" i="12" l="1"/>
  <c r="F6"/>
  <c r="F7"/>
  <c r="F8"/>
  <c r="E7"/>
  <c r="E6"/>
  <c r="E5"/>
  <c r="E174" i="1"/>
  <c r="F174" s="1"/>
  <c r="E175"/>
  <c r="F175" s="1"/>
  <c r="E176"/>
  <c r="F176" s="1"/>
  <c r="E177"/>
  <c r="F177" s="1"/>
  <c r="E180"/>
  <c r="F180" s="1"/>
  <c r="E181"/>
  <c r="F181" s="1"/>
  <c r="E182"/>
  <c r="F182" s="1"/>
  <c r="E183"/>
  <c r="E184"/>
  <c r="F184" s="1"/>
  <c r="E205"/>
  <c r="F205" s="1"/>
  <c r="E206"/>
  <c r="F206" s="1"/>
  <c r="E153"/>
  <c r="F153" s="1"/>
  <c r="E116"/>
  <c r="F116" s="1"/>
  <c r="E8" i="12" l="1"/>
  <c r="E55" i="1"/>
  <c r="F55" s="1"/>
  <c r="E5" i="11"/>
  <c r="E17"/>
  <c r="F17" s="1"/>
  <c r="E230" i="1" l="1"/>
  <c r="E7" i="11"/>
  <c r="F7" s="1"/>
  <c r="E11"/>
  <c r="F11" s="1"/>
  <c r="E12"/>
  <c r="F12" s="1"/>
  <c r="E16"/>
  <c r="F16" s="1"/>
  <c r="E20"/>
  <c r="F20" s="1"/>
  <c r="E24"/>
  <c r="F24" s="1"/>
  <c r="F5"/>
  <c r="E15"/>
  <c r="F15" s="1"/>
  <c r="E22"/>
  <c r="F22" s="1"/>
  <c r="E23"/>
  <c r="F23" s="1"/>
  <c r="E21"/>
  <c r="F21" s="1"/>
  <c r="E19"/>
  <c r="F19" s="1"/>
  <c r="E18"/>
  <c r="F18" s="1"/>
  <c r="E14"/>
  <c r="F14" s="1"/>
  <c r="E13"/>
  <c r="F13" s="1"/>
  <c r="E10"/>
  <c r="F10" s="1"/>
  <c r="E9"/>
  <c r="F9" s="1"/>
  <c r="E8"/>
  <c r="F8" s="1"/>
  <c r="E6"/>
  <c r="F6" s="1"/>
  <c r="G178" i="1" l="1"/>
  <c r="E5" i="8"/>
  <c r="F5" s="1"/>
  <c r="E6"/>
  <c r="F6" s="1"/>
  <c r="E7"/>
  <c r="F7" s="1"/>
  <c r="E8"/>
  <c r="F8" s="1"/>
  <c r="G102" i="1" l="1"/>
  <c r="G152"/>
  <c r="H5" i="2"/>
  <c r="G71" i="1"/>
  <c r="G195"/>
  <c r="G198"/>
  <c r="G197"/>
  <c r="G205"/>
  <c r="G7" i="12"/>
  <c r="G6"/>
  <c r="G8"/>
  <c r="G203" i="1"/>
  <c r="G208"/>
  <c r="G202"/>
  <c r="G207"/>
  <c r="G206"/>
  <c r="G201"/>
  <c r="G204"/>
  <c r="G23" i="11"/>
  <c r="G19"/>
  <c r="G15"/>
  <c r="G5" i="1"/>
  <c r="G8" i="11"/>
  <c r="G7" i="8"/>
  <c r="G13" i="11"/>
  <c r="H7" i="2"/>
  <c r="G24" i="11"/>
  <c r="G20"/>
  <c r="G16"/>
  <c r="G12"/>
  <c r="G9"/>
  <c r="G5"/>
  <c r="G8" i="8"/>
  <c r="H6" i="2"/>
  <c r="G6" i="8"/>
  <c r="G21" i="11"/>
  <c r="G17"/>
  <c r="G10"/>
  <c r="H14" i="2"/>
  <c r="H15"/>
  <c r="G22" i="11"/>
  <c r="G18"/>
  <c r="G14"/>
  <c r="G11"/>
  <c r="G7"/>
  <c r="H16" i="2"/>
  <c r="G5" i="8"/>
  <c r="G6" i="11"/>
  <c r="G153" i="1"/>
  <c r="G172"/>
  <c r="G116"/>
  <c r="G3"/>
  <c r="G63"/>
  <c r="G228"/>
  <c r="G224"/>
  <c r="G220"/>
  <c r="G212"/>
  <c r="G209"/>
  <c r="G199"/>
  <c r="G190"/>
  <c r="G186"/>
  <c r="G182"/>
  <c r="G176"/>
  <c r="G168"/>
  <c r="G164"/>
  <c r="G160"/>
  <c r="G151"/>
  <c r="G142"/>
  <c r="G138"/>
  <c r="G134"/>
  <c r="G130"/>
  <c r="G126"/>
  <c r="G122"/>
  <c r="G118"/>
  <c r="G113"/>
  <c r="G110"/>
  <c r="G106"/>
  <c r="G101"/>
  <c r="G89"/>
  <c r="G81"/>
  <c r="G77"/>
  <c r="G72"/>
  <c r="G67"/>
  <c r="G55"/>
  <c r="G51"/>
  <c r="G47"/>
  <c r="G43"/>
  <c r="G39"/>
  <c r="G35"/>
  <c r="G31"/>
  <c r="G27"/>
  <c r="G23"/>
  <c r="G19"/>
  <c r="G15"/>
  <c r="G11"/>
  <c r="G7"/>
  <c r="G217"/>
  <c r="G187"/>
  <c r="G177"/>
  <c r="G169"/>
  <c r="G161"/>
  <c r="G154"/>
  <c r="G143"/>
  <c r="G135"/>
  <c r="G127"/>
  <c r="G119"/>
  <c r="G103"/>
  <c r="G94"/>
  <c r="G86"/>
  <c r="G78"/>
  <c r="G68"/>
  <c r="G60"/>
  <c r="G52"/>
  <c r="G44"/>
  <c r="G36"/>
  <c r="G28"/>
  <c r="G20"/>
  <c r="G12"/>
  <c r="G226"/>
  <c r="G218"/>
  <c r="G194"/>
  <c r="G188"/>
  <c r="G180"/>
  <c r="G170"/>
  <c r="G162"/>
  <c r="G155"/>
  <c r="G144"/>
  <c r="G128"/>
  <c r="G104"/>
  <c r="G95"/>
  <c r="G87"/>
  <c r="G79"/>
  <c r="G69"/>
  <c r="G61"/>
  <c r="G53"/>
  <c r="G45"/>
  <c r="G37"/>
  <c r="G29"/>
  <c r="G21"/>
  <c r="G13"/>
  <c r="G231"/>
  <c r="G227"/>
  <c r="G223"/>
  <c r="G219"/>
  <c r="G215"/>
  <c r="G211"/>
  <c r="G196"/>
  <c r="G189"/>
  <c r="G185"/>
  <c r="G181"/>
  <c r="G175"/>
  <c r="G171"/>
  <c r="G167"/>
  <c r="G163"/>
  <c r="G159"/>
  <c r="G156"/>
  <c r="G150"/>
  <c r="G145"/>
  <c r="G141"/>
  <c r="G137"/>
  <c r="G133"/>
  <c r="G129"/>
  <c r="G125"/>
  <c r="G121"/>
  <c r="G117"/>
  <c r="G109"/>
  <c r="G105"/>
  <c r="G100"/>
  <c r="G96"/>
  <c r="G92"/>
  <c r="G88"/>
  <c r="G84"/>
  <c r="G80"/>
  <c r="G76"/>
  <c r="G70"/>
  <c r="G66"/>
  <c r="G62"/>
  <c r="G58"/>
  <c r="G54"/>
  <c r="G50"/>
  <c r="G46"/>
  <c r="G42"/>
  <c r="G38"/>
  <c r="G34"/>
  <c r="G30"/>
  <c r="G26"/>
  <c r="G22"/>
  <c r="G18"/>
  <c r="G14"/>
  <c r="G10"/>
  <c r="G6"/>
  <c r="G2"/>
  <c r="G225"/>
  <c r="G213"/>
  <c r="G200"/>
  <c r="G191"/>
  <c r="G183"/>
  <c r="G165"/>
  <c r="G147"/>
  <c r="G139"/>
  <c r="G131"/>
  <c r="G123"/>
  <c r="G114"/>
  <c r="G107"/>
  <c r="G98"/>
  <c r="G90"/>
  <c r="G82"/>
  <c r="G73"/>
  <c r="G56"/>
  <c r="G48"/>
  <c r="G40"/>
  <c r="G32"/>
  <c r="G24"/>
  <c r="G16"/>
  <c r="G8"/>
  <c r="G230"/>
  <c r="G222"/>
  <c r="G214"/>
  <c r="G192"/>
  <c r="G184"/>
  <c r="G174"/>
  <c r="G166"/>
  <c r="G158"/>
  <c r="G149"/>
  <c r="G140"/>
  <c r="G132"/>
  <c r="G124"/>
  <c r="G115"/>
  <c r="G108"/>
  <c r="G99"/>
  <c r="G91"/>
  <c r="G83"/>
  <c r="G75"/>
  <c r="G65"/>
  <c r="G57"/>
  <c r="G41"/>
  <c r="G17"/>
  <c r="G9"/>
  <c r="H13" i="2"/>
  <c r="G49" i="1"/>
  <c r="G59"/>
  <c r="G146"/>
  <c r="G4"/>
  <c r="G93"/>
  <c r="G120"/>
  <c r="G97"/>
  <c r="G216"/>
  <c r="G210"/>
  <c r="G64"/>
  <c r="G25"/>
  <c r="G136"/>
  <c r="G157"/>
  <c r="G229"/>
  <c r="G221"/>
  <c r="G173"/>
  <c r="G33"/>
  <c r="G85"/>
  <c r="G112"/>
  <c r="G193"/>
  <c r="G111"/>
  <c r="H12" i="2"/>
  <c r="H8"/>
  <c r="H17"/>
  <c r="H9"/>
  <c r="H18"/>
  <c r="H10"/>
  <c r="H19"/>
  <c r="H11"/>
  <c r="E2" i="1"/>
  <c r="F2" s="1"/>
  <c r="F6" i="2"/>
  <c r="G6" s="1"/>
  <c r="F7"/>
  <c r="G7" s="1"/>
  <c r="F8"/>
  <c r="G8" s="1"/>
  <c r="F9"/>
  <c r="G9" s="1"/>
  <c r="F10"/>
  <c r="G10" s="1"/>
  <c r="F11"/>
  <c r="G11" s="1"/>
  <c r="F12"/>
  <c r="G12" s="1"/>
  <c r="F13"/>
  <c r="G13" s="1"/>
  <c r="F14"/>
  <c r="G14" s="1"/>
  <c r="F15"/>
  <c r="G15" s="1"/>
  <c r="F16"/>
  <c r="G16" s="1"/>
  <c r="F17"/>
  <c r="G17" s="1"/>
  <c r="F18"/>
  <c r="G18" s="1"/>
  <c r="F19"/>
  <c r="G19" s="1"/>
  <c r="F5"/>
  <c r="G5" s="1"/>
  <c r="E26" i="1"/>
  <c r="F26" s="1"/>
  <c r="E27"/>
  <c r="F27" s="1"/>
  <c r="E28"/>
  <c r="F28" s="1"/>
  <c r="E29"/>
  <c r="F29" s="1"/>
  <c r="E30"/>
  <c r="F30" s="1"/>
  <c r="E31"/>
  <c r="F31" s="1"/>
  <c r="E32"/>
  <c r="F32" s="1"/>
  <c r="E34"/>
  <c r="F34" s="1"/>
  <c r="E35"/>
  <c r="F35" s="1"/>
  <c r="E36"/>
  <c r="F36" s="1"/>
  <c r="E37"/>
  <c r="F37" s="1"/>
  <c r="E38"/>
  <c r="F38" s="1"/>
  <c r="E39"/>
  <c r="F39" s="1"/>
  <c r="E40"/>
  <c r="F40" s="1"/>
  <c r="E41"/>
  <c r="F41" s="1"/>
  <c r="E42"/>
  <c r="F42" s="1"/>
  <c r="E43"/>
  <c r="F43" s="1"/>
  <c r="E44"/>
  <c r="F44" s="1"/>
  <c r="E45"/>
  <c r="F45" s="1"/>
  <c r="E46"/>
  <c r="F46" s="1"/>
  <c r="E47"/>
  <c r="F47" s="1"/>
  <c r="E48"/>
  <c r="F48" s="1"/>
  <c r="E50"/>
  <c r="F50" s="1"/>
  <c r="E51"/>
  <c r="F51" s="1"/>
  <c r="E52"/>
  <c r="F52" s="1"/>
  <c r="E53"/>
  <c r="F53" s="1"/>
  <c r="E54"/>
  <c r="F54" s="1"/>
  <c r="E56"/>
  <c r="F56" s="1"/>
  <c r="E57"/>
  <c r="F57" s="1"/>
  <c r="E58"/>
  <c r="F58" s="1"/>
  <c r="E60"/>
  <c r="F60" s="1"/>
  <c r="E61"/>
  <c r="F61" s="1"/>
  <c r="E62"/>
  <c r="F62" s="1"/>
  <c r="E65"/>
  <c r="E66"/>
  <c r="F66" s="1"/>
  <c r="E67"/>
  <c r="E68"/>
  <c r="F68" s="1"/>
  <c r="E69"/>
  <c r="F69" s="1"/>
  <c r="E70"/>
  <c r="E72"/>
  <c r="F72" s="1"/>
  <c r="E73"/>
  <c r="F73" s="1"/>
  <c r="E75"/>
  <c r="F75" s="1"/>
  <c r="E76"/>
  <c r="F76" s="1"/>
  <c r="E84"/>
  <c r="F84" s="1"/>
  <c r="E86"/>
  <c r="F86" s="1"/>
  <c r="E87"/>
  <c r="F87" s="1"/>
  <c r="E88"/>
  <c r="F88" s="1"/>
  <c r="E89"/>
  <c r="F89" s="1"/>
  <c r="E90"/>
  <c r="F90" s="1"/>
  <c r="E91"/>
  <c r="F91" s="1"/>
  <c r="E92"/>
  <c r="F92" s="1"/>
  <c r="E94"/>
  <c r="F94" s="1"/>
  <c r="E95"/>
  <c r="F95" s="1"/>
  <c r="E96"/>
  <c r="F96" s="1"/>
  <c r="E98"/>
  <c r="F98" s="1"/>
  <c r="E99"/>
  <c r="F99" s="1"/>
  <c r="E100"/>
  <c r="F100" s="1"/>
  <c r="E101"/>
  <c r="F101" s="1"/>
  <c r="E103"/>
  <c r="F103" s="1"/>
  <c r="E104"/>
  <c r="F104" s="1"/>
  <c r="E105"/>
  <c r="F105" s="1"/>
  <c r="E106"/>
  <c r="F106" s="1"/>
  <c r="E107"/>
  <c r="F107" s="1"/>
  <c r="E108"/>
  <c r="F108" s="1"/>
  <c r="E109"/>
  <c r="F109" s="1"/>
  <c r="E110"/>
  <c r="F110" s="1"/>
  <c r="E113"/>
  <c r="F113" s="1"/>
  <c r="E114"/>
  <c r="F114" s="1"/>
  <c r="E115"/>
  <c r="F115" s="1"/>
  <c r="E117"/>
  <c r="F117" s="1"/>
  <c r="E118"/>
  <c r="F118" s="1"/>
  <c r="E119"/>
  <c r="F119" s="1"/>
  <c r="E121"/>
  <c r="F121" s="1"/>
  <c r="E122"/>
  <c r="F122" s="1"/>
  <c r="E123"/>
  <c r="F123" s="1"/>
  <c r="E124"/>
  <c r="F124" s="1"/>
  <c r="E125"/>
  <c r="E126"/>
  <c r="E127"/>
  <c r="F127" s="1"/>
  <c r="E128"/>
  <c r="F128" s="1"/>
  <c r="E129"/>
  <c r="F129" s="1"/>
  <c r="E130"/>
  <c r="E131"/>
  <c r="F131" s="1"/>
  <c r="E132"/>
  <c r="F132" s="1"/>
  <c r="E133"/>
  <c r="F133" s="1"/>
  <c r="E134"/>
  <c r="F134" s="1"/>
  <c r="E135"/>
  <c r="E137"/>
  <c r="F137" s="1"/>
  <c r="E138"/>
  <c r="F138" s="1"/>
  <c r="E139"/>
  <c r="F139" s="1"/>
  <c r="E140"/>
  <c r="F140" s="1"/>
  <c r="E141"/>
  <c r="F141" s="1"/>
  <c r="E142"/>
  <c r="F142" s="1"/>
  <c r="E143"/>
  <c r="F143" s="1"/>
  <c r="E144"/>
  <c r="F144" s="1"/>
  <c r="E145"/>
  <c r="F145" s="1"/>
  <c r="E147"/>
  <c r="F147" s="1"/>
  <c r="E149"/>
  <c r="F149" s="1"/>
  <c r="E150"/>
  <c r="F150" s="1"/>
  <c r="E151"/>
  <c r="F151" s="1"/>
  <c r="E154"/>
  <c r="F154" s="1"/>
  <c r="E155"/>
  <c r="F155" s="1"/>
  <c r="E156"/>
  <c r="F156" s="1"/>
  <c r="E158"/>
  <c r="F158" s="1"/>
  <c r="E159"/>
  <c r="F159" s="1"/>
  <c r="E160"/>
  <c r="F160" s="1"/>
  <c r="E161"/>
  <c r="F161" s="1"/>
  <c r="E162"/>
  <c r="F162" s="1"/>
  <c r="E163"/>
  <c r="F163" s="1"/>
  <c r="E164"/>
  <c r="F164" s="1"/>
  <c r="E165"/>
  <c r="F165" s="1"/>
  <c r="E166"/>
  <c r="F166" s="1"/>
  <c r="E167"/>
  <c r="F167" s="1"/>
  <c r="E168"/>
  <c r="F168" s="1"/>
  <c r="E169"/>
  <c r="F169" s="1"/>
  <c r="E170"/>
  <c r="F170" s="1"/>
  <c r="E171"/>
  <c r="F171" s="1"/>
  <c r="E185"/>
  <c r="F185" s="1"/>
  <c r="E186"/>
  <c r="F186" s="1"/>
  <c r="E187"/>
  <c r="F187" s="1"/>
  <c r="E188"/>
  <c r="F188" s="1"/>
  <c r="E189"/>
  <c r="F189" s="1"/>
  <c r="E190"/>
  <c r="F190" s="1"/>
  <c r="E191"/>
  <c r="F191" s="1"/>
  <c r="E192"/>
  <c r="F192" s="1"/>
  <c r="E194"/>
  <c r="F194" s="1"/>
  <c r="E196"/>
  <c r="F196" s="1"/>
  <c r="E199"/>
  <c r="F199" s="1"/>
  <c r="E200"/>
  <c r="F200" s="1"/>
  <c r="E201"/>
  <c r="F201" s="1"/>
  <c r="E202"/>
  <c r="F202" s="1"/>
  <c r="E203"/>
  <c r="F203" s="1"/>
  <c r="E204"/>
  <c r="F204" s="1"/>
  <c r="E207"/>
  <c r="F207" s="1"/>
  <c r="E208"/>
  <c r="F208" s="1"/>
  <c r="E209"/>
  <c r="F209" s="1"/>
  <c r="E211"/>
  <c r="F211" s="1"/>
  <c r="E212"/>
  <c r="F212" s="1"/>
  <c r="E213"/>
  <c r="F213" s="1"/>
  <c r="E214"/>
  <c r="F214" s="1"/>
  <c r="E215"/>
  <c r="F215" s="1"/>
  <c r="E217"/>
  <c r="F217" s="1"/>
  <c r="E218"/>
  <c r="F218" s="1"/>
  <c r="E219"/>
  <c r="F219" s="1"/>
  <c r="E220"/>
  <c r="F220" s="1"/>
  <c r="E224"/>
  <c r="E225"/>
  <c r="E226"/>
  <c r="E227"/>
  <c r="E228"/>
  <c r="F230"/>
  <c r="E231"/>
  <c r="F231" s="1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5"/>
  <c r="E64"/>
  <c r="F64" s="1"/>
  <c r="D10" i="3" l="1"/>
  <c r="G10" s="1"/>
  <c r="E59" i="1"/>
  <c r="F59" s="1"/>
  <c r="E49"/>
  <c r="F49" s="1"/>
  <c r="E25"/>
  <c r="F25" s="1"/>
  <c r="E193"/>
  <c r="F193" s="1"/>
  <c r="E4" l="1"/>
  <c r="F4" s="1"/>
  <c r="E221"/>
  <c r="F221" s="1"/>
  <c r="E93"/>
  <c r="F93" s="1"/>
  <c r="E33"/>
  <c r="F33" s="1"/>
  <c r="E146"/>
  <c r="F146" s="1"/>
  <c r="E229"/>
  <c r="F229" s="1"/>
  <c r="E216"/>
  <c r="F216" s="1"/>
  <c r="E210"/>
  <c r="F210" s="1"/>
  <c r="E173"/>
  <c r="F173" s="1"/>
  <c r="E136"/>
  <c r="F136" s="1"/>
  <c r="E120"/>
  <c r="F120" s="1"/>
  <c r="E112"/>
  <c r="F112" s="1"/>
  <c r="E97"/>
  <c r="F97" s="1"/>
  <c r="E85"/>
  <c r="F85" s="1"/>
  <c r="C10" i="3"/>
  <c r="E10" s="1"/>
  <c r="F10" s="1"/>
  <c r="E157" i="1"/>
  <c r="D7" i="3"/>
  <c r="G7" s="1"/>
  <c r="D6"/>
  <c r="G6" s="1"/>
  <c r="D8"/>
  <c r="G8" s="1"/>
  <c r="C7" l="1"/>
  <c r="E7" s="1"/>
  <c r="F7" s="1"/>
  <c r="E63" i="1"/>
  <c r="C8" i="3"/>
  <c r="E8" s="1"/>
  <c r="F8" s="1"/>
  <c r="E111" i="1"/>
  <c r="F157"/>
  <c r="E172"/>
  <c r="C6" i="3"/>
  <c r="E6" s="1"/>
  <c r="F6" s="1"/>
  <c r="E3" i="1"/>
  <c r="D5" i="3"/>
  <c r="G5" s="1"/>
  <c r="D9"/>
  <c r="G9" s="1"/>
  <c r="C9"/>
  <c r="E9" l="1"/>
  <c r="F9" s="1"/>
  <c r="F63" i="1"/>
  <c r="F172"/>
  <c r="F111"/>
  <c r="F3"/>
  <c r="C5" i="3" l="1"/>
  <c r="E5" l="1"/>
  <c r="F5" s="1"/>
</calcChain>
</file>

<file path=xl/sharedStrings.xml><?xml version="1.0" encoding="utf-8"?>
<sst xmlns="http://schemas.openxmlformats.org/spreadsheetml/2006/main" count="314" uniqueCount="276">
  <si>
    <t>Country</t>
  </si>
  <si>
    <t>Change %</t>
  </si>
  <si>
    <t>Total</t>
  </si>
  <si>
    <t>Bulgaria</t>
  </si>
  <si>
    <t xml:space="preserve">EUROPE </t>
  </si>
  <si>
    <t>Estonia</t>
  </si>
  <si>
    <t>Latvia</t>
  </si>
  <si>
    <t>Lithuania</t>
  </si>
  <si>
    <t>Poland</t>
  </si>
  <si>
    <t>Romania</t>
  </si>
  <si>
    <t>Slovakia</t>
  </si>
  <si>
    <t>Hungary</t>
  </si>
  <si>
    <t>Czech Republic</t>
  </si>
  <si>
    <t>Northern Europe</t>
  </si>
  <si>
    <t>Denmark</t>
  </si>
  <si>
    <t>Ireland</t>
  </si>
  <si>
    <t>Iceland</t>
  </si>
  <si>
    <t>Norway</t>
  </si>
  <si>
    <t>Finland</t>
  </si>
  <si>
    <t>Sweden</t>
  </si>
  <si>
    <t>Southern Europe</t>
  </si>
  <si>
    <t>Albania</t>
  </si>
  <si>
    <t>Andorra</t>
  </si>
  <si>
    <t>Spain</t>
  </si>
  <si>
    <t>Holy See</t>
  </si>
  <si>
    <t>Italy</t>
  </si>
  <si>
    <t>Macedonia</t>
  </si>
  <si>
    <t>Malta</t>
  </si>
  <si>
    <t>Montenegro</t>
  </si>
  <si>
    <t>Portugal</t>
  </si>
  <si>
    <t>Greece</t>
  </si>
  <si>
    <t>San Marino</t>
  </si>
  <si>
    <t>Serbia</t>
  </si>
  <si>
    <t>Slovenia</t>
  </si>
  <si>
    <t>Croatia</t>
  </si>
  <si>
    <t>Western Europe</t>
  </si>
  <si>
    <t>Austria</t>
  </si>
  <si>
    <t>Belgium</t>
  </si>
  <si>
    <t>Germany</t>
  </si>
  <si>
    <t>Luxembourg</t>
  </si>
  <si>
    <t>Netherlands</t>
  </si>
  <si>
    <t>Switzerland</t>
  </si>
  <si>
    <t>France</t>
  </si>
  <si>
    <t>East/Med Europe</t>
  </si>
  <si>
    <t>Turkey</t>
  </si>
  <si>
    <t>Israel</t>
  </si>
  <si>
    <t>Cyprus</t>
  </si>
  <si>
    <t>Caribbean</t>
  </si>
  <si>
    <t>Antigua and Barbuda</t>
  </si>
  <si>
    <t>Cuba</t>
  </si>
  <si>
    <t>Trinidad and Tobago</t>
  </si>
  <si>
    <t>Haiti</t>
  </si>
  <si>
    <t>British Virgin Islands</t>
  </si>
  <si>
    <t>Dominican Republic</t>
  </si>
  <si>
    <t>Central Amer.</t>
  </si>
  <si>
    <t>Guatemala</t>
  </si>
  <si>
    <t>Panama</t>
  </si>
  <si>
    <t>Honduras</t>
  </si>
  <si>
    <t>North Amer.</t>
  </si>
  <si>
    <t>Canada</t>
  </si>
  <si>
    <t>Mexico</t>
  </si>
  <si>
    <t>South Amer.</t>
  </si>
  <si>
    <t>Argentina</t>
  </si>
  <si>
    <t>Bolivia</t>
  </si>
  <si>
    <t>Brazil</t>
  </si>
  <si>
    <t>Ecuador</t>
  </si>
  <si>
    <t>Venezuela</t>
  </si>
  <si>
    <t>Colombia</t>
  </si>
  <si>
    <t>Paraguay</t>
  </si>
  <si>
    <t>Peru</t>
  </si>
  <si>
    <t>Uruguay</t>
  </si>
  <si>
    <t>Chile</t>
  </si>
  <si>
    <t>EAST ASIA/PACIFIC</t>
  </si>
  <si>
    <t>Australia</t>
  </si>
  <si>
    <t>Samoa</t>
  </si>
  <si>
    <t>New Zealand</t>
  </si>
  <si>
    <t>Vietnam</t>
  </si>
  <si>
    <t>Japan</t>
  </si>
  <si>
    <t>Indonesia</t>
  </si>
  <si>
    <t>Malaysia</t>
  </si>
  <si>
    <t>Myanmar</t>
  </si>
  <si>
    <t>Mongolia</t>
  </si>
  <si>
    <t>Singapore</t>
  </si>
  <si>
    <t>Thailand</t>
  </si>
  <si>
    <t>Tonga</t>
  </si>
  <si>
    <t>Fiji</t>
  </si>
  <si>
    <t>China</t>
  </si>
  <si>
    <t>Hong Kong (China)</t>
  </si>
  <si>
    <t>MIDDLE EAST</t>
  </si>
  <si>
    <t>United Arab Emirates</t>
  </si>
  <si>
    <t>Bahrain</t>
  </si>
  <si>
    <t>Egypt</t>
  </si>
  <si>
    <t>Iraq</t>
  </si>
  <si>
    <t>Yemen</t>
  </si>
  <si>
    <t>Jordan</t>
  </si>
  <si>
    <t>Qatar</t>
  </si>
  <si>
    <t>Lebanon</t>
  </si>
  <si>
    <t>Libya</t>
  </si>
  <si>
    <t>Oman</t>
  </si>
  <si>
    <t>Palestine</t>
  </si>
  <si>
    <t>Saudi Arabia</t>
  </si>
  <si>
    <t>Syria</t>
  </si>
  <si>
    <t>Kuwait</t>
  </si>
  <si>
    <t>Afghanistan</t>
  </si>
  <si>
    <t>Bangladesh</t>
  </si>
  <si>
    <t>India</t>
  </si>
  <si>
    <t>Iran</t>
  </si>
  <si>
    <t>Nepal</t>
  </si>
  <si>
    <t>Pakistan</t>
  </si>
  <si>
    <t>Sri Lanka</t>
  </si>
  <si>
    <t>AFRICA</t>
  </si>
  <si>
    <t>East Africa</t>
  </si>
  <si>
    <t>Ethiopia</t>
  </si>
  <si>
    <t>Eritrea</t>
  </si>
  <si>
    <t>Zambia</t>
  </si>
  <si>
    <t>Zimbabwe</t>
  </si>
  <si>
    <t>Kenya</t>
  </si>
  <si>
    <t>Madagascar</t>
  </si>
  <si>
    <t>Seychelles</t>
  </si>
  <si>
    <t>Tanzania</t>
  </si>
  <si>
    <t>Uganda</t>
  </si>
  <si>
    <t>Ghana</t>
  </si>
  <si>
    <t>Guinea</t>
  </si>
  <si>
    <t>Cape Verde</t>
  </si>
  <si>
    <t>Nigeria</t>
  </si>
  <si>
    <t>Senegal</t>
  </si>
  <si>
    <t>West Africa</t>
  </si>
  <si>
    <t>South Africa</t>
  </si>
  <si>
    <t>North Africa</t>
  </si>
  <si>
    <t>Algeria</t>
  </si>
  <si>
    <t>Morocco</t>
  </si>
  <si>
    <t>Sudan</t>
  </si>
  <si>
    <t>Tunisia</t>
  </si>
  <si>
    <t>Central Africa</t>
  </si>
  <si>
    <t>Gabon</t>
  </si>
  <si>
    <t>Cameroon</t>
  </si>
  <si>
    <t>UN</t>
  </si>
  <si>
    <t>Liberia</t>
  </si>
  <si>
    <t>Others</t>
  </si>
  <si>
    <t>Azerbaijan</t>
  </si>
  <si>
    <t>Belarus</t>
  </si>
  <si>
    <t>Turkmenistan</t>
  </si>
  <si>
    <t>Moldova</t>
  </si>
  <si>
    <t>Russia</t>
  </si>
  <si>
    <t>Armenia</t>
  </si>
  <si>
    <t>Tajikistan</t>
  </si>
  <si>
    <t>Uzbekistan</t>
  </si>
  <si>
    <t>Ukraine</t>
  </si>
  <si>
    <t>Kazakhstan</t>
  </si>
  <si>
    <t>Top 15 Countries by arrivals</t>
  </si>
  <si>
    <t>Source : Information Centre, Information and Analytical Department, Ministry of Internal Affairs of Georgia</t>
  </si>
  <si>
    <t>United States of America</t>
  </si>
  <si>
    <t>Region</t>
  </si>
  <si>
    <t>AMERICAS</t>
  </si>
  <si>
    <t>Arrivals by Regions</t>
  </si>
  <si>
    <t>Monaco</t>
  </si>
  <si>
    <t>American Samoa</t>
  </si>
  <si>
    <t>Barbados</t>
  </si>
  <si>
    <t>Jamaica</t>
  </si>
  <si>
    <t>Netherlands Antilles</t>
  </si>
  <si>
    <t>Puerto Rico</t>
  </si>
  <si>
    <t>US Virgin Islands</t>
  </si>
  <si>
    <t>Belize</t>
  </si>
  <si>
    <t>Nicaragua</t>
  </si>
  <si>
    <t>French Guiana</t>
  </si>
  <si>
    <t>Republic of Korea</t>
  </si>
  <si>
    <t>Taiwan (Province of China)</t>
  </si>
  <si>
    <t>French Polynesia</t>
  </si>
  <si>
    <t>Marshall Islands</t>
  </si>
  <si>
    <t>Papua New Guinea</t>
  </si>
  <si>
    <t>Solomon Islands</t>
  </si>
  <si>
    <t>Tuvalu</t>
  </si>
  <si>
    <t>Vanuatu</t>
  </si>
  <si>
    <t>Wallis and Futuna</t>
  </si>
  <si>
    <t>Maldives</t>
  </si>
  <si>
    <t>Burundi</t>
  </si>
  <si>
    <t>Djibouti</t>
  </si>
  <si>
    <t>Malawi</t>
  </si>
  <si>
    <t>Mozambique</t>
  </si>
  <si>
    <t>Reunion</t>
  </si>
  <si>
    <t>Rwanda</t>
  </si>
  <si>
    <t>Somalia</t>
  </si>
  <si>
    <t>Cote d'lvoire</t>
  </si>
  <si>
    <t>Guinea-Bissau</t>
  </si>
  <si>
    <t>Mauritania</t>
  </si>
  <si>
    <t>Niger</t>
  </si>
  <si>
    <t>Sierra Leone</t>
  </si>
  <si>
    <t>Botswana</t>
  </si>
  <si>
    <t>Lesotho</t>
  </si>
  <si>
    <t>Namibia</t>
  </si>
  <si>
    <t>Angola</t>
  </si>
  <si>
    <t>Central African Republic</t>
  </si>
  <si>
    <t>Congo</t>
  </si>
  <si>
    <t>Philippines</t>
  </si>
  <si>
    <t>North-East Asia</t>
  </si>
  <si>
    <t>Oceania</t>
  </si>
  <si>
    <t>OTHER</t>
  </si>
  <si>
    <t>Anguilla</t>
  </si>
  <si>
    <t>Dominica</t>
  </si>
  <si>
    <t>Swaziland</t>
  </si>
  <si>
    <t>Burkina Faso</t>
  </si>
  <si>
    <t>United Kingdom</t>
  </si>
  <si>
    <t>Suriname</t>
  </si>
  <si>
    <t>Gambia</t>
  </si>
  <si>
    <t>Chad</t>
  </si>
  <si>
    <t xml:space="preserve">Change </t>
  </si>
  <si>
    <t>South Asia</t>
  </si>
  <si>
    <t>South-East Asia</t>
  </si>
  <si>
    <t>Comoros Islands</t>
  </si>
  <si>
    <t>Grenada</t>
  </si>
  <si>
    <t>Saint Lucia</t>
  </si>
  <si>
    <t>Costa-Rica</t>
  </si>
  <si>
    <t>El Salvador</t>
  </si>
  <si>
    <t>Nauru</t>
  </si>
  <si>
    <t>Palau</t>
  </si>
  <si>
    <t>Bhutan</t>
  </si>
  <si>
    <t>Bosnia and Herzegovina</t>
  </si>
  <si>
    <t>Federation of Saint Kitts and Nevis</t>
  </si>
  <si>
    <t>Mauritius</t>
  </si>
  <si>
    <t>Saint Vincent and the Grenadines</t>
  </si>
  <si>
    <t>Turks and Caicos Islands</t>
  </si>
  <si>
    <t xml:space="preserve">Total </t>
  </si>
  <si>
    <t>Central and Eastern Europe</t>
  </si>
  <si>
    <t>Europe</t>
  </si>
  <si>
    <t>Change</t>
  </si>
  <si>
    <t>change</t>
  </si>
  <si>
    <t>change %</t>
  </si>
  <si>
    <t>Type</t>
  </si>
  <si>
    <t>Air</t>
  </si>
  <si>
    <t>Land</t>
  </si>
  <si>
    <t>Railway</t>
  </si>
  <si>
    <t>Sea</t>
  </si>
  <si>
    <t>Sao Tome and Principe</t>
  </si>
  <si>
    <t>Arrivals by  Border Type</t>
  </si>
  <si>
    <t>Airport Kutaisi</t>
  </si>
  <si>
    <t>Airport Tbilisi</t>
  </si>
  <si>
    <t>Akhkerpi</t>
  </si>
  <si>
    <t>Guguti</t>
  </si>
  <si>
    <t>Kazbegi</t>
  </si>
  <si>
    <t>Ninotsminda</t>
  </si>
  <si>
    <t>Sadakhlo</t>
  </si>
  <si>
    <t>Samtatskaro</t>
  </si>
  <si>
    <t>Sarpi</t>
  </si>
  <si>
    <t>Tsiteli Khidi</t>
  </si>
  <si>
    <t>Tsodna</t>
  </si>
  <si>
    <t>Vakhtangisi</t>
  </si>
  <si>
    <t>Vale</t>
  </si>
  <si>
    <t>Railway Gardabani</t>
  </si>
  <si>
    <t>Railway Sadakhlo</t>
  </si>
  <si>
    <t>Port Batumi</t>
  </si>
  <si>
    <t>Port Kulevi</t>
  </si>
  <si>
    <t>Port Poti</t>
  </si>
  <si>
    <t>Border</t>
  </si>
  <si>
    <t>Kyrgyzstan</t>
  </si>
  <si>
    <t xml:space="preserve"> Arrivals by Borders</t>
  </si>
  <si>
    <t>Kartsakhi</t>
  </si>
  <si>
    <t>Airport Batumi</t>
  </si>
  <si>
    <t>Liechtenstein</t>
  </si>
  <si>
    <t>Cambodia</t>
  </si>
  <si>
    <t>Share %</t>
  </si>
  <si>
    <t>North Korea</t>
  </si>
  <si>
    <t>Brunei Darussalam</t>
  </si>
  <si>
    <t xml:space="preserve"> Arrivals by Types</t>
  </si>
  <si>
    <t xml:space="preserve">  Types of Visit</t>
  </si>
  <si>
    <t xml:space="preserve"> 24 hour and more </t>
  </si>
  <si>
    <t>Transit</t>
  </si>
  <si>
    <t>Same-day visit</t>
  </si>
  <si>
    <t>Benin</t>
  </si>
  <si>
    <t>Mali</t>
  </si>
  <si>
    <t>Togo</t>
  </si>
  <si>
    <t>Cayman Islands</t>
  </si>
  <si>
    <t>Guyana</t>
  </si>
  <si>
    <t>Bahamas</t>
  </si>
  <si>
    <t>Laos</t>
  </si>
  <si>
    <t>U S A</t>
  </si>
  <si>
    <t>Mayotte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</si>
</sst>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.0%"/>
  </numFmts>
  <fonts count="24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2"/>
      <color indexed="8"/>
      <name val="Calibri"/>
      <family val="2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name val="Arial"/>
      <family val="2"/>
      <charset val="204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i/>
      <sz val="9"/>
      <color indexed="8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theme="6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249977111117893"/>
        <bgColor indexed="64"/>
      </patternFill>
    </fill>
  </fills>
  <borders count="32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rgb="FF7F7F7F"/>
      </left>
      <right style="dotted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dotted">
        <color indexed="64"/>
      </right>
      <top style="thin">
        <color rgb="FF3F3F3F"/>
      </top>
      <bottom style="thin">
        <color rgb="FF3F3F3F"/>
      </bottom>
      <diagonal/>
    </border>
  </borders>
  <cellStyleXfs count="10">
    <xf numFmtId="0" fontId="0" fillId="0" borderId="0">
      <alignment vertical="center"/>
    </xf>
    <xf numFmtId="43" fontId="6" fillId="0" borderId="0" applyFont="0" applyFill="0" applyBorder="0" applyAlignment="0" applyProtection="0"/>
    <xf numFmtId="0" fontId="6" fillId="0" borderId="0"/>
    <xf numFmtId="9" fontId="5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6" fillId="4" borderId="17" applyNumberFormat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2" fillId="7" borderId="0" applyNumberFormat="0" applyBorder="0" applyAlignment="0" applyProtection="0"/>
  </cellStyleXfs>
  <cellXfs count="121">
    <xf numFmtId="0" fontId="0" fillId="0" borderId="0" xfId="0">
      <alignment vertical="center"/>
    </xf>
    <xf numFmtId="0" fontId="4" fillId="0" borderId="0" xfId="0" applyNumberFormat="1" applyFont="1" applyFill="1" applyAlignment="1"/>
    <xf numFmtId="0" fontId="0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/>
    </xf>
    <xf numFmtId="0" fontId="9" fillId="0" borderId="3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NumberFormat="1" applyFont="1" applyFill="1" applyBorder="1" applyAlignment="1">
      <alignment wrapText="1"/>
    </xf>
    <xf numFmtId="0" fontId="10" fillId="0" borderId="0" xfId="0" applyFont="1" applyBorder="1">
      <alignment vertical="center"/>
    </xf>
    <xf numFmtId="0" fontId="13" fillId="0" borderId="0" xfId="0" applyNumberFormat="1" applyFont="1" applyFill="1" applyAlignme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/>
    <xf numFmtId="3" fontId="11" fillId="0" borderId="9" xfId="2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1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8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/>
    </xf>
    <xf numFmtId="1" fontId="8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2" applyFont="1" applyBorder="1" applyAlignment="1">
      <alignment horizontal="center" vertical="center"/>
    </xf>
    <xf numFmtId="0" fontId="12" fillId="0" borderId="14" xfId="2" applyFont="1" applyBorder="1" applyAlignment="1">
      <alignment horizontal="center" vertical="center"/>
    </xf>
    <xf numFmtId="3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" xfId="0" applyNumberFormat="1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/>
    </xf>
    <xf numFmtId="3" fontId="12" fillId="0" borderId="1" xfId="2" applyNumberFormat="1" applyFont="1" applyBorder="1" applyAlignment="1">
      <alignment horizontal="center" vertical="center"/>
    </xf>
    <xf numFmtId="3" fontId="12" fillId="0" borderId="1" xfId="4" applyNumberFormat="1" applyFont="1" applyBorder="1" applyAlignment="1">
      <alignment horizontal="center" vertical="center"/>
    </xf>
    <xf numFmtId="3" fontId="12" fillId="0" borderId="4" xfId="2" applyNumberFormat="1" applyFont="1" applyBorder="1" applyAlignment="1">
      <alignment horizontal="center" vertical="center"/>
    </xf>
    <xf numFmtId="3" fontId="12" fillId="0" borderId="4" xfId="4" applyNumberFormat="1" applyFont="1" applyBorder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3" fontId="8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1" fontId="9" fillId="2" borderId="11" xfId="0" applyNumberFormat="1" applyFont="1" applyFill="1" applyBorder="1" applyAlignment="1">
      <alignment horizontal="center" vertical="center"/>
    </xf>
    <xf numFmtId="1" fontId="9" fillId="0" borderId="11" xfId="0" applyNumberFormat="1" applyFont="1" applyFill="1" applyBorder="1" applyAlignment="1">
      <alignment horizontal="center" vertical="center"/>
    </xf>
    <xf numFmtId="1" fontId="9" fillId="0" borderId="21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12" fillId="0" borderId="22" xfId="3" applyNumberFormat="1" applyFont="1" applyBorder="1" applyAlignment="1">
      <alignment horizontal="center" vertical="center"/>
    </xf>
    <xf numFmtId="164" fontId="12" fillId="0" borderId="1" xfId="4" applyNumberFormat="1" applyFont="1" applyBorder="1" applyAlignment="1">
      <alignment horizontal="center" vertical="center"/>
    </xf>
    <xf numFmtId="164" fontId="12" fillId="2" borderId="1" xfId="4" applyNumberFormat="1" applyFont="1" applyFill="1" applyBorder="1" applyAlignment="1">
      <alignment horizontal="center" vertical="center"/>
    </xf>
    <xf numFmtId="164" fontId="12" fillId="0" borderId="4" xfId="4" applyNumberFormat="1" applyFont="1" applyBorder="1" applyAlignment="1">
      <alignment horizontal="center" vertical="center"/>
    </xf>
    <xf numFmtId="164" fontId="12" fillId="0" borderId="23" xfId="3" applyNumberFormat="1" applyFont="1" applyBorder="1" applyAlignment="1">
      <alignment horizontal="center" vertical="center"/>
    </xf>
    <xf numFmtId="164" fontId="9" fillId="0" borderId="1" xfId="3" applyNumberFormat="1" applyFont="1" applyFill="1" applyBorder="1" applyAlignment="1">
      <alignment horizontal="center" vertical="center"/>
    </xf>
    <xf numFmtId="164" fontId="9" fillId="0" borderId="4" xfId="3" applyNumberFormat="1" applyFont="1" applyFill="1" applyBorder="1" applyAlignment="1">
      <alignment horizontal="center" vertical="center"/>
    </xf>
    <xf numFmtId="164" fontId="9" fillId="2" borderId="10" xfId="3" applyNumberFormat="1" applyFont="1" applyFill="1" applyBorder="1" applyAlignment="1">
      <alignment horizontal="center" vertical="center"/>
    </xf>
    <xf numFmtId="164" fontId="9" fillId="2" borderId="24" xfId="3" applyNumberFormat="1" applyFont="1" applyFill="1" applyBorder="1" applyAlignment="1">
      <alignment horizontal="center" vertical="center"/>
    </xf>
    <xf numFmtId="164" fontId="8" fillId="0" borderId="27" xfId="3" applyNumberFormat="1" applyFont="1" applyFill="1" applyBorder="1" applyAlignment="1">
      <alignment horizontal="center" vertical="center"/>
    </xf>
    <xf numFmtId="164" fontId="8" fillId="0" borderId="28" xfId="3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164" fontId="8" fillId="3" borderId="22" xfId="3" applyNumberFormat="1" applyFont="1" applyFill="1" applyBorder="1" applyAlignment="1" applyProtection="1">
      <alignment horizontal="center" vertical="center" wrapText="1"/>
      <protection locked="0"/>
    </xf>
    <xf numFmtId="164" fontId="8" fillId="3" borderId="23" xfId="3" applyNumberFormat="1" applyFont="1" applyFill="1" applyBorder="1" applyAlignment="1" applyProtection="1">
      <alignment horizontal="center" vertical="center" wrapText="1"/>
      <protection locked="0"/>
    </xf>
    <xf numFmtId="164" fontId="8" fillId="0" borderId="27" xfId="3" applyNumberFormat="1" applyFont="1" applyBorder="1" applyAlignment="1">
      <alignment horizontal="center" vertical="center"/>
    </xf>
    <xf numFmtId="164" fontId="8" fillId="0" borderId="28" xfId="3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3" fontId="12" fillId="0" borderId="2" xfId="2" applyNumberFormat="1" applyFont="1" applyBorder="1" applyAlignment="1">
      <alignment horizontal="center" vertical="center"/>
    </xf>
    <xf numFmtId="3" fontId="12" fillId="0" borderId="3" xfId="2" applyNumberFormat="1" applyFont="1" applyBorder="1" applyAlignment="1">
      <alignment horizontal="center" vertical="center"/>
    </xf>
    <xf numFmtId="164" fontId="12" fillId="0" borderId="1" xfId="3" applyNumberFormat="1" applyFont="1" applyBorder="1" applyAlignment="1">
      <alignment horizontal="center" vertical="center"/>
    </xf>
    <xf numFmtId="164" fontId="12" fillId="0" borderId="4" xfId="3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3" fontId="14" fillId="2" borderId="4" xfId="0" applyNumberFormat="1" applyFont="1" applyFill="1" applyBorder="1" applyAlignment="1">
      <alignment horizontal="center" vertical="center"/>
    </xf>
    <xf numFmtId="0" fontId="17" fillId="11" borderId="5" xfId="7" applyNumberFormat="1" applyFill="1" applyBorder="1" applyAlignment="1">
      <alignment horizontal="center" vertical="center" wrapText="1"/>
    </xf>
    <xf numFmtId="0" fontId="20" fillId="8" borderId="19" xfId="6" applyNumberFormat="1" applyFont="1" applyFill="1" applyBorder="1" applyAlignment="1">
      <alignment horizontal="center" vertical="center"/>
    </xf>
    <xf numFmtId="3" fontId="20" fillId="8" borderId="17" xfId="6" applyNumberFormat="1" applyFont="1" applyFill="1" applyBorder="1" applyAlignment="1">
      <alignment horizontal="center" vertical="center"/>
    </xf>
    <xf numFmtId="164" fontId="20" fillId="8" borderId="26" xfId="6" applyNumberFormat="1" applyFont="1" applyFill="1" applyBorder="1" applyAlignment="1">
      <alignment horizontal="center" vertical="center"/>
    </xf>
    <xf numFmtId="9" fontId="20" fillId="8" borderId="29" xfId="6" applyNumberFormat="1" applyFont="1" applyFill="1" applyBorder="1" applyAlignment="1">
      <alignment horizontal="center" vertical="center"/>
    </xf>
    <xf numFmtId="0" fontId="17" fillId="9" borderId="19" xfId="8" applyNumberFormat="1" applyFill="1" applyBorder="1" applyAlignment="1">
      <alignment horizontal="center" vertical="center"/>
    </xf>
    <xf numFmtId="3" fontId="17" fillId="9" borderId="17" xfId="8" applyNumberFormat="1" applyFill="1" applyBorder="1" applyAlignment="1">
      <alignment horizontal="center" vertical="center" wrapText="1"/>
    </xf>
    <xf numFmtId="164" fontId="17" fillId="9" borderId="29" xfId="8" applyNumberFormat="1" applyFill="1" applyBorder="1" applyAlignment="1">
      <alignment horizontal="center" vertical="center"/>
    </xf>
    <xf numFmtId="0" fontId="17" fillId="9" borderId="20" xfId="8" applyNumberFormat="1" applyFill="1" applyBorder="1" applyAlignment="1">
      <alignment horizontal="center" vertical="center"/>
    </xf>
    <xf numFmtId="3" fontId="17" fillId="9" borderId="18" xfId="8" applyNumberFormat="1" applyFill="1" applyBorder="1" applyAlignment="1">
      <alignment horizontal="center" vertical="center"/>
    </xf>
    <xf numFmtId="164" fontId="17" fillId="9" borderId="31" xfId="8" applyNumberFormat="1" applyFill="1" applyBorder="1" applyAlignment="1">
      <alignment horizontal="center" vertical="center"/>
    </xf>
    <xf numFmtId="164" fontId="17" fillId="9" borderId="30" xfId="8" applyNumberFormat="1" applyFill="1" applyBorder="1" applyAlignment="1">
      <alignment horizontal="center" vertical="center"/>
    </xf>
    <xf numFmtId="0" fontId="17" fillId="9" borderId="20" xfId="8" applyNumberFormat="1" applyFill="1" applyBorder="1" applyAlignment="1">
      <alignment horizontal="center" vertical="center" wrapText="1"/>
    </xf>
    <xf numFmtId="0" fontId="17" fillId="9" borderId="20" xfId="8" applyNumberFormat="1" applyFill="1" applyBorder="1" applyAlignment="1" applyProtection="1">
      <alignment horizontal="center" vertical="center"/>
      <protection locked="0"/>
    </xf>
    <xf numFmtId="3" fontId="17" fillId="9" borderId="18" xfId="8" applyNumberFormat="1" applyFill="1" applyBorder="1" applyAlignment="1" applyProtection="1">
      <alignment horizontal="center" vertical="center" wrapText="1"/>
      <protection locked="0"/>
    </xf>
    <xf numFmtId="0" fontId="2" fillId="10" borderId="2" xfId="9" applyNumberFormat="1" applyFill="1" applyBorder="1" applyAlignment="1">
      <alignment horizontal="center" vertical="center"/>
    </xf>
    <xf numFmtId="3" fontId="2" fillId="10" borderId="1" xfId="9" applyNumberFormat="1" applyFill="1" applyBorder="1" applyAlignment="1" applyProtection="1">
      <alignment horizontal="center" vertical="center" wrapText="1"/>
      <protection locked="0"/>
    </xf>
    <xf numFmtId="3" fontId="2" fillId="10" borderId="1" xfId="9" applyNumberFormat="1" applyFill="1" applyBorder="1" applyAlignment="1">
      <alignment horizontal="center" vertical="center"/>
    </xf>
    <xf numFmtId="164" fontId="1" fillId="10" borderId="22" xfId="9" applyNumberFormat="1" applyFont="1" applyFill="1" applyBorder="1" applyAlignment="1">
      <alignment horizontal="center" vertical="center"/>
    </xf>
    <xf numFmtId="3" fontId="2" fillId="10" borderId="1" xfId="9" applyNumberFormat="1" applyFill="1" applyBorder="1" applyAlignment="1">
      <alignment horizontal="center" vertical="center" wrapText="1"/>
    </xf>
    <xf numFmtId="0" fontId="2" fillId="10" borderId="2" xfId="9" applyNumberFormat="1" applyFill="1" applyBorder="1" applyAlignment="1">
      <alignment horizontal="center" vertical="center" wrapText="1"/>
    </xf>
    <xf numFmtId="1" fontId="2" fillId="10" borderId="2" xfId="9" applyNumberFormat="1" applyFill="1" applyBorder="1" applyAlignment="1" applyProtection="1">
      <alignment horizontal="center" vertical="center" wrapText="1"/>
      <protection locked="0"/>
    </xf>
    <xf numFmtId="3" fontId="2" fillId="10" borderId="8" xfId="9" applyNumberFormat="1" applyFill="1" applyBorder="1" applyAlignment="1">
      <alignment horizontal="center" vertical="center"/>
    </xf>
    <xf numFmtId="3" fontId="2" fillId="10" borderId="1" xfId="9" applyNumberFormat="1" applyFill="1" applyBorder="1" applyAlignment="1" applyProtection="1">
      <alignment horizontal="center" vertical="center" wrapText="1"/>
    </xf>
    <xf numFmtId="0" fontId="2" fillId="10" borderId="11" xfId="9" applyNumberFormat="1" applyFill="1" applyBorder="1" applyAlignment="1">
      <alignment horizontal="center" vertical="center"/>
    </xf>
    <xf numFmtId="3" fontId="2" fillId="10" borderId="10" xfId="9" applyNumberFormat="1" applyFill="1" applyBorder="1" applyAlignment="1">
      <alignment horizontal="center" vertical="center"/>
    </xf>
    <xf numFmtId="9" fontId="17" fillId="9" borderId="26" xfId="8" applyNumberFormat="1" applyFill="1" applyBorder="1" applyAlignment="1">
      <alignment horizontal="center" vertical="center"/>
    </xf>
    <xf numFmtId="9" fontId="2" fillId="10" borderId="27" xfId="9" applyNumberFormat="1" applyFill="1" applyBorder="1" applyAlignment="1">
      <alignment horizontal="center" vertical="center"/>
    </xf>
    <xf numFmtId="9" fontId="17" fillId="9" borderId="31" xfId="8" applyNumberFormat="1" applyFill="1" applyBorder="1" applyAlignment="1">
      <alignment horizontal="center" vertical="center"/>
    </xf>
    <xf numFmtId="0" fontId="21" fillId="11" borderId="5" xfId="7" applyNumberFormat="1" applyFont="1" applyFill="1" applyBorder="1" applyAlignment="1">
      <alignment horizontal="center" vertical="center" wrapText="1"/>
    </xf>
    <xf numFmtId="0" fontId="21" fillId="11" borderId="6" xfId="7" applyNumberFormat="1" applyFont="1" applyFill="1" applyBorder="1" applyAlignment="1">
      <alignment horizontal="center" vertical="center" wrapText="1"/>
    </xf>
    <xf numFmtId="3" fontId="21" fillId="11" borderId="25" xfId="7" applyNumberFormat="1" applyFont="1" applyFill="1" applyBorder="1" applyAlignment="1">
      <alignment horizontal="center" vertical="center" wrapText="1"/>
    </xf>
    <xf numFmtId="0" fontId="21" fillId="11" borderId="7" xfId="7" applyNumberFormat="1" applyFont="1" applyFill="1" applyBorder="1" applyAlignment="1">
      <alignment horizontal="center" vertical="center" wrapText="1"/>
    </xf>
    <xf numFmtId="0" fontId="12" fillId="0" borderId="0" xfId="2" applyFont="1" applyBorder="1" applyAlignment="1">
      <alignment horizontal="center" vertical="center"/>
    </xf>
    <xf numFmtId="3" fontId="12" fillId="0" borderId="0" xfId="2" applyNumberFormat="1" applyFont="1" applyBorder="1" applyAlignment="1">
      <alignment horizontal="center" vertical="center"/>
    </xf>
    <xf numFmtId="3" fontId="12" fillId="0" borderId="0" xfId="4" applyNumberFormat="1" applyFont="1" applyBorder="1" applyAlignment="1">
      <alignment horizontal="center" vertical="center"/>
    </xf>
    <xf numFmtId="164" fontId="12" fillId="0" borderId="0" xfId="4" applyNumberFormat="1" applyFont="1" applyBorder="1" applyAlignment="1">
      <alignment horizontal="center" vertical="center"/>
    </xf>
    <xf numFmtId="164" fontId="12" fillId="0" borderId="0" xfId="3" applyNumberFormat="1" applyFont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8" fillId="0" borderId="0" xfId="0" applyNumberFormat="1" applyFont="1" applyFill="1" applyAlignment="1">
      <alignment horizontal="center" vertical="center"/>
    </xf>
    <xf numFmtId="0" fontId="15" fillId="0" borderId="0" xfId="0" applyNumberFormat="1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10">
    <cellStyle name="20% - Accent6" xfId="9" builtinId="50"/>
    <cellStyle name="Accent3" xfId="8" builtinId="37"/>
    <cellStyle name="Accent6" xfId="7" builtinId="49"/>
    <cellStyle name="Calculation" xfId="6" builtinId="22"/>
    <cellStyle name="Comma 2" xfId="1"/>
    <cellStyle name="Normal" xfId="0" builtinId="0"/>
    <cellStyle name="Normal 2" xfId="2"/>
    <cellStyle name="Percent" xfId="3" builtinId="5"/>
    <cellStyle name="Percent 2" xfId="4"/>
    <cellStyle name="Percent 3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992B1"/>
      <rgbColor rgb="00A5B6CB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1"/>
  <sheetViews>
    <sheetView tabSelected="1" zoomScaleNormal="100" workbookViewId="0">
      <selection activeCell="B1" sqref="B1"/>
    </sheetView>
  </sheetViews>
  <sheetFormatPr defaultRowHeight="15" customHeight="1"/>
  <cols>
    <col min="1" max="1" width="15.5703125" style="7" customWidth="1"/>
    <col min="2" max="2" width="31.42578125" style="7" customWidth="1"/>
    <col min="3" max="3" width="19.7109375" style="7" customWidth="1"/>
    <col min="4" max="4" width="19.42578125" style="7" customWidth="1"/>
    <col min="5" max="5" width="16.28515625" style="7" customWidth="1"/>
    <col min="6" max="6" width="14.28515625" style="7" customWidth="1"/>
    <col min="7" max="7" width="16.5703125" style="7" customWidth="1"/>
    <col min="8" max="16384" width="9.140625" style="7"/>
  </cols>
  <sheetData>
    <row r="1" spans="2:7" ht="35.25" customHeight="1">
      <c r="B1" s="106" t="s">
        <v>0</v>
      </c>
      <c r="C1" s="107">
        <v>2015</v>
      </c>
      <c r="D1" s="107">
        <v>2016</v>
      </c>
      <c r="E1" s="107" t="s">
        <v>224</v>
      </c>
      <c r="F1" s="108" t="s">
        <v>1</v>
      </c>
      <c r="G1" s="109" t="s">
        <v>259</v>
      </c>
    </row>
    <row r="2" spans="2:7" ht="15" customHeight="1">
      <c r="B2" s="78" t="s">
        <v>221</v>
      </c>
      <c r="C2" s="79">
        <f>(C3+C63+C111+C157+C172+C229)</f>
        <v>5901094</v>
      </c>
      <c r="D2" s="79">
        <f>(D3+D63+D111+D157+D172+D229)</f>
        <v>6350825</v>
      </c>
      <c r="E2" s="79">
        <f>D2-C2</f>
        <v>449731</v>
      </c>
      <c r="F2" s="80">
        <f>E2/C2</f>
        <v>7.621146180691242E-2</v>
      </c>
      <c r="G2" s="81">
        <f>D2/$D$2</f>
        <v>1</v>
      </c>
    </row>
    <row r="3" spans="2:7" ht="15" customHeight="1">
      <c r="B3" s="82" t="s">
        <v>4</v>
      </c>
      <c r="C3" s="83">
        <f>C4+C25+C33+C49+C59</f>
        <v>5723434</v>
      </c>
      <c r="D3" s="83">
        <f>D4+D25+D33+D49+D59</f>
        <v>5968151</v>
      </c>
      <c r="E3" s="83">
        <f>D3-C3</f>
        <v>244717</v>
      </c>
      <c r="F3" s="103">
        <f>E3/C3</f>
        <v>4.2757023143797937E-2</v>
      </c>
      <c r="G3" s="84">
        <f>D3/$D$2</f>
        <v>0.93974420646136525</v>
      </c>
    </row>
    <row r="4" spans="2:7">
      <c r="B4" s="92" t="s">
        <v>222</v>
      </c>
      <c r="C4" s="94">
        <f>SUM(C5:C24)</f>
        <v>4115224</v>
      </c>
      <c r="D4" s="94">
        <f>SUM(D5:D24)</f>
        <v>4455218</v>
      </c>
      <c r="E4" s="94">
        <f>D4-C4</f>
        <v>339994</v>
      </c>
      <c r="F4" s="104">
        <f t="shared" ref="F4:F68" si="0">E4/C4</f>
        <v>8.2618588927358516E-2</v>
      </c>
      <c r="G4" s="95">
        <f>D4/$D$2</f>
        <v>0.70151799175697649</v>
      </c>
    </row>
    <row r="5" spans="2:7" s="16" customFormat="1" ht="12">
      <c r="B5" s="19" t="s">
        <v>144</v>
      </c>
      <c r="C5" s="40">
        <v>1468888</v>
      </c>
      <c r="D5" s="33">
        <v>1496246</v>
      </c>
      <c r="E5" s="34">
        <f>D5-C5</f>
        <v>27358</v>
      </c>
      <c r="F5" s="67">
        <f t="shared" si="0"/>
        <v>1.8624973449303146E-2</v>
      </c>
      <c r="G5" s="65">
        <f>D5/$D$2</f>
        <v>0.23559868206099208</v>
      </c>
    </row>
    <row r="6" spans="2:7" s="16" customFormat="1" ht="12">
      <c r="B6" s="19" t="s">
        <v>139</v>
      </c>
      <c r="C6" s="40">
        <v>1393257</v>
      </c>
      <c r="D6" s="33">
        <v>1523075</v>
      </c>
      <c r="E6" s="34">
        <f t="shared" ref="E6:E69" si="1">D6-C6</f>
        <v>129818</v>
      </c>
      <c r="F6" s="67">
        <f t="shared" si="0"/>
        <v>9.3175918010819259E-2</v>
      </c>
      <c r="G6" s="65">
        <f t="shared" ref="G6:G68" si="2">D6/$D$2</f>
        <v>0.2398231725799404</v>
      </c>
    </row>
    <row r="7" spans="2:7" s="16" customFormat="1" ht="12">
      <c r="B7" s="19" t="s">
        <v>140</v>
      </c>
      <c r="C7" s="40">
        <v>28959</v>
      </c>
      <c r="D7" s="33">
        <v>37099</v>
      </c>
      <c r="E7" s="34">
        <f t="shared" si="1"/>
        <v>8140</v>
      </c>
      <c r="F7" s="67">
        <f t="shared" si="0"/>
        <v>0.2810870541109845</v>
      </c>
      <c r="G7" s="65">
        <f t="shared" si="2"/>
        <v>5.8416032562698551E-3</v>
      </c>
    </row>
    <row r="8" spans="2:7" ht="15" customHeight="1">
      <c r="B8" s="20" t="s">
        <v>3</v>
      </c>
      <c r="C8" s="40">
        <v>10639</v>
      </c>
      <c r="D8" s="33">
        <v>11913</v>
      </c>
      <c r="E8" s="34">
        <f t="shared" si="1"/>
        <v>1274</v>
      </c>
      <c r="F8" s="67">
        <f t="shared" si="0"/>
        <v>0.1197480966256227</v>
      </c>
      <c r="G8" s="65">
        <f t="shared" si="2"/>
        <v>1.8758192833214582E-3</v>
      </c>
    </row>
    <row r="9" spans="2:7" ht="15" customHeight="1">
      <c r="B9" s="20" t="s">
        <v>12</v>
      </c>
      <c r="C9" s="40">
        <v>7425</v>
      </c>
      <c r="D9" s="33">
        <v>8575</v>
      </c>
      <c r="E9" s="34">
        <f t="shared" si="1"/>
        <v>1150</v>
      </c>
      <c r="F9" s="67">
        <f t="shared" si="0"/>
        <v>0.15488215488215487</v>
      </c>
      <c r="G9" s="65">
        <f t="shared" si="2"/>
        <v>1.3502182787275669E-3</v>
      </c>
    </row>
    <row r="10" spans="2:7" ht="15" customHeight="1">
      <c r="B10" s="20" t="s">
        <v>5</v>
      </c>
      <c r="C10" s="40">
        <v>3859</v>
      </c>
      <c r="D10" s="33">
        <v>4471</v>
      </c>
      <c r="E10" s="34">
        <f t="shared" si="1"/>
        <v>612</v>
      </c>
      <c r="F10" s="67">
        <f t="shared" si="0"/>
        <v>0.15859030837004406</v>
      </c>
      <c r="G10" s="65">
        <f t="shared" si="2"/>
        <v>7.0400302322926544E-4</v>
      </c>
    </row>
    <row r="11" spans="2:7" ht="15" customHeight="1">
      <c r="B11" s="20" t="s">
        <v>11</v>
      </c>
      <c r="C11" s="40">
        <v>4705</v>
      </c>
      <c r="D11" s="33">
        <v>5721</v>
      </c>
      <c r="E11" s="34">
        <f t="shared" si="1"/>
        <v>1016</v>
      </c>
      <c r="F11" s="67">
        <f t="shared" si="0"/>
        <v>0.21594048884165781</v>
      </c>
      <c r="G11" s="65">
        <f t="shared" si="2"/>
        <v>9.0082784520121402E-4</v>
      </c>
    </row>
    <row r="12" spans="2:7" s="16" customFormat="1" ht="15" customHeight="1">
      <c r="B12" s="19" t="s">
        <v>148</v>
      </c>
      <c r="C12" s="40">
        <v>36777</v>
      </c>
      <c r="D12" s="33">
        <v>48809</v>
      </c>
      <c r="E12" s="34">
        <f t="shared" si="1"/>
        <v>12032</v>
      </c>
      <c r="F12" s="67">
        <f t="shared" si="0"/>
        <v>0.327160997362482</v>
      </c>
      <c r="G12" s="65">
        <f t="shared" si="2"/>
        <v>7.6854581885030682E-3</v>
      </c>
    </row>
    <row r="13" spans="2:7" s="16" customFormat="1" ht="15" customHeight="1">
      <c r="B13" s="19" t="s">
        <v>253</v>
      </c>
      <c r="C13" s="40">
        <v>3107</v>
      </c>
      <c r="D13" s="33">
        <v>4624</v>
      </c>
      <c r="E13" s="34">
        <f t="shared" si="1"/>
        <v>1517</v>
      </c>
      <c r="F13" s="67">
        <f t="shared" si="0"/>
        <v>0.48825233344061797</v>
      </c>
      <c r="G13" s="65">
        <f t="shared" si="2"/>
        <v>7.2809438143863197E-4</v>
      </c>
    </row>
    <row r="14" spans="2:7" ht="15" customHeight="1">
      <c r="B14" s="20" t="s">
        <v>6</v>
      </c>
      <c r="C14" s="40">
        <v>8901</v>
      </c>
      <c r="D14" s="33">
        <v>11042</v>
      </c>
      <c r="E14" s="34">
        <f t="shared" si="1"/>
        <v>2141</v>
      </c>
      <c r="F14" s="67">
        <f t="shared" si="0"/>
        <v>0.24053477137400292</v>
      </c>
      <c r="G14" s="65">
        <f t="shared" si="2"/>
        <v>1.7386717473714046E-3</v>
      </c>
    </row>
    <row r="15" spans="2:7" ht="15" customHeight="1">
      <c r="B15" s="20" t="s">
        <v>7</v>
      </c>
      <c r="C15" s="40">
        <v>12360</v>
      </c>
      <c r="D15" s="33">
        <v>14326</v>
      </c>
      <c r="E15" s="34">
        <f t="shared" si="1"/>
        <v>1966</v>
      </c>
      <c r="F15" s="67">
        <f t="shared" si="0"/>
        <v>0.15906148867313916</v>
      </c>
      <c r="G15" s="65">
        <f t="shared" si="2"/>
        <v>2.2557699196561077E-3</v>
      </c>
    </row>
    <row r="16" spans="2:7" s="16" customFormat="1" ht="15" customHeight="1">
      <c r="B16" s="19" t="s">
        <v>142</v>
      </c>
      <c r="C16" s="40">
        <v>8185</v>
      </c>
      <c r="D16" s="33">
        <v>9249</v>
      </c>
      <c r="E16" s="34">
        <f t="shared" si="1"/>
        <v>1064</v>
      </c>
      <c r="F16" s="67">
        <f t="shared" si="0"/>
        <v>0.12999389126450825</v>
      </c>
      <c r="G16" s="65">
        <f t="shared" si="2"/>
        <v>1.4563462227348415E-3</v>
      </c>
    </row>
    <row r="17" spans="2:7" ht="15" customHeight="1">
      <c r="B17" s="20" t="s">
        <v>8</v>
      </c>
      <c r="C17" s="40">
        <v>41425</v>
      </c>
      <c r="D17" s="33">
        <v>44388</v>
      </c>
      <c r="E17" s="34">
        <f t="shared" si="1"/>
        <v>2963</v>
      </c>
      <c r="F17" s="67">
        <f t="shared" si="0"/>
        <v>7.1526855763427877E-2</v>
      </c>
      <c r="G17" s="65">
        <f t="shared" si="2"/>
        <v>6.9893281581526806E-3</v>
      </c>
    </row>
    <row r="18" spans="2:7" ht="15" customHeight="1">
      <c r="B18" s="20" t="s">
        <v>9</v>
      </c>
      <c r="C18" s="40">
        <v>4261</v>
      </c>
      <c r="D18" s="33">
        <v>4352</v>
      </c>
      <c r="E18" s="34">
        <f t="shared" si="1"/>
        <v>91</v>
      </c>
      <c r="F18" s="67">
        <f t="shared" si="0"/>
        <v>2.1356489087068765E-2</v>
      </c>
      <c r="G18" s="65">
        <f t="shared" si="2"/>
        <v>6.8526530017753594E-4</v>
      </c>
    </row>
    <row r="19" spans="2:7" s="16" customFormat="1" ht="15" customHeight="1">
      <c r="B19" s="19" t="s">
        <v>143</v>
      </c>
      <c r="C19" s="40">
        <v>926144</v>
      </c>
      <c r="D19" s="33">
        <v>1037564</v>
      </c>
      <c r="E19" s="34">
        <f t="shared" si="1"/>
        <v>111420</v>
      </c>
      <c r="F19" s="67">
        <f t="shared" si="0"/>
        <v>0.12030526570382144</v>
      </c>
      <c r="G19" s="65">
        <f t="shared" si="2"/>
        <v>0.16337467966760225</v>
      </c>
    </row>
    <row r="20" spans="2:7" ht="15" customHeight="1">
      <c r="B20" s="20" t="s">
        <v>10</v>
      </c>
      <c r="C20" s="40">
        <v>2959</v>
      </c>
      <c r="D20" s="33">
        <v>3543</v>
      </c>
      <c r="E20" s="34">
        <f t="shared" si="1"/>
        <v>584</v>
      </c>
      <c r="F20" s="67">
        <f t="shared" si="0"/>
        <v>0.19736397431564717</v>
      </c>
      <c r="G20" s="65">
        <f t="shared" si="2"/>
        <v>5.5788027539729087E-4</v>
      </c>
    </row>
    <row r="21" spans="2:7" s="16" customFormat="1" ht="15" customHeight="1">
      <c r="B21" s="19" t="s">
        <v>145</v>
      </c>
      <c r="C21" s="40">
        <v>1182</v>
      </c>
      <c r="D21" s="33">
        <v>2000</v>
      </c>
      <c r="E21" s="34">
        <f t="shared" si="1"/>
        <v>818</v>
      </c>
      <c r="F21" s="67">
        <f t="shared" si="0"/>
        <v>0.69204737732656518</v>
      </c>
      <c r="G21" s="65">
        <f t="shared" si="2"/>
        <v>3.1491971515511762E-4</v>
      </c>
    </row>
    <row r="22" spans="2:7" s="16" customFormat="1" ht="15" customHeight="1">
      <c r="B22" s="21" t="s">
        <v>141</v>
      </c>
      <c r="C22" s="40">
        <v>3399</v>
      </c>
      <c r="D22" s="33">
        <v>5767</v>
      </c>
      <c r="E22" s="34">
        <f t="shared" si="1"/>
        <v>2368</v>
      </c>
      <c r="F22" s="67">
        <f t="shared" si="0"/>
        <v>0.6966754927919977</v>
      </c>
      <c r="G22" s="65">
        <f t="shared" si="2"/>
        <v>9.0807099864978176E-4</v>
      </c>
    </row>
    <row r="23" spans="2:7" s="16" customFormat="1" ht="15" customHeight="1">
      <c r="B23" s="21" t="s">
        <v>147</v>
      </c>
      <c r="C23" s="40">
        <v>141734</v>
      </c>
      <c r="D23" s="33">
        <v>172631</v>
      </c>
      <c r="E23" s="34">
        <f t="shared" si="1"/>
        <v>30897</v>
      </c>
      <c r="F23" s="67">
        <f t="shared" si="0"/>
        <v>0.21799285986425276</v>
      </c>
      <c r="G23" s="65">
        <f t="shared" si="2"/>
        <v>2.7182452673471556E-2</v>
      </c>
    </row>
    <row r="24" spans="2:7" s="16" customFormat="1" ht="15" customHeight="1">
      <c r="B24" s="21" t="s">
        <v>146</v>
      </c>
      <c r="C24" s="40">
        <v>7058</v>
      </c>
      <c r="D24" s="33">
        <v>9823</v>
      </c>
      <c r="E24" s="34">
        <f t="shared" si="1"/>
        <v>2765</v>
      </c>
      <c r="F24" s="67">
        <f t="shared" si="0"/>
        <v>0.39175403797109665</v>
      </c>
      <c r="G24" s="65">
        <f t="shared" si="2"/>
        <v>1.5467281809843603E-3</v>
      </c>
    </row>
    <row r="25" spans="2:7" ht="15" customHeight="1">
      <c r="B25" s="101" t="s">
        <v>13</v>
      </c>
      <c r="C25" s="102">
        <f>SUM(C26:C32)</f>
        <v>33872</v>
      </c>
      <c r="D25" s="102">
        <f>SUM(D26:D32)</f>
        <v>35680</v>
      </c>
      <c r="E25" s="94">
        <f t="shared" si="1"/>
        <v>1808</v>
      </c>
      <c r="F25" s="104">
        <f t="shared" si="0"/>
        <v>5.3377420878601797E-2</v>
      </c>
      <c r="G25" s="95">
        <f t="shared" si="2"/>
        <v>5.6181677183672991E-3</v>
      </c>
    </row>
    <row r="26" spans="2:7" ht="15" customHeight="1">
      <c r="B26" s="19" t="s">
        <v>14</v>
      </c>
      <c r="C26" s="40">
        <v>2772</v>
      </c>
      <c r="D26" s="33">
        <v>3226</v>
      </c>
      <c r="E26" s="34">
        <f t="shared" si="1"/>
        <v>454</v>
      </c>
      <c r="F26" s="67">
        <f t="shared" si="0"/>
        <v>0.16378066378066378</v>
      </c>
      <c r="G26" s="65">
        <f t="shared" si="2"/>
        <v>5.0796550054520476E-4</v>
      </c>
    </row>
    <row r="27" spans="2:7" ht="15" customHeight="1">
      <c r="B27" s="20" t="s">
        <v>18</v>
      </c>
      <c r="C27" s="40">
        <v>2437</v>
      </c>
      <c r="D27" s="33">
        <v>2826</v>
      </c>
      <c r="E27" s="34">
        <f t="shared" si="1"/>
        <v>389</v>
      </c>
      <c r="F27" s="67">
        <f t="shared" si="0"/>
        <v>0.15962248666393106</v>
      </c>
      <c r="G27" s="65">
        <f t="shared" si="2"/>
        <v>4.4498155751418125E-4</v>
      </c>
    </row>
    <row r="28" spans="2:7" ht="15" customHeight="1">
      <c r="B28" s="20" t="s">
        <v>16</v>
      </c>
      <c r="C28" s="40">
        <v>180</v>
      </c>
      <c r="D28" s="33">
        <v>228</v>
      </c>
      <c r="E28" s="34">
        <f t="shared" si="1"/>
        <v>48</v>
      </c>
      <c r="F28" s="67">
        <f t="shared" si="0"/>
        <v>0.26666666666666666</v>
      </c>
      <c r="G28" s="65">
        <f t="shared" si="2"/>
        <v>3.5900847527683409E-5</v>
      </c>
    </row>
    <row r="29" spans="2:7" ht="15" customHeight="1">
      <c r="B29" s="20" t="s">
        <v>15</v>
      </c>
      <c r="C29" s="40">
        <v>1743</v>
      </c>
      <c r="D29" s="33">
        <v>1904</v>
      </c>
      <c r="E29" s="34">
        <f t="shared" si="1"/>
        <v>161</v>
      </c>
      <c r="F29" s="67">
        <f t="shared" si="0"/>
        <v>9.2369477911646583E-2</v>
      </c>
      <c r="G29" s="65">
        <f t="shared" si="2"/>
        <v>2.9980356882767199E-4</v>
      </c>
    </row>
    <row r="30" spans="2:7" ht="15" customHeight="1">
      <c r="B30" s="20" t="s">
        <v>17</v>
      </c>
      <c r="C30" s="40">
        <v>2765</v>
      </c>
      <c r="D30" s="33">
        <v>3019</v>
      </c>
      <c r="E30" s="34">
        <f t="shared" si="1"/>
        <v>254</v>
      </c>
      <c r="F30" s="67">
        <f t="shared" si="0"/>
        <v>9.18625678119349E-2</v>
      </c>
      <c r="G30" s="65">
        <f t="shared" si="2"/>
        <v>4.7537131002665006E-4</v>
      </c>
    </row>
    <row r="31" spans="2:7" ht="15" customHeight="1">
      <c r="B31" s="20" t="s">
        <v>19</v>
      </c>
      <c r="C31" s="40">
        <v>4742</v>
      </c>
      <c r="D31" s="33">
        <v>5286</v>
      </c>
      <c r="E31" s="34">
        <f t="shared" si="1"/>
        <v>544</v>
      </c>
      <c r="F31" s="67">
        <f t="shared" si="0"/>
        <v>0.11471952762547448</v>
      </c>
      <c r="G31" s="65">
        <f t="shared" si="2"/>
        <v>8.3233280715497597E-4</v>
      </c>
    </row>
    <row r="32" spans="2:7" ht="15" customHeight="1">
      <c r="B32" s="19" t="s">
        <v>201</v>
      </c>
      <c r="C32" s="40">
        <v>19233</v>
      </c>
      <c r="D32" s="33">
        <v>19191</v>
      </c>
      <c r="E32" s="34">
        <f t="shared" si="1"/>
        <v>-42</v>
      </c>
      <c r="F32" s="67">
        <f t="shared" si="0"/>
        <v>-2.1837466853844955E-3</v>
      </c>
      <c r="G32" s="65">
        <f t="shared" si="2"/>
        <v>3.0218121267709314E-3</v>
      </c>
    </row>
    <row r="33" spans="2:7" ht="15" customHeight="1">
      <c r="B33" s="92" t="s">
        <v>20</v>
      </c>
      <c r="C33" s="94">
        <f>SUM(C34:C48)</f>
        <v>46784</v>
      </c>
      <c r="D33" s="94">
        <f>SUM(D34:D48)</f>
        <v>48391</v>
      </c>
      <c r="E33" s="94">
        <f t="shared" si="1"/>
        <v>1607</v>
      </c>
      <c r="F33" s="104">
        <f t="shared" si="0"/>
        <v>3.4349350205198359E-2</v>
      </c>
      <c r="G33" s="95">
        <f t="shared" si="2"/>
        <v>7.6196399680356491E-3</v>
      </c>
    </row>
    <row r="34" spans="2:7" ht="15" customHeight="1">
      <c r="B34" s="20" t="s">
        <v>21</v>
      </c>
      <c r="C34" s="40">
        <v>422</v>
      </c>
      <c r="D34" s="33">
        <v>483</v>
      </c>
      <c r="E34" s="34">
        <f t="shared" si="1"/>
        <v>61</v>
      </c>
      <c r="F34" s="67">
        <f t="shared" si="0"/>
        <v>0.14454976303317535</v>
      </c>
      <c r="G34" s="65">
        <f t="shared" si="2"/>
        <v>7.6053111209960916E-5</v>
      </c>
    </row>
    <row r="35" spans="2:7" ht="15" customHeight="1">
      <c r="B35" s="20" t="s">
        <v>22</v>
      </c>
      <c r="C35" s="40">
        <v>23</v>
      </c>
      <c r="D35" s="33">
        <v>35</v>
      </c>
      <c r="E35" s="34">
        <f t="shared" si="1"/>
        <v>12</v>
      </c>
      <c r="F35" s="67">
        <f t="shared" si="0"/>
        <v>0.52173913043478259</v>
      </c>
      <c r="G35" s="65">
        <f t="shared" si="2"/>
        <v>5.5110950152145584E-6</v>
      </c>
    </row>
    <row r="36" spans="2:7" ht="12">
      <c r="B36" s="20" t="s">
        <v>216</v>
      </c>
      <c r="C36" s="40">
        <v>712</v>
      </c>
      <c r="D36" s="33">
        <v>644</v>
      </c>
      <c r="E36" s="34">
        <f t="shared" si="1"/>
        <v>-68</v>
      </c>
      <c r="F36" s="67">
        <f t="shared" si="0"/>
        <v>-9.5505617977528087E-2</v>
      </c>
      <c r="G36" s="65">
        <f t="shared" si="2"/>
        <v>1.0140414827994788E-4</v>
      </c>
    </row>
    <row r="37" spans="2:7" ht="15" customHeight="1">
      <c r="B37" s="19" t="s">
        <v>34</v>
      </c>
      <c r="C37" s="40">
        <v>1244</v>
      </c>
      <c r="D37" s="33">
        <v>1116</v>
      </c>
      <c r="E37" s="34">
        <f t="shared" si="1"/>
        <v>-128</v>
      </c>
      <c r="F37" s="67">
        <f t="shared" si="0"/>
        <v>-0.10289389067524116</v>
      </c>
      <c r="G37" s="65">
        <f t="shared" si="2"/>
        <v>1.7572520105655566E-4</v>
      </c>
    </row>
    <row r="38" spans="2:7" ht="15" customHeight="1">
      <c r="B38" s="19" t="s">
        <v>30</v>
      </c>
      <c r="C38" s="40">
        <v>19221</v>
      </c>
      <c r="D38" s="33">
        <v>20225</v>
      </c>
      <c r="E38" s="34">
        <f t="shared" si="1"/>
        <v>1004</v>
      </c>
      <c r="F38" s="67">
        <f t="shared" si="0"/>
        <v>5.2234535143853081E-2</v>
      </c>
      <c r="G38" s="65">
        <f t="shared" si="2"/>
        <v>3.1846256195061273E-3</v>
      </c>
    </row>
    <row r="39" spans="2:7" ht="15" customHeight="1">
      <c r="B39" s="19" t="s">
        <v>24</v>
      </c>
      <c r="C39" s="40">
        <v>15</v>
      </c>
      <c r="D39" s="33">
        <v>50</v>
      </c>
      <c r="E39" s="34">
        <f t="shared" si="1"/>
        <v>35</v>
      </c>
      <c r="F39" s="67">
        <f t="shared" si="0"/>
        <v>2.3333333333333335</v>
      </c>
      <c r="G39" s="65">
        <f t="shared" si="2"/>
        <v>7.8729928788779408E-6</v>
      </c>
    </row>
    <row r="40" spans="2:7" ht="15" customHeight="1">
      <c r="B40" s="19" t="s">
        <v>25</v>
      </c>
      <c r="C40" s="40">
        <v>11955</v>
      </c>
      <c r="D40" s="33">
        <v>12728</v>
      </c>
      <c r="E40" s="34">
        <f t="shared" si="1"/>
        <v>773</v>
      </c>
      <c r="F40" s="67">
        <f t="shared" si="0"/>
        <v>6.4659138435800914E-2</v>
      </c>
      <c r="G40" s="65">
        <f t="shared" si="2"/>
        <v>2.0041490672471685E-3</v>
      </c>
    </row>
    <row r="41" spans="2:7" ht="15" customHeight="1">
      <c r="B41" s="19" t="s">
        <v>26</v>
      </c>
      <c r="C41" s="40">
        <v>272</v>
      </c>
      <c r="D41" s="33">
        <v>343</v>
      </c>
      <c r="E41" s="34">
        <f t="shared" si="1"/>
        <v>71</v>
      </c>
      <c r="F41" s="67">
        <f t="shared" si="0"/>
        <v>0.2610294117647059</v>
      </c>
      <c r="G41" s="65">
        <f t="shared" si="2"/>
        <v>5.4008731149102676E-5</v>
      </c>
    </row>
    <row r="42" spans="2:7" ht="12">
      <c r="B42" s="19" t="s">
        <v>27</v>
      </c>
      <c r="C42" s="40">
        <v>228</v>
      </c>
      <c r="D42" s="33">
        <v>224</v>
      </c>
      <c r="E42" s="34">
        <f t="shared" si="1"/>
        <v>-4</v>
      </c>
      <c r="F42" s="67">
        <f t="shared" si="0"/>
        <v>-1.7543859649122806E-2</v>
      </c>
      <c r="G42" s="65">
        <f t="shared" si="2"/>
        <v>3.5271008097373176E-5</v>
      </c>
    </row>
    <row r="43" spans="2:7" ht="12">
      <c r="B43" s="19" t="s">
        <v>28</v>
      </c>
      <c r="C43" s="40">
        <v>183</v>
      </c>
      <c r="D43" s="33">
        <v>227</v>
      </c>
      <c r="E43" s="34">
        <f t="shared" si="1"/>
        <v>44</v>
      </c>
      <c r="F43" s="67">
        <f t="shared" si="0"/>
        <v>0.24043715846994534</v>
      </c>
      <c r="G43" s="65">
        <f t="shared" si="2"/>
        <v>3.5743387670105856E-5</v>
      </c>
    </row>
    <row r="44" spans="2:7" ht="12">
      <c r="B44" s="19" t="s">
        <v>29</v>
      </c>
      <c r="C44" s="40">
        <v>1910</v>
      </c>
      <c r="D44" s="33">
        <v>2105</v>
      </c>
      <c r="E44" s="34">
        <f t="shared" si="1"/>
        <v>195</v>
      </c>
      <c r="F44" s="67">
        <f t="shared" si="0"/>
        <v>0.10209424083769633</v>
      </c>
      <c r="G44" s="65">
        <f t="shared" si="2"/>
        <v>3.3145300020076134E-4</v>
      </c>
    </row>
    <row r="45" spans="2:7" ht="12">
      <c r="B45" s="19" t="s">
        <v>31</v>
      </c>
      <c r="C45" s="40">
        <v>41</v>
      </c>
      <c r="D45" s="33">
        <v>59</v>
      </c>
      <c r="E45" s="34">
        <f t="shared" si="1"/>
        <v>18</v>
      </c>
      <c r="F45" s="67">
        <f t="shared" si="0"/>
        <v>0.43902439024390244</v>
      </c>
      <c r="G45" s="65">
        <f t="shared" si="2"/>
        <v>9.2901315970759699E-6</v>
      </c>
    </row>
    <row r="46" spans="2:7" ht="15" customHeight="1">
      <c r="B46" s="19" t="s">
        <v>32</v>
      </c>
      <c r="C46" s="40">
        <v>2325</v>
      </c>
      <c r="D46" s="33">
        <v>2071</v>
      </c>
      <c r="E46" s="34">
        <f t="shared" si="1"/>
        <v>-254</v>
      </c>
      <c r="F46" s="67">
        <f t="shared" si="0"/>
        <v>-0.10924731182795699</v>
      </c>
      <c r="G46" s="65">
        <f t="shared" si="2"/>
        <v>3.2609936504312431E-4</v>
      </c>
    </row>
    <row r="47" spans="2:7" ht="15" customHeight="1">
      <c r="B47" s="19" t="s">
        <v>33</v>
      </c>
      <c r="C47" s="40">
        <v>1493</v>
      </c>
      <c r="D47" s="33">
        <v>1590</v>
      </c>
      <c r="E47" s="34">
        <f t="shared" si="1"/>
        <v>97</v>
      </c>
      <c r="F47" s="67">
        <f t="shared" si="0"/>
        <v>6.4969859343603484E-2</v>
      </c>
      <c r="G47" s="65">
        <f t="shared" si="2"/>
        <v>2.5036117354831851E-4</v>
      </c>
    </row>
    <row r="48" spans="2:7" ht="15" customHeight="1">
      <c r="B48" s="19" t="s">
        <v>23</v>
      </c>
      <c r="C48" s="40">
        <v>6740</v>
      </c>
      <c r="D48" s="33">
        <v>6491</v>
      </c>
      <c r="E48" s="34">
        <f t="shared" si="1"/>
        <v>-249</v>
      </c>
      <c r="F48" s="67">
        <f t="shared" si="0"/>
        <v>-3.6943620178041543E-2</v>
      </c>
      <c r="G48" s="65">
        <f t="shared" si="2"/>
        <v>1.0220719355359344E-3</v>
      </c>
    </row>
    <row r="49" spans="1:7" ht="15" customHeight="1">
      <c r="B49" s="92" t="s">
        <v>35</v>
      </c>
      <c r="C49" s="94">
        <f>SUM(C50:C58)</f>
        <v>75540</v>
      </c>
      <c r="D49" s="94">
        <f>SUM(D50:D58)</f>
        <v>81751</v>
      </c>
      <c r="E49" s="94">
        <f t="shared" si="1"/>
        <v>6211</v>
      </c>
      <c r="F49" s="104">
        <f t="shared" si="0"/>
        <v>8.2221339687582731E-2</v>
      </c>
      <c r="G49" s="95">
        <f t="shared" si="2"/>
        <v>1.2872500816823011E-2</v>
      </c>
    </row>
    <row r="50" spans="1:7" ht="15" customHeight="1">
      <c r="A50" s="14"/>
      <c r="B50" s="20" t="s">
        <v>36</v>
      </c>
      <c r="C50" s="40">
        <v>5523</v>
      </c>
      <c r="D50" s="33">
        <v>5747</v>
      </c>
      <c r="E50" s="34">
        <f t="shared" ref="E50:E58" si="3">D50-C50</f>
        <v>224</v>
      </c>
      <c r="F50" s="67">
        <f t="shared" ref="F50:F58" si="4">E50/C50</f>
        <v>4.0557667934093787E-2</v>
      </c>
      <c r="G50" s="65">
        <f t="shared" si="2"/>
        <v>9.0492180149823057E-4</v>
      </c>
    </row>
    <row r="51" spans="1:7" ht="15" customHeight="1">
      <c r="A51" s="14"/>
      <c r="B51" s="20" t="s">
        <v>37</v>
      </c>
      <c r="C51" s="40">
        <v>4874</v>
      </c>
      <c r="D51" s="33">
        <v>5058</v>
      </c>
      <c r="E51" s="34">
        <f t="shared" si="3"/>
        <v>184</v>
      </c>
      <c r="F51" s="67">
        <f t="shared" si="4"/>
        <v>3.7751333606893721E-2</v>
      </c>
      <c r="G51" s="65">
        <f t="shared" si="2"/>
        <v>7.9643195962729257E-4</v>
      </c>
    </row>
    <row r="52" spans="1:7" ht="15" customHeight="1">
      <c r="A52" s="14"/>
      <c r="B52" s="19" t="s">
        <v>42</v>
      </c>
      <c r="C52" s="40">
        <v>14087</v>
      </c>
      <c r="D52" s="33">
        <v>15037</v>
      </c>
      <c r="E52" s="34">
        <f t="shared" si="3"/>
        <v>950</v>
      </c>
      <c r="F52" s="67">
        <f t="shared" si="4"/>
        <v>6.7438063462767095E-2</v>
      </c>
      <c r="G52" s="65">
        <f t="shared" si="2"/>
        <v>2.3677238783937518E-3</v>
      </c>
    </row>
    <row r="53" spans="1:7" ht="12.75">
      <c r="A53" s="14"/>
      <c r="B53" s="19" t="s">
        <v>38</v>
      </c>
      <c r="C53" s="40">
        <v>36826</v>
      </c>
      <c r="D53" s="33">
        <v>40889</v>
      </c>
      <c r="E53" s="34">
        <f t="shared" si="3"/>
        <v>4063</v>
      </c>
      <c r="F53" s="67">
        <f t="shared" si="4"/>
        <v>0.11032965839352632</v>
      </c>
      <c r="G53" s="65">
        <f t="shared" si="2"/>
        <v>6.438376116488803E-3</v>
      </c>
    </row>
    <row r="54" spans="1:7" ht="12.75">
      <c r="A54" s="14"/>
      <c r="B54" s="19" t="s">
        <v>257</v>
      </c>
      <c r="C54" s="40">
        <v>33</v>
      </c>
      <c r="D54" s="33">
        <v>21</v>
      </c>
      <c r="E54" s="34">
        <f t="shared" si="3"/>
        <v>-12</v>
      </c>
      <c r="F54" s="67">
        <f t="shared" si="4"/>
        <v>-0.36363636363636365</v>
      </c>
      <c r="G54" s="65">
        <f t="shared" si="2"/>
        <v>3.3066570091287353E-6</v>
      </c>
    </row>
    <row r="55" spans="1:7" s="50" customFormat="1" ht="12.75">
      <c r="A55" s="14"/>
      <c r="B55" s="19" t="s">
        <v>39</v>
      </c>
      <c r="C55" s="40">
        <v>169</v>
      </c>
      <c r="D55" s="33">
        <v>233</v>
      </c>
      <c r="E55" s="34">
        <f t="shared" si="3"/>
        <v>64</v>
      </c>
      <c r="F55" s="67">
        <f t="shared" si="4"/>
        <v>0.378698224852071</v>
      </c>
      <c r="G55" s="65">
        <f t="shared" si="2"/>
        <v>3.6688146815571207E-5</v>
      </c>
    </row>
    <row r="56" spans="1:7" ht="12.75">
      <c r="A56" s="14"/>
      <c r="B56" s="19" t="s">
        <v>155</v>
      </c>
      <c r="C56" s="40">
        <v>10</v>
      </c>
      <c r="D56" s="33">
        <v>6</v>
      </c>
      <c r="E56" s="34">
        <f t="shared" si="3"/>
        <v>-4</v>
      </c>
      <c r="F56" s="67">
        <f t="shared" si="4"/>
        <v>-0.4</v>
      </c>
      <c r="G56" s="65">
        <f t="shared" si="2"/>
        <v>9.4475914546535288E-7</v>
      </c>
    </row>
    <row r="57" spans="1:7" ht="12" customHeight="1">
      <c r="A57" s="14"/>
      <c r="B57" s="19" t="s">
        <v>40</v>
      </c>
      <c r="C57" s="40">
        <v>9635</v>
      </c>
      <c r="D57" s="33">
        <v>10060</v>
      </c>
      <c r="E57" s="34">
        <f t="shared" si="3"/>
        <v>425</v>
      </c>
      <c r="F57" s="67">
        <f t="shared" si="4"/>
        <v>4.411001556824079E-2</v>
      </c>
      <c r="G57" s="65">
        <f t="shared" si="2"/>
        <v>1.5840461672302418E-3</v>
      </c>
    </row>
    <row r="58" spans="1:7" ht="15" customHeight="1">
      <c r="A58" s="14"/>
      <c r="B58" s="19" t="s">
        <v>41</v>
      </c>
      <c r="C58" s="40">
        <v>4383</v>
      </c>
      <c r="D58" s="33">
        <v>4700</v>
      </c>
      <c r="E58" s="34">
        <f t="shared" si="3"/>
        <v>317</v>
      </c>
      <c r="F58" s="67">
        <f t="shared" si="4"/>
        <v>7.2324891626739676E-2</v>
      </c>
      <c r="G58" s="65">
        <f t="shared" si="2"/>
        <v>7.4006133061452651E-4</v>
      </c>
    </row>
    <row r="59" spans="1:7" ht="15" customHeight="1">
      <c r="B59" s="92" t="s">
        <v>43</v>
      </c>
      <c r="C59" s="94">
        <f>SUM(C60:C62)</f>
        <v>1452014</v>
      </c>
      <c r="D59" s="94">
        <f>SUM(D60:D62)</f>
        <v>1347111</v>
      </c>
      <c r="E59" s="94">
        <f t="shared" si="1"/>
        <v>-104903</v>
      </c>
      <c r="F59" s="104">
        <f t="shared" si="0"/>
        <v>-7.2246548586997097E-2</v>
      </c>
      <c r="G59" s="95">
        <f t="shared" si="2"/>
        <v>0.21211590620116283</v>
      </c>
    </row>
    <row r="60" spans="1:7" ht="15" customHeight="1">
      <c r="B60" s="19" t="s">
        <v>46</v>
      </c>
      <c r="C60" s="40">
        <v>806</v>
      </c>
      <c r="D60" s="33">
        <v>809</v>
      </c>
      <c r="E60" s="34">
        <f t="shared" si="1"/>
        <v>3</v>
      </c>
      <c r="F60" s="67">
        <f t="shared" si="0"/>
        <v>3.7220843672456576E-3</v>
      </c>
      <c r="G60" s="65">
        <f t="shared" si="2"/>
        <v>1.2738502478024509E-4</v>
      </c>
    </row>
    <row r="61" spans="1:7" ht="15" customHeight="1">
      <c r="B61" s="19" t="s">
        <v>45</v>
      </c>
      <c r="C61" s="40">
        <v>59487</v>
      </c>
      <c r="D61" s="33">
        <v>92213</v>
      </c>
      <c r="E61" s="34">
        <f t="shared" si="1"/>
        <v>32726</v>
      </c>
      <c r="F61" s="67">
        <f t="shared" si="0"/>
        <v>0.55013700472372118</v>
      </c>
      <c r="G61" s="65">
        <f t="shared" si="2"/>
        <v>1.4519845846799431E-2</v>
      </c>
    </row>
    <row r="62" spans="1:7" ht="15" customHeight="1">
      <c r="B62" s="19" t="s">
        <v>44</v>
      </c>
      <c r="C62" s="40">
        <v>1391721</v>
      </c>
      <c r="D62" s="33">
        <v>1254089</v>
      </c>
      <c r="E62" s="34">
        <f t="shared" si="1"/>
        <v>-137632</v>
      </c>
      <c r="F62" s="67">
        <f t="shared" si="0"/>
        <v>-9.8893384521754002E-2</v>
      </c>
      <c r="G62" s="65">
        <f t="shared" si="2"/>
        <v>0.19746867532958318</v>
      </c>
    </row>
    <row r="63" spans="1:7" ht="15" customHeight="1">
      <c r="B63" s="85" t="s">
        <v>153</v>
      </c>
      <c r="C63" s="86">
        <f>C64+C85+C93+C97</f>
        <v>38698</v>
      </c>
      <c r="D63" s="86">
        <f>D64+D85+D93+D97</f>
        <v>42906</v>
      </c>
      <c r="E63" s="86">
        <f t="shared" si="1"/>
        <v>4208</v>
      </c>
      <c r="F63" s="105">
        <f t="shared" si="0"/>
        <v>0.10873946974003824</v>
      </c>
      <c r="G63" s="88">
        <f t="shared" si="2"/>
        <v>6.7559726492227388E-3</v>
      </c>
    </row>
    <row r="64" spans="1:7">
      <c r="B64" s="92" t="s">
        <v>47</v>
      </c>
      <c r="C64" s="100">
        <f>SUM(C65:C84)</f>
        <v>1216</v>
      </c>
      <c r="D64" s="100">
        <f>SUM(D65:D84)</f>
        <v>1209</v>
      </c>
      <c r="E64" s="94">
        <f t="shared" si="1"/>
        <v>-7</v>
      </c>
      <c r="F64" s="104">
        <f t="shared" si="0"/>
        <v>-5.7565789473684207E-3</v>
      </c>
      <c r="G64" s="95">
        <f t="shared" si="2"/>
        <v>1.903689678112686E-4</v>
      </c>
    </row>
    <row r="65" spans="1:7" ht="12.75">
      <c r="A65" s="14"/>
      <c r="B65" s="22" t="s">
        <v>197</v>
      </c>
      <c r="C65" s="40">
        <v>0</v>
      </c>
      <c r="D65" s="33">
        <v>0</v>
      </c>
      <c r="E65" s="34">
        <f t="shared" si="1"/>
        <v>0</v>
      </c>
      <c r="F65" s="67"/>
      <c r="G65" s="65">
        <f t="shared" si="2"/>
        <v>0</v>
      </c>
    </row>
    <row r="66" spans="1:7" ht="15" customHeight="1">
      <c r="A66" s="14"/>
      <c r="B66" s="23" t="s">
        <v>48</v>
      </c>
      <c r="C66" s="40">
        <v>5</v>
      </c>
      <c r="D66" s="33">
        <v>13</v>
      </c>
      <c r="E66" s="34">
        <f t="shared" si="1"/>
        <v>8</v>
      </c>
      <c r="F66" s="67">
        <f t="shared" si="0"/>
        <v>1.6</v>
      </c>
      <c r="G66" s="65">
        <f t="shared" si="2"/>
        <v>2.0469781485082646E-6</v>
      </c>
    </row>
    <row r="67" spans="1:7" ht="12.75">
      <c r="A67" s="14"/>
      <c r="B67" s="23" t="s">
        <v>272</v>
      </c>
      <c r="C67" s="40">
        <v>0</v>
      </c>
      <c r="D67" s="33">
        <v>4</v>
      </c>
      <c r="E67" s="34">
        <f t="shared" si="1"/>
        <v>4</v>
      </c>
      <c r="F67" s="67"/>
      <c r="G67" s="65">
        <f t="shared" si="2"/>
        <v>6.2983943031023532E-7</v>
      </c>
    </row>
    <row r="68" spans="1:7" ht="12.75">
      <c r="A68" s="14"/>
      <c r="B68" s="23" t="s">
        <v>157</v>
      </c>
      <c r="C68" s="40">
        <v>4</v>
      </c>
      <c r="D68" s="33">
        <v>4</v>
      </c>
      <c r="E68" s="34">
        <f t="shared" si="1"/>
        <v>0</v>
      </c>
      <c r="F68" s="67">
        <f t="shared" si="0"/>
        <v>0</v>
      </c>
      <c r="G68" s="65">
        <f t="shared" si="2"/>
        <v>6.2983943031023532E-7</v>
      </c>
    </row>
    <row r="69" spans="1:7" ht="12.75">
      <c r="A69" s="14"/>
      <c r="B69" s="23" t="s">
        <v>52</v>
      </c>
      <c r="C69" s="40">
        <v>1</v>
      </c>
      <c r="D69" s="33">
        <v>3</v>
      </c>
      <c r="E69" s="34">
        <f t="shared" si="1"/>
        <v>2</v>
      </c>
      <c r="F69" s="67">
        <f t="shared" ref="F69:F84" si="5">E69/C69</f>
        <v>2</v>
      </c>
      <c r="G69" s="65">
        <f t="shared" ref="G69:G135" si="6">D69/$D$2</f>
        <v>4.7237957273267644E-7</v>
      </c>
    </row>
    <row r="70" spans="1:7" ht="15" customHeight="1">
      <c r="A70" s="14"/>
      <c r="B70" s="23" t="s">
        <v>270</v>
      </c>
      <c r="C70" s="40">
        <v>0</v>
      </c>
      <c r="D70" s="33">
        <v>0</v>
      </c>
      <c r="E70" s="34">
        <f t="shared" ref="E70:E134" si="7">D70-C70</f>
        <v>0</v>
      </c>
      <c r="F70" s="67"/>
      <c r="G70" s="65">
        <f t="shared" si="6"/>
        <v>0</v>
      </c>
    </row>
    <row r="71" spans="1:7" s="75" customFormat="1" ht="15" customHeight="1">
      <c r="A71" s="14"/>
      <c r="B71" s="23" t="s">
        <v>49</v>
      </c>
      <c r="C71" s="40">
        <v>38</v>
      </c>
      <c r="D71" s="33">
        <v>52</v>
      </c>
      <c r="E71" s="34">
        <f t="shared" si="7"/>
        <v>14</v>
      </c>
      <c r="F71" s="67">
        <f t="shared" si="5"/>
        <v>0.36842105263157893</v>
      </c>
      <c r="G71" s="65">
        <f t="shared" si="6"/>
        <v>8.1879125940330586E-6</v>
      </c>
    </row>
    <row r="72" spans="1:7" ht="15" customHeight="1">
      <c r="A72" s="14"/>
      <c r="B72" s="22" t="s">
        <v>198</v>
      </c>
      <c r="C72" s="40">
        <v>5</v>
      </c>
      <c r="D72" s="33">
        <v>37</v>
      </c>
      <c r="E72" s="34">
        <f t="shared" si="7"/>
        <v>32</v>
      </c>
      <c r="F72" s="67">
        <f t="shared" si="5"/>
        <v>6.4</v>
      </c>
      <c r="G72" s="65">
        <f t="shared" si="6"/>
        <v>5.8260147303696762E-6</v>
      </c>
    </row>
    <row r="73" spans="1:7" ht="12.75">
      <c r="A73" s="14"/>
      <c r="B73" s="23" t="s">
        <v>53</v>
      </c>
      <c r="C73" s="40">
        <v>54</v>
      </c>
      <c r="D73" s="33">
        <v>52</v>
      </c>
      <c r="E73" s="34">
        <f t="shared" si="7"/>
        <v>-2</v>
      </c>
      <c r="F73" s="67">
        <f t="shared" si="5"/>
        <v>-3.7037037037037035E-2</v>
      </c>
      <c r="G73" s="65">
        <f t="shared" si="6"/>
        <v>8.1879125940330586E-6</v>
      </c>
    </row>
    <row r="74" spans="1:7" s="75" customFormat="1" ht="12.75">
      <c r="A74" s="14"/>
      <c r="B74" s="23" t="s">
        <v>217</v>
      </c>
      <c r="C74" s="40">
        <v>58</v>
      </c>
      <c r="D74" s="33">
        <v>110</v>
      </c>
      <c r="E74" s="34">
        <f t="shared" si="7"/>
        <v>52</v>
      </c>
      <c r="F74" s="67">
        <f t="shared" si="5"/>
        <v>0.89655172413793105</v>
      </c>
      <c r="G74" s="65">
        <f t="shared" si="6"/>
        <v>1.7320584333531469E-5</v>
      </c>
    </row>
    <row r="75" spans="1:7" ht="15" customHeight="1">
      <c r="A75" s="14"/>
      <c r="B75" s="23" t="s">
        <v>209</v>
      </c>
      <c r="C75" s="40">
        <v>3</v>
      </c>
      <c r="D75" s="33">
        <v>2</v>
      </c>
      <c r="E75" s="34">
        <f t="shared" si="7"/>
        <v>-1</v>
      </c>
      <c r="F75" s="67">
        <f t="shared" si="5"/>
        <v>-0.33333333333333331</v>
      </c>
      <c r="G75" s="65">
        <f t="shared" si="6"/>
        <v>3.1491971515511766E-7</v>
      </c>
    </row>
    <row r="76" spans="1:7" s="13" customFormat="1" ht="16.5" customHeight="1">
      <c r="A76" s="14"/>
      <c r="B76" s="23" t="s">
        <v>51</v>
      </c>
      <c r="C76" s="40">
        <v>3</v>
      </c>
      <c r="D76" s="33">
        <v>2</v>
      </c>
      <c r="E76" s="34">
        <f t="shared" si="7"/>
        <v>-1</v>
      </c>
      <c r="F76" s="67">
        <f t="shared" si="5"/>
        <v>-0.33333333333333331</v>
      </c>
      <c r="G76" s="65">
        <f t="shared" si="6"/>
        <v>3.1491971515511766E-7</v>
      </c>
    </row>
    <row r="77" spans="1:7" ht="15" customHeight="1">
      <c r="A77" s="14"/>
      <c r="B77" s="23" t="s">
        <v>158</v>
      </c>
      <c r="C77" s="40">
        <v>159</v>
      </c>
      <c r="D77" s="33">
        <v>117</v>
      </c>
      <c r="E77" s="34">
        <f t="shared" si="7"/>
        <v>-42</v>
      </c>
      <c r="F77" s="67">
        <f t="shared" si="5"/>
        <v>-0.26415094339622641</v>
      </c>
      <c r="G77" s="65">
        <f t="shared" si="6"/>
        <v>1.8422803336574383E-5</v>
      </c>
    </row>
    <row r="78" spans="1:7" ht="14.25" customHeight="1">
      <c r="A78" s="14"/>
      <c r="B78" s="23" t="s">
        <v>159</v>
      </c>
      <c r="C78" s="40">
        <v>1</v>
      </c>
      <c r="D78" s="33">
        <v>0</v>
      </c>
      <c r="E78" s="34">
        <f t="shared" si="7"/>
        <v>-1</v>
      </c>
      <c r="F78" s="67">
        <f t="shared" si="5"/>
        <v>-1</v>
      </c>
      <c r="G78" s="65">
        <f t="shared" si="6"/>
        <v>0</v>
      </c>
    </row>
    <row r="79" spans="1:7" ht="12.75">
      <c r="A79" s="14"/>
      <c r="B79" s="23" t="s">
        <v>160</v>
      </c>
      <c r="C79" s="40">
        <v>2</v>
      </c>
      <c r="D79" s="33">
        <v>2</v>
      </c>
      <c r="E79" s="34">
        <f t="shared" si="7"/>
        <v>0</v>
      </c>
      <c r="F79" s="67">
        <f t="shared" si="5"/>
        <v>0</v>
      </c>
      <c r="G79" s="65">
        <f t="shared" si="6"/>
        <v>3.1491971515511766E-7</v>
      </c>
    </row>
    <row r="80" spans="1:7" ht="12.75">
      <c r="A80" s="14"/>
      <c r="B80" s="23" t="s">
        <v>210</v>
      </c>
      <c r="C80" s="40">
        <v>2</v>
      </c>
      <c r="D80" s="33">
        <v>1</v>
      </c>
      <c r="E80" s="34">
        <f t="shared" si="7"/>
        <v>-1</v>
      </c>
      <c r="F80" s="67">
        <f t="shared" si="5"/>
        <v>-0.5</v>
      </c>
      <c r="G80" s="65">
        <f t="shared" si="6"/>
        <v>1.5745985757755883E-7</v>
      </c>
    </row>
    <row r="81" spans="1:7" s="13" customFormat="1" ht="12.75">
      <c r="A81" s="14"/>
      <c r="B81" s="23" t="s">
        <v>219</v>
      </c>
      <c r="C81" s="40">
        <v>13</v>
      </c>
      <c r="D81" s="33">
        <v>1</v>
      </c>
      <c r="E81" s="34">
        <f t="shared" si="7"/>
        <v>-12</v>
      </c>
      <c r="F81" s="67">
        <f t="shared" si="5"/>
        <v>-0.92307692307692313</v>
      </c>
      <c r="G81" s="65">
        <f t="shared" si="6"/>
        <v>1.5745985757755883E-7</v>
      </c>
    </row>
    <row r="82" spans="1:7" ht="15" customHeight="1">
      <c r="A82" s="14"/>
      <c r="B82" s="23" t="s">
        <v>50</v>
      </c>
      <c r="C82" s="40">
        <v>40</v>
      </c>
      <c r="D82" s="33">
        <v>43</v>
      </c>
      <c r="E82" s="34">
        <f t="shared" si="7"/>
        <v>3</v>
      </c>
      <c r="F82" s="67">
        <f t="shared" si="5"/>
        <v>7.4999999999999997E-2</v>
      </c>
      <c r="G82" s="65">
        <f t="shared" si="6"/>
        <v>6.7707738758350295E-6</v>
      </c>
    </row>
    <row r="83" spans="1:7" ht="15" customHeight="1">
      <c r="A83" s="14"/>
      <c r="B83" s="23" t="s">
        <v>220</v>
      </c>
      <c r="C83" s="40">
        <v>827</v>
      </c>
      <c r="D83" s="33">
        <v>766</v>
      </c>
      <c r="E83" s="34">
        <f t="shared" si="7"/>
        <v>-61</v>
      </c>
      <c r="F83" s="67">
        <f t="shared" si="5"/>
        <v>-7.3760580411124543E-2</v>
      </c>
      <c r="G83" s="65">
        <f t="shared" si="6"/>
        <v>1.2061425090441006E-4</v>
      </c>
    </row>
    <row r="84" spans="1:7" ht="15" customHeight="1">
      <c r="A84" s="14"/>
      <c r="B84" s="23" t="s">
        <v>161</v>
      </c>
      <c r="C84" s="40">
        <v>1</v>
      </c>
      <c r="D84" s="33">
        <v>0</v>
      </c>
      <c r="E84" s="34">
        <f t="shared" si="7"/>
        <v>-1</v>
      </c>
      <c r="F84" s="67">
        <f t="shared" si="5"/>
        <v>-1</v>
      </c>
      <c r="G84" s="65">
        <f t="shared" si="6"/>
        <v>0</v>
      </c>
    </row>
    <row r="85" spans="1:7" ht="15" customHeight="1">
      <c r="B85" s="92" t="s">
        <v>54</v>
      </c>
      <c r="C85" s="99">
        <f>SUM(C86:C92)</f>
        <v>189</v>
      </c>
      <c r="D85" s="99">
        <f>SUM(D86:D92)</f>
        <v>241</v>
      </c>
      <c r="E85" s="94">
        <f t="shared" si="7"/>
        <v>52</v>
      </c>
      <c r="F85" s="104">
        <f t="shared" ref="F85:F135" si="8">E85/C85</f>
        <v>0.27513227513227512</v>
      </c>
      <c r="G85" s="95">
        <f t="shared" si="6"/>
        <v>3.7947825676191678E-5</v>
      </c>
    </row>
    <row r="86" spans="1:7" ht="15" customHeight="1">
      <c r="B86" s="23" t="s">
        <v>162</v>
      </c>
      <c r="C86" s="40">
        <v>3</v>
      </c>
      <c r="D86" s="33">
        <v>23</v>
      </c>
      <c r="E86" s="34">
        <f t="shared" si="7"/>
        <v>20</v>
      </c>
      <c r="F86" s="67">
        <f t="shared" si="8"/>
        <v>6.666666666666667</v>
      </c>
      <c r="G86" s="65">
        <f t="shared" si="6"/>
        <v>3.6215767242838531E-6</v>
      </c>
    </row>
    <row r="87" spans="1:7" ht="15" customHeight="1">
      <c r="B87" s="23" t="s">
        <v>211</v>
      </c>
      <c r="C87" s="40">
        <v>79</v>
      </c>
      <c r="D87" s="33">
        <v>75</v>
      </c>
      <c r="E87" s="34">
        <f t="shared" si="7"/>
        <v>-4</v>
      </c>
      <c r="F87" s="67">
        <f t="shared" si="8"/>
        <v>-5.0632911392405063E-2</v>
      </c>
      <c r="G87" s="65">
        <f t="shared" si="6"/>
        <v>1.1809489318316912E-5</v>
      </c>
    </row>
    <row r="88" spans="1:7" ht="12">
      <c r="B88" s="23" t="s">
        <v>212</v>
      </c>
      <c r="C88" s="40">
        <v>34</v>
      </c>
      <c r="D88" s="33">
        <v>44</v>
      </c>
      <c r="E88" s="34">
        <f t="shared" si="7"/>
        <v>10</v>
      </c>
      <c r="F88" s="67">
        <f t="shared" si="8"/>
        <v>0.29411764705882354</v>
      </c>
      <c r="G88" s="65">
        <f t="shared" si="6"/>
        <v>6.9282337334125883E-6</v>
      </c>
    </row>
    <row r="89" spans="1:7" ht="15" customHeight="1">
      <c r="B89" s="23" t="s">
        <v>55</v>
      </c>
      <c r="C89" s="40">
        <v>13</v>
      </c>
      <c r="D89" s="33">
        <v>9</v>
      </c>
      <c r="E89" s="34">
        <f t="shared" si="7"/>
        <v>-4</v>
      </c>
      <c r="F89" s="67">
        <f t="shared" si="8"/>
        <v>-0.30769230769230771</v>
      </c>
      <c r="G89" s="65">
        <f t="shared" si="6"/>
        <v>1.4171387181980293E-6</v>
      </c>
    </row>
    <row r="90" spans="1:7" ht="12">
      <c r="B90" s="23" t="s">
        <v>57</v>
      </c>
      <c r="C90" s="40">
        <v>21</v>
      </c>
      <c r="D90" s="33">
        <v>25</v>
      </c>
      <c r="E90" s="34">
        <f t="shared" si="7"/>
        <v>4</v>
      </c>
      <c r="F90" s="67">
        <f t="shared" si="8"/>
        <v>0.19047619047619047</v>
      </c>
      <c r="G90" s="65">
        <f t="shared" si="6"/>
        <v>3.9364964394389704E-6</v>
      </c>
    </row>
    <row r="91" spans="1:7" ht="15" customHeight="1">
      <c r="B91" s="23" t="s">
        <v>163</v>
      </c>
      <c r="C91" s="40">
        <v>3</v>
      </c>
      <c r="D91" s="33">
        <v>5</v>
      </c>
      <c r="E91" s="34">
        <f t="shared" si="7"/>
        <v>2</v>
      </c>
      <c r="F91" s="67">
        <f t="shared" si="8"/>
        <v>0.66666666666666663</v>
      </c>
      <c r="G91" s="65">
        <f t="shared" si="6"/>
        <v>7.872992878877941E-7</v>
      </c>
    </row>
    <row r="92" spans="1:7" ht="15" customHeight="1">
      <c r="B92" s="23" t="s">
        <v>56</v>
      </c>
      <c r="C92" s="40">
        <v>36</v>
      </c>
      <c r="D92" s="33">
        <v>60</v>
      </c>
      <c r="E92" s="34">
        <f t="shared" si="7"/>
        <v>24</v>
      </c>
      <c r="F92" s="67">
        <f t="shared" si="8"/>
        <v>0.66666666666666663</v>
      </c>
      <c r="G92" s="65">
        <f t="shared" si="6"/>
        <v>9.4475914546535296E-6</v>
      </c>
    </row>
    <row r="93" spans="1:7" ht="15" customHeight="1">
      <c r="A93" s="15"/>
      <c r="B93" s="92" t="s">
        <v>58</v>
      </c>
      <c r="C93" s="94">
        <f>SUM(C94:C96)</f>
        <v>35099</v>
      </c>
      <c r="D93" s="94">
        <f>SUM(D94:D96)</f>
        <v>38822</v>
      </c>
      <c r="E93" s="94">
        <f t="shared" si="7"/>
        <v>3723</v>
      </c>
      <c r="F93" s="104">
        <f t="shared" si="8"/>
        <v>0.10607139804552836</v>
      </c>
      <c r="G93" s="95">
        <f t="shared" si="6"/>
        <v>6.1129065908759883E-3</v>
      </c>
    </row>
    <row r="94" spans="1:7" ht="15" customHeight="1">
      <c r="B94" s="19" t="s">
        <v>59</v>
      </c>
      <c r="C94" s="40">
        <v>3600</v>
      </c>
      <c r="D94" s="33">
        <v>4135</v>
      </c>
      <c r="E94" s="34">
        <f t="shared" si="7"/>
        <v>535</v>
      </c>
      <c r="F94" s="67">
        <f t="shared" si="8"/>
        <v>0.14861111111111111</v>
      </c>
      <c r="G94" s="65">
        <f t="shared" si="6"/>
        <v>6.5109651108320569E-4</v>
      </c>
    </row>
    <row r="95" spans="1:7" ht="15" customHeight="1">
      <c r="B95" s="19" t="s">
        <v>60</v>
      </c>
      <c r="C95" s="40">
        <v>352</v>
      </c>
      <c r="D95" s="33">
        <v>449</v>
      </c>
      <c r="E95" s="34">
        <f t="shared" si="7"/>
        <v>97</v>
      </c>
      <c r="F95" s="67">
        <f t="shared" si="8"/>
        <v>0.27556818181818182</v>
      </c>
      <c r="G95" s="65">
        <f t="shared" si="6"/>
        <v>7.0699476052323913E-5</v>
      </c>
    </row>
    <row r="96" spans="1:7" ht="15" customHeight="1">
      <c r="B96" s="19" t="s">
        <v>151</v>
      </c>
      <c r="C96" s="40">
        <v>31147</v>
      </c>
      <c r="D96" s="33">
        <v>34238</v>
      </c>
      <c r="E96" s="34">
        <f t="shared" si="7"/>
        <v>3091</v>
      </c>
      <c r="F96" s="67">
        <f t="shared" si="8"/>
        <v>9.9239092047388192E-2</v>
      </c>
      <c r="G96" s="65">
        <f t="shared" si="6"/>
        <v>5.3911106037404588E-3</v>
      </c>
    </row>
    <row r="97" spans="2:7" ht="15" customHeight="1">
      <c r="B97" s="92" t="s">
        <v>61</v>
      </c>
      <c r="C97" s="94">
        <f>SUM(C98:C110)</f>
        <v>2194</v>
      </c>
      <c r="D97" s="94">
        <f>SUM(D98:D110)</f>
        <v>2634</v>
      </c>
      <c r="E97" s="94">
        <f t="shared" si="7"/>
        <v>440</v>
      </c>
      <c r="F97" s="104">
        <f t="shared" si="8"/>
        <v>0.20054694621695535</v>
      </c>
      <c r="G97" s="95">
        <f t="shared" si="6"/>
        <v>4.1474926485928995E-4</v>
      </c>
    </row>
    <row r="98" spans="2:7" ht="15" customHeight="1">
      <c r="B98" s="20" t="s">
        <v>62</v>
      </c>
      <c r="C98" s="40">
        <v>456</v>
      </c>
      <c r="D98" s="33">
        <v>448</v>
      </c>
      <c r="E98" s="34">
        <f t="shared" si="7"/>
        <v>-8</v>
      </c>
      <c r="F98" s="67">
        <f t="shared" si="8"/>
        <v>-1.7543859649122806E-2</v>
      </c>
      <c r="G98" s="65">
        <f t="shared" si="6"/>
        <v>7.0542016194746353E-5</v>
      </c>
    </row>
    <row r="99" spans="2:7" ht="15" customHeight="1">
      <c r="B99" s="20" t="s">
        <v>63</v>
      </c>
      <c r="C99" s="40">
        <v>35</v>
      </c>
      <c r="D99" s="33">
        <v>19</v>
      </c>
      <c r="E99" s="34">
        <f t="shared" si="7"/>
        <v>-16</v>
      </c>
      <c r="F99" s="67">
        <f t="shared" si="8"/>
        <v>-0.45714285714285713</v>
      </c>
      <c r="G99" s="65">
        <f t="shared" si="6"/>
        <v>2.9917372939736175E-6</v>
      </c>
    </row>
    <row r="100" spans="2:7" ht="15" customHeight="1">
      <c r="B100" s="20" t="s">
        <v>64</v>
      </c>
      <c r="C100" s="40">
        <v>1036</v>
      </c>
      <c r="D100" s="33">
        <v>1265</v>
      </c>
      <c r="E100" s="34">
        <f t="shared" si="7"/>
        <v>229</v>
      </c>
      <c r="F100" s="67">
        <f t="shared" si="8"/>
        <v>0.22104247104247104</v>
      </c>
      <c r="G100" s="65">
        <f t="shared" si="6"/>
        <v>1.9918671983561192E-4</v>
      </c>
    </row>
    <row r="101" spans="2:7" ht="15" customHeight="1">
      <c r="B101" s="20" t="s">
        <v>71</v>
      </c>
      <c r="C101" s="40">
        <v>77</v>
      </c>
      <c r="D101" s="33">
        <v>92</v>
      </c>
      <c r="E101" s="34">
        <f t="shared" si="7"/>
        <v>15</v>
      </c>
      <c r="F101" s="67">
        <f t="shared" si="8"/>
        <v>0.19480519480519481</v>
      </c>
      <c r="G101" s="65">
        <f t="shared" si="6"/>
        <v>1.4486306897135412E-5</v>
      </c>
    </row>
    <row r="102" spans="2:7" s="75" customFormat="1" ht="15" customHeight="1">
      <c r="B102" s="20" t="s">
        <v>67</v>
      </c>
      <c r="C102" s="40">
        <v>308</v>
      </c>
      <c r="D102" s="33">
        <v>425</v>
      </c>
      <c r="E102" s="34">
        <f t="shared" si="7"/>
        <v>117</v>
      </c>
      <c r="F102" s="67">
        <f t="shared" si="8"/>
        <v>0.37987012987012986</v>
      </c>
      <c r="G102" s="65">
        <f t="shared" si="6"/>
        <v>6.6920439470462493E-5</v>
      </c>
    </row>
    <row r="103" spans="2:7" ht="12">
      <c r="B103" s="20" t="s">
        <v>65</v>
      </c>
      <c r="C103" s="40">
        <v>102</v>
      </c>
      <c r="D103" s="33">
        <v>137</v>
      </c>
      <c r="E103" s="34">
        <f t="shared" si="7"/>
        <v>35</v>
      </c>
      <c r="F103" s="67">
        <f t="shared" si="8"/>
        <v>0.34313725490196079</v>
      </c>
      <c r="G103" s="65">
        <f t="shared" si="6"/>
        <v>2.1572000488125558E-5</v>
      </c>
    </row>
    <row r="104" spans="2:7" ht="15" customHeight="1">
      <c r="B104" s="20" t="s">
        <v>164</v>
      </c>
      <c r="C104" s="40">
        <v>3</v>
      </c>
      <c r="D104" s="33">
        <v>2</v>
      </c>
      <c r="E104" s="34">
        <f t="shared" si="7"/>
        <v>-1</v>
      </c>
      <c r="F104" s="67">
        <f t="shared" si="8"/>
        <v>-0.33333333333333331</v>
      </c>
      <c r="G104" s="65">
        <f t="shared" si="6"/>
        <v>3.1491971515511766E-7</v>
      </c>
    </row>
    <row r="105" spans="2:7" ht="15" customHeight="1">
      <c r="B105" s="23" t="s">
        <v>271</v>
      </c>
      <c r="C105" s="40">
        <v>2</v>
      </c>
      <c r="D105" s="33">
        <v>5</v>
      </c>
      <c r="E105" s="34">
        <f t="shared" si="7"/>
        <v>3</v>
      </c>
      <c r="F105" s="67">
        <f t="shared" si="8"/>
        <v>1.5</v>
      </c>
      <c r="G105" s="65">
        <f t="shared" si="6"/>
        <v>7.872992878877941E-7</v>
      </c>
    </row>
    <row r="106" spans="2:7" ht="15" customHeight="1">
      <c r="B106" s="20" t="s">
        <v>68</v>
      </c>
      <c r="C106" s="40">
        <v>10</v>
      </c>
      <c r="D106" s="33">
        <v>14</v>
      </c>
      <c r="E106" s="34">
        <f t="shared" si="7"/>
        <v>4</v>
      </c>
      <c r="F106" s="67">
        <f t="shared" si="8"/>
        <v>0.4</v>
      </c>
      <c r="G106" s="65">
        <f t="shared" si="6"/>
        <v>2.2044380060858235E-6</v>
      </c>
    </row>
    <row r="107" spans="2:7" ht="15" customHeight="1">
      <c r="B107" s="20" t="s">
        <v>69</v>
      </c>
      <c r="C107" s="40">
        <v>83</v>
      </c>
      <c r="D107" s="33">
        <v>118</v>
      </c>
      <c r="E107" s="34">
        <f t="shared" si="7"/>
        <v>35</v>
      </c>
      <c r="F107" s="67">
        <f t="shared" si="8"/>
        <v>0.42168674698795183</v>
      </c>
      <c r="G107" s="65">
        <f t="shared" si="6"/>
        <v>1.858026319415194E-5</v>
      </c>
    </row>
    <row r="108" spans="2:7" ht="15" customHeight="1">
      <c r="B108" s="20" t="s">
        <v>202</v>
      </c>
      <c r="C108" s="40">
        <v>5</v>
      </c>
      <c r="D108" s="33">
        <v>10</v>
      </c>
      <c r="E108" s="34">
        <f t="shared" si="7"/>
        <v>5</v>
      </c>
      <c r="F108" s="67">
        <f t="shared" si="8"/>
        <v>1</v>
      </c>
      <c r="G108" s="65">
        <f t="shared" si="6"/>
        <v>1.5745985757755882E-6</v>
      </c>
    </row>
    <row r="109" spans="2:7" ht="16.5" customHeight="1">
      <c r="B109" s="22" t="s">
        <v>70</v>
      </c>
      <c r="C109" s="40">
        <v>36</v>
      </c>
      <c r="D109" s="33">
        <v>37</v>
      </c>
      <c r="E109" s="34">
        <f t="shared" si="7"/>
        <v>1</v>
      </c>
      <c r="F109" s="67">
        <f t="shared" si="8"/>
        <v>2.7777777777777776E-2</v>
      </c>
      <c r="G109" s="65">
        <f t="shared" si="6"/>
        <v>5.8260147303696762E-6</v>
      </c>
    </row>
    <row r="110" spans="2:7" ht="18" customHeight="1">
      <c r="B110" s="20" t="s">
        <v>66</v>
      </c>
      <c r="C110" s="40">
        <v>41</v>
      </c>
      <c r="D110" s="33">
        <v>62</v>
      </c>
      <c r="E110" s="34">
        <f t="shared" si="7"/>
        <v>21</v>
      </c>
      <c r="F110" s="67">
        <f t="shared" si="8"/>
        <v>0.51219512195121952</v>
      </c>
      <c r="G110" s="65">
        <f t="shared" si="6"/>
        <v>9.7625111698086474E-6</v>
      </c>
    </row>
    <row r="111" spans="2:7" ht="26.25" customHeight="1">
      <c r="B111" s="89" t="s">
        <v>72</v>
      </c>
      <c r="C111" s="86">
        <f>C112+C120+C136+C146</f>
        <v>73548</v>
      </c>
      <c r="D111" s="86">
        <f>D112+D120+D136+D146</f>
        <v>238543</v>
      </c>
      <c r="E111" s="86">
        <f t="shared" si="7"/>
        <v>164995</v>
      </c>
      <c r="F111" s="105">
        <f t="shared" si="8"/>
        <v>2.2433648773590038</v>
      </c>
      <c r="G111" s="88">
        <f t="shared" si="6"/>
        <v>3.7560946806123617E-2</v>
      </c>
    </row>
    <row r="112" spans="2:7" ht="21.75" customHeight="1">
      <c r="B112" s="97" t="s">
        <v>194</v>
      </c>
      <c r="C112" s="94">
        <f>SUM(C113:C119)</f>
        <v>19026</v>
      </c>
      <c r="D112" s="94">
        <f>SUM(D113:D119)</f>
        <v>23928</v>
      </c>
      <c r="E112" s="94">
        <f t="shared" si="7"/>
        <v>4902</v>
      </c>
      <c r="F112" s="104">
        <f t="shared" si="8"/>
        <v>0.25764742983286032</v>
      </c>
      <c r="G112" s="95">
        <f t="shared" si="6"/>
        <v>3.7676994721158276E-3</v>
      </c>
    </row>
    <row r="113" spans="2:7" ht="12">
      <c r="B113" s="20" t="s">
        <v>86</v>
      </c>
      <c r="C113" s="40">
        <v>9555</v>
      </c>
      <c r="D113" s="33">
        <v>13973</v>
      </c>
      <c r="E113" s="34">
        <f t="shared" si="7"/>
        <v>4418</v>
      </c>
      <c r="F113" s="67">
        <f t="shared" si="8"/>
        <v>0.46237571951857664</v>
      </c>
      <c r="G113" s="65">
        <f t="shared" si="6"/>
        <v>2.2001865899312295E-3</v>
      </c>
    </row>
    <row r="114" spans="2:7" ht="15" customHeight="1">
      <c r="B114" s="24" t="s">
        <v>87</v>
      </c>
      <c r="C114" s="40">
        <v>71</v>
      </c>
      <c r="D114" s="33">
        <v>120</v>
      </c>
      <c r="E114" s="34">
        <f t="shared" si="7"/>
        <v>49</v>
      </c>
      <c r="F114" s="67">
        <f t="shared" si="8"/>
        <v>0.6901408450704225</v>
      </c>
      <c r="G114" s="65">
        <f t="shared" si="6"/>
        <v>1.8895182909307059E-5</v>
      </c>
    </row>
    <row r="115" spans="2:7" ht="12">
      <c r="B115" s="24" t="s">
        <v>77</v>
      </c>
      <c r="C115" s="40">
        <v>5545</v>
      </c>
      <c r="D115" s="33">
        <v>5564</v>
      </c>
      <c r="E115" s="34">
        <f t="shared" si="7"/>
        <v>19</v>
      </c>
      <c r="F115" s="67">
        <f t="shared" si="8"/>
        <v>3.4265103697024347E-3</v>
      </c>
      <c r="G115" s="65">
        <f t="shared" si="6"/>
        <v>8.7610664756153725E-4</v>
      </c>
    </row>
    <row r="116" spans="2:7" s="52" customFormat="1" ht="12">
      <c r="B116" s="24" t="s">
        <v>81</v>
      </c>
      <c r="C116" s="40">
        <v>108</v>
      </c>
      <c r="D116" s="33">
        <v>147</v>
      </c>
      <c r="E116" s="34">
        <f t="shared" si="7"/>
        <v>39</v>
      </c>
      <c r="F116" s="67">
        <f t="shared" si="8"/>
        <v>0.3611111111111111</v>
      </c>
      <c r="G116" s="65">
        <f t="shared" si="6"/>
        <v>2.3146599063901148E-5</v>
      </c>
    </row>
    <row r="117" spans="2:7" ht="15" customHeight="1">
      <c r="B117" s="21" t="s">
        <v>260</v>
      </c>
      <c r="C117" s="40">
        <v>8</v>
      </c>
      <c r="D117" s="33">
        <v>20</v>
      </c>
      <c r="E117" s="34">
        <f t="shared" si="7"/>
        <v>12</v>
      </c>
      <c r="F117" s="67">
        <f t="shared" si="8"/>
        <v>1.5</v>
      </c>
      <c r="G117" s="65">
        <f t="shared" si="6"/>
        <v>3.1491971515511764E-6</v>
      </c>
    </row>
    <row r="118" spans="2:7" ht="12">
      <c r="B118" s="21" t="s">
        <v>165</v>
      </c>
      <c r="C118" s="40">
        <v>3340</v>
      </c>
      <c r="D118" s="33">
        <v>3782</v>
      </c>
      <c r="E118" s="34">
        <f t="shared" si="7"/>
        <v>442</v>
      </c>
      <c r="F118" s="67">
        <f t="shared" si="8"/>
        <v>0.13233532934131736</v>
      </c>
      <c r="G118" s="65">
        <f t="shared" si="6"/>
        <v>5.9551318135832743E-4</v>
      </c>
    </row>
    <row r="119" spans="2:7" ht="15" customHeight="1">
      <c r="B119" s="21" t="s">
        <v>166</v>
      </c>
      <c r="C119" s="40">
        <v>399</v>
      </c>
      <c r="D119" s="33">
        <v>322</v>
      </c>
      <c r="E119" s="34">
        <f t="shared" si="7"/>
        <v>-77</v>
      </c>
      <c r="F119" s="67">
        <f t="shared" si="8"/>
        <v>-0.19298245614035087</v>
      </c>
      <c r="G119" s="65">
        <f t="shared" si="6"/>
        <v>5.0702074139973942E-5</v>
      </c>
    </row>
    <row r="120" spans="2:7" ht="15" customHeight="1">
      <c r="B120" s="98" t="s">
        <v>195</v>
      </c>
      <c r="C120" s="93">
        <f>SUM(C121:C135)</f>
        <v>3259</v>
      </c>
      <c r="D120" s="93">
        <f>SUM(D121:D135)</f>
        <v>3485</v>
      </c>
      <c r="E120" s="94">
        <f t="shared" si="7"/>
        <v>226</v>
      </c>
      <c r="F120" s="104">
        <f t="shared" si="8"/>
        <v>6.9346425283829394E-2</v>
      </c>
      <c r="G120" s="95">
        <f t="shared" si="6"/>
        <v>5.4874760365779252E-4</v>
      </c>
    </row>
    <row r="121" spans="2:7" ht="14.25" customHeight="1">
      <c r="B121" s="21" t="s">
        <v>156</v>
      </c>
      <c r="C121" s="40">
        <v>1</v>
      </c>
      <c r="D121" s="33">
        <v>5</v>
      </c>
      <c r="E121" s="34">
        <f t="shared" si="7"/>
        <v>4</v>
      </c>
      <c r="F121" s="67">
        <f t="shared" si="8"/>
        <v>4</v>
      </c>
      <c r="G121" s="65">
        <f t="shared" si="6"/>
        <v>7.872992878877941E-7</v>
      </c>
    </row>
    <row r="122" spans="2:7" ht="15" customHeight="1">
      <c r="B122" s="21" t="s">
        <v>73</v>
      </c>
      <c r="C122" s="40">
        <v>2619</v>
      </c>
      <c r="D122" s="33">
        <v>2732</v>
      </c>
      <c r="E122" s="34">
        <f t="shared" si="7"/>
        <v>113</v>
      </c>
      <c r="F122" s="67">
        <f t="shared" si="8"/>
        <v>4.3146239022527684E-2</v>
      </c>
      <c r="G122" s="65">
        <f t="shared" si="6"/>
        <v>4.3018033090189069E-4</v>
      </c>
    </row>
    <row r="123" spans="2:7" ht="15" customHeight="1">
      <c r="B123" s="21" t="s">
        <v>85</v>
      </c>
      <c r="C123" s="40">
        <v>14</v>
      </c>
      <c r="D123" s="33">
        <v>5</v>
      </c>
      <c r="E123" s="34">
        <f t="shared" si="7"/>
        <v>-9</v>
      </c>
      <c r="F123" s="67">
        <f t="shared" si="8"/>
        <v>-0.6428571428571429</v>
      </c>
      <c r="G123" s="65">
        <f t="shared" si="6"/>
        <v>7.872992878877941E-7</v>
      </c>
    </row>
    <row r="124" spans="2:7" ht="15" customHeight="1">
      <c r="B124" s="21" t="s">
        <v>167</v>
      </c>
      <c r="C124" s="40">
        <v>3</v>
      </c>
      <c r="D124" s="33">
        <v>0</v>
      </c>
      <c r="E124" s="34">
        <f t="shared" si="7"/>
        <v>-3</v>
      </c>
      <c r="F124" s="67">
        <f t="shared" si="8"/>
        <v>-1</v>
      </c>
      <c r="G124" s="65">
        <f t="shared" si="6"/>
        <v>0</v>
      </c>
    </row>
    <row r="125" spans="2:7" ht="15" customHeight="1">
      <c r="B125" s="21" t="s">
        <v>168</v>
      </c>
      <c r="C125" s="40">
        <v>0</v>
      </c>
      <c r="D125" s="33">
        <v>3</v>
      </c>
      <c r="E125" s="34">
        <f t="shared" si="7"/>
        <v>3</v>
      </c>
      <c r="F125" s="67"/>
      <c r="G125" s="65">
        <f t="shared" si="6"/>
        <v>4.7237957273267644E-7</v>
      </c>
    </row>
    <row r="126" spans="2:7" ht="15" customHeight="1">
      <c r="B126" s="21" t="s">
        <v>213</v>
      </c>
      <c r="C126" s="40">
        <v>0</v>
      </c>
      <c r="D126" s="33">
        <v>0</v>
      </c>
      <c r="E126" s="34">
        <f t="shared" si="7"/>
        <v>0</v>
      </c>
      <c r="F126" s="67"/>
      <c r="G126" s="65">
        <f t="shared" si="6"/>
        <v>0</v>
      </c>
    </row>
    <row r="127" spans="2:7" ht="15" customHeight="1">
      <c r="B127" s="21" t="s">
        <v>75</v>
      </c>
      <c r="C127" s="75">
        <v>606</v>
      </c>
      <c r="D127" s="75">
        <v>707</v>
      </c>
      <c r="E127" s="34">
        <f t="shared" si="7"/>
        <v>101</v>
      </c>
      <c r="F127" s="67">
        <f t="shared" si="8"/>
        <v>0.16666666666666666</v>
      </c>
      <c r="G127" s="65">
        <f t="shared" si="6"/>
        <v>1.1132411930733409E-4</v>
      </c>
    </row>
    <row r="128" spans="2:7" ht="15" customHeight="1">
      <c r="B128" s="21" t="s">
        <v>214</v>
      </c>
      <c r="C128" s="40">
        <v>1</v>
      </c>
      <c r="D128" s="33">
        <v>0</v>
      </c>
      <c r="E128" s="34">
        <f t="shared" si="7"/>
        <v>-1</v>
      </c>
      <c r="F128" s="67">
        <f t="shared" si="8"/>
        <v>-1</v>
      </c>
      <c r="G128" s="65">
        <f t="shared" si="6"/>
        <v>0</v>
      </c>
    </row>
    <row r="129" spans="1:7" ht="15" customHeight="1">
      <c r="B129" s="21" t="s">
        <v>169</v>
      </c>
      <c r="C129" s="40">
        <v>2</v>
      </c>
      <c r="D129" s="33">
        <v>1</v>
      </c>
      <c r="E129" s="34">
        <f t="shared" si="7"/>
        <v>-1</v>
      </c>
      <c r="F129" s="67">
        <f t="shared" si="8"/>
        <v>-0.5</v>
      </c>
      <c r="G129" s="65">
        <f t="shared" si="6"/>
        <v>1.5745985757755883E-7</v>
      </c>
    </row>
    <row r="130" spans="1:7" s="13" customFormat="1" ht="15" customHeight="1">
      <c r="B130" s="21" t="s">
        <v>74</v>
      </c>
      <c r="C130" s="40">
        <v>0</v>
      </c>
      <c r="D130" s="33">
        <v>11</v>
      </c>
      <c r="E130" s="34">
        <f t="shared" si="7"/>
        <v>11</v>
      </c>
      <c r="F130" s="67"/>
      <c r="G130" s="65">
        <f t="shared" si="6"/>
        <v>1.7320584333531471E-6</v>
      </c>
    </row>
    <row r="131" spans="1:7" s="13" customFormat="1" ht="15" customHeight="1">
      <c r="B131" s="21" t="s">
        <v>170</v>
      </c>
      <c r="C131" s="40">
        <v>5</v>
      </c>
      <c r="D131" s="33">
        <v>9</v>
      </c>
      <c r="E131" s="34">
        <f t="shared" si="7"/>
        <v>4</v>
      </c>
      <c r="F131" s="67">
        <f t="shared" si="8"/>
        <v>0.8</v>
      </c>
      <c r="G131" s="65">
        <f t="shared" si="6"/>
        <v>1.4171387181980293E-6</v>
      </c>
    </row>
    <row r="132" spans="1:7" s="13" customFormat="1" ht="15" customHeight="1">
      <c r="B132" s="21" t="s">
        <v>84</v>
      </c>
      <c r="C132" s="40">
        <v>1</v>
      </c>
      <c r="D132" s="33">
        <v>10</v>
      </c>
      <c r="E132" s="34">
        <f t="shared" si="7"/>
        <v>9</v>
      </c>
      <c r="F132" s="67">
        <f t="shared" si="8"/>
        <v>9</v>
      </c>
      <c r="G132" s="65">
        <f t="shared" si="6"/>
        <v>1.5745985757755882E-6</v>
      </c>
    </row>
    <row r="133" spans="1:7" s="13" customFormat="1" ht="15" customHeight="1">
      <c r="B133" s="21" t="s">
        <v>171</v>
      </c>
      <c r="C133" s="40">
        <v>5</v>
      </c>
      <c r="D133" s="33">
        <v>1</v>
      </c>
      <c r="E133" s="34">
        <f t="shared" si="7"/>
        <v>-4</v>
      </c>
      <c r="F133" s="67">
        <f t="shared" si="8"/>
        <v>-0.8</v>
      </c>
      <c r="G133" s="65">
        <f t="shared" si="6"/>
        <v>1.5745985757755883E-7</v>
      </c>
    </row>
    <row r="134" spans="1:7" s="13" customFormat="1" ht="15" customHeight="1">
      <c r="B134" s="21" t="s">
        <v>172</v>
      </c>
      <c r="C134" s="40">
        <v>2</v>
      </c>
      <c r="D134" s="33">
        <v>1</v>
      </c>
      <c r="E134" s="34">
        <f t="shared" si="7"/>
        <v>-1</v>
      </c>
      <c r="F134" s="67">
        <f t="shared" si="8"/>
        <v>-0.5</v>
      </c>
      <c r="G134" s="65">
        <f t="shared" si="6"/>
        <v>1.5745985757755883E-7</v>
      </c>
    </row>
    <row r="135" spans="1:7" s="13" customFormat="1" ht="15" customHeight="1">
      <c r="B135" s="21" t="s">
        <v>173</v>
      </c>
      <c r="C135" s="40">
        <v>0</v>
      </c>
      <c r="D135" s="33">
        <v>0</v>
      </c>
      <c r="E135" s="34">
        <f t="shared" ref="E135:E202" si="9">D135-C135</f>
        <v>0</v>
      </c>
      <c r="F135" s="67"/>
      <c r="G135" s="65">
        <f t="shared" si="6"/>
        <v>0</v>
      </c>
    </row>
    <row r="136" spans="1:7" ht="15" customHeight="1">
      <c r="B136" s="92" t="s">
        <v>206</v>
      </c>
      <c r="C136" s="94">
        <f>SUM(C137:C145)</f>
        <v>40550</v>
      </c>
      <c r="D136" s="94">
        <f>SUM(D137:D145)</f>
        <v>191303</v>
      </c>
      <c r="E136" s="94">
        <f t="shared" si="9"/>
        <v>150753</v>
      </c>
      <c r="F136" s="104">
        <f t="shared" ref="F136:F202" si="10">E136/C136</f>
        <v>3.7177065351418004</v>
      </c>
      <c r="G136" s="95">
        <f t="shared" ref="G136:G205" si="11">D136/$D$2</f>
        <v>3.0122543134159734E-2</v>
      </c>
    </row>
    <row r="137" spans="1:7" ht="15" customHeight="1">
      <c r="A137" s="14"/>
      <c r="B137" s="20" t="s">
        <v>103</v>
      </c>
      <c r="C137" s="40">
        <v>229</v>
      </c>
      <c r="D137" s="33">
        <v>337</v>
      </c>
      <c r="E137" s="34">
        <f t="shared" si="9"/>
        <v>108</v>
      </c>
      <c r="F137" s="67">
        <f t="shared" si="10"/>
        <v>0.47161572052401746</v>
      </c>
      <c r="G137" s="65">
        <f t="shared" si="11"/>
        <v>5.3063972003637324E-5</v>
      </c>
    </row>
    <row r="138" spans="1:7" ht="15" customHeight="1">
      <c r="A138" s="14"/>
      <c r="B138" s="20" t="s">
        <v>104</v>
      </c>
      <c r="C138" s="40">
        <v>522</v>
      </c>
      <c r="D138" s="33">
        <v>398</v>
      </c>
      <c r="E138" s="34">
        <f t="shared" si="9"/>
        <v>-124</v>
      </c>
      <c r="F138" s="67">
        <f t="shared" si="10"/>
        <v>-0.23754789272030652</v>
      </c>
      <c r="G138" s="65">
        <f t="shared" si="11"/>
        <v>6.2669023315868407E-5</v>
      </c>
    </row>
    <row r="139" spans="1:7" s="13" customFormat="1" ht="15" customHeight="1">
      <c r="A139" s="14"/>
      <c r="B139" s="20" t="s">
        <v>215</v>
      </c>
      <c r="C139" s="40">
        <v>2</v>
      </c>
      <c r="D139" s="33">
        <v>7</v>
      </c>
      <c r="E139" s="34">
        <f t="shared" si="9"/>
        <v>5</v>
      </c>
      <c r="F139" s="67">
        <f t="shared" si="10"/>
        <v>2.5</v>
      </c>
      <c r="G139" s="65">
        <f t="shared" si="11"/>
        <v>1.1022190030429118E-6</v>
      </c>
    </row>
    <row r="140" spans="1:7" ht="15" customHeight="1">
      <c r="A140" s="14"/>
      <c r="B140" s="20" t="s">
        <v>105</v>
      </c>
      <c r="C140" s="40">
        <v>12114</v>
      </c>
      <c r="D140" s="33">
        <v>36204</v>
      </c>
      <c r="E140" s="34">
        <f t="shared" si="9"/>
        <v>24090</v>
      </c>
      <c r="F140" s="67">
        <f t="shared" si="10"/>
        <v>1.9886082218920258</v>
      </c>
      <c r="G140" s="65">
        <f t="shared" si="11"/>
        <v>5.7006766837379395E-3</v>
      </c>
    </row>
    <row r="141" spans="1:7" ht="12.75">
      <c r="A141" s="14"/>
      <c r="B141" s="20" t="s">
        <v>106</v>
      </c>
      <c r="C141" s="40">
        <v>25273</v>
      </c>
      <c r="D141" s="33">
        <v>147915</v>
      </c>
      <c r="E141" s="34">
        <f t="shared" si="9"/>
        <v>122642</v>
      </c>
      <c r="F141" s="67">
        <f t="shared" si="10"/>
        <v>4.8526886400506468</v>
      </c>
      <c r="G141" s="65">
        <f t="shared" si="11"/>
        <v>2.3290674833584612E-2</v>
      </c>
    </row>
    <row r="142" spans="1:7" ht="12.75">
      <c r="A142" s="14"/>
      <c r="B142" s="23" t="s">
        <v>174</v>
      </c>
      <c r="C142" s="40">
        <v>16</v>
      </c>
      <c r="D142" s="33">
        <v>25</v>
      </c>
      <c r="E142" s="34">
        <f t="shared" si="9"/>
        <v>9</v>
      </c>
      <c r="F142" s="67">
        <f t="shared" si="10"/>
        <v>0.5625</v>
      </c>
      <c r="G142" s="65">
        <f t="shared" si="11"/>
        <v>3.9364964394389704E-6</v>
      </c>
    </row>
    <row r="143" spans="1:7" ht="15" customHeight="1">
      <c r="A143" s="14"/>
      <c r="B143" s="20" t="s">
        <v>107</v>
      </c>
      <c r="C143" s="40">
        <v>187</v>
      </c>
      <c r="D143" s="33">
        <v>398</v>
      </c>
      <c r="E143" s="34">
        <f t="shared" si="9"/>
        <v>211</v>
      </c>
      <c r="F143" s="67">
        <f t="shared" si="10"/>
        <v>1.1283422459893049</v>
      </c>
      <c r="G143" s="65">
        <f t="shared" si="11"/>
        <v>6.2669023315868407E-5</v>
      </c>
    </row>
    <row r="144" spans="1:7" ht="15" customHeight="1">
      <c r="A144" s="14"/>
      <c r="B144" s="20" t="s">
        <v>108</v>
      </c>
      <c r="C144" s="40">
        <v>1479</v>
      </c>
      <c r="D144" s="33">
        <v>4510</v>
      </c>
      <c r="E144" s="34">
        <f t="shared" si="9"/>
        <v>3031</v>
      </c>
      <c r="F144" s="67">
        <f t="shared" si="10"/>
        <v>2.0493576741041246</v>
      </c>
      <c r="G144" s="65">
        <f t="shared" si="11"/>
        <v>7.1014395767479027E-4</v>
      </c>
    </row>
    <row r="145" spans="1:7" ht="15" customHeight="1">
      <c r="A145" s="14"/>
      <c r="B145" s="20" t="s">
        <v>109</v>
      </c>
      <c r="C145" s="40">
        <v>728</v>
      </c>
      <c r="D145" s="33">
        <v>1509</v>
      </c>
      <c r="E145" s="34">
        <f t="shared" si="9"/>
        <v>781</v>
      </c>
      <c r="F145" s="67">
        <f t="shared" si="10"/>
        <v>1.0728021978021978</v>
      </c>
      <c r="G145" s="65">
        <f t="shared" si="11"/>
        <v>2.3760692508453625E-4</v>
      </c>
    </row>
    <row r="146" spans="1:7" ht="15" customHeight="1">
      <c r="A146" s="14"/>
      <c r="B146" s="97" t="s">
        <v>207</v>
      </c>
      <c r="C146" s="93">
        <f>SUM(C147:C156)</f>
        <v>10713</v>
      </c>
      <c r="D146" s="93">
        <f>SUM(D147:D156)</f>
        <v>19827</v>
      </c>
      <c r="E146" s="94">
        <f t="shared" si="9"/>
        <v>9114</v>
      </c>
      <c r="F146" s="104">
        <f t="shared" si="10"/>
        <v>0.85074208905068605</v>
      </c>
      <c r="G146" s="95">
        <f t="shared" si="11"/>
        <v>3.1219565961902586E-3</v>
      </c>
    </row>
    <row r="147" spans="1:7" ht="15" customHeight="1">
      <c r="B147" s="23" t="s">
        <v>261</v>
      </c>
      <c r="C147" s="40">
        <v>6</v>
      </c>
      <c r="D147" s="33">
        <v>1</v>
      </c>
      <c r="E147" s="34">
        <f t="shared" si="9"/>
        <v>-5</v>
      </c>
      <c r="F147" s="67">
        <f t="shared" si="10"/>
        <v>-0.83333333333333337</v>
      </c>
      <c r="G147" s="65">
        <f t="shared" si="11"/>
        <v>1.5745985757755883E-7</v>
      </c>
    </row>
    <row r="148" spans="1:7" s="75" customFormat="1" ht="15" customHeight="1">
      <c r="B148" s="23" t="s">
        <v>258</v>
      </c>
      <c r="C148" s="40">
        <v>7</v>
      </c>
      <c r="D148" s="33">
        <v>21</v>
      </c>
      <c r="E148" s="34">
        <f t="shared" si="9"/>
        <v>14</v>
      </c>
      <c r="F148" s="67">
        <f t="shared" si="10"/>
        <v>2</v>
      </c>
      <c r="G148" s="65">
        <f t="shared" si="11"/>
        <v>3.3066570091287353E-6</v>
      </c>
    </row>
    <row r="149" spans="1:7" ht="12">
      <c r="B149" s="23" t="s">
        <v>78</v>
      </c>
      <c r="C149" s="40">
        <v>372</v>
      </c>
      <c r="D149" s="33">
        <v>862</v>
      </c>
      <c r="E149" s="34">
        <f t="shared" si="9"/>
        <v>490</v>
      </c>
      <c r="F149" s="67">
        <f t="shared" si="10"/>
        <v>1.3172043010752688</v>
      </c>
      <c r="G149" s="65">
        <f t="shared" si="11"/>
        <v>1.357303972318557E-4</v>
      </c>
    </row>
    <row r="150" spans="1:7" ht="15" customHeight="1">
      <c r="B150" s="23" t="s">
        <v>273</v>
      </c>
      <c r="C150" s="40">
        <v>20</v>
      </c>
      <c r="D150" s="33">
        <v>2</v>
      </c>
      <c r="E150" s="34">
        <f t="shared" si="9"/>
        <v>-18</v>
      </c>
      <c r="F150" s="67">
        <f t="shared" si="10"/>
        <v>-0.9</v>
      </c>
      <c r="G150" s="65">
        <f t="shared" si="11"/>
        <v>3.1491971515511766E-7</v>
      </c>
    </row>
    <row r="151" spans="1:7" ht="12">
      <c r="B151" s="23" t="s">
        <v>79</v>
      </c>
      <c r="C151" s="40">
        <v>422</v>
      </c>
      <c r="D151" s="33">
        <v>921</v>
      </c>
      <c r="E151" s="34">
        <f t="shared" si="9"/>
        <v>499</v>
      </c>
      <c r="F151" s="67">
        <f t="shared" si="10"/>
        <v>1.1824644549763033</v>
      </c>
      <c r="G151" s="65">
        <f t="shared" si="11"/>
        <v>1.4502052882893167E-4</v>
      </c>
    </row>
    <row r="152" spans="1:7" s="75" customFormat="1" ht="12">
      <c r="B152" s="23" t="s">
        <v>80</v>
      </c>
      <c r="C152" s="40">
        <v>103</v>
      </c>
      <c r="D152" s="33">
        <v>334</v>
      </c>
      <c r="E152" s="34">
        <f t="shared" si="9"/>
        <v>231</v>
      </c>
      <c r="F152" s="67">
        <f t="shared" si="10"/>
        <v>2.2427184466019416</v>
      </c>
      <c r="G152" s="65">
        <f t="shared" si="11"/>
        <v>5.2591592430904645E-5</v>
      </c>
    </row>
    <row r="153" spans="1:7" s="52" customFormat="1" ht="12">
      <c r="B153" s="23" t="s">
        <v>193</v>
      </c>
      <c r="C153" s="40">
        <v>8410</v>
      </c>
      <c r="D153" s="33">
        <v>15876</v>
      </c>
      <c r="E153" s="34">
        <f t="shared" si="9"/>
        <v>7466</v>
      </c>
      <c r="F153" s="67">
        <f t="shared" si="10"/>
        <v>0.88775267538644476</v>
      </c>
      <c r="G153" s="65">
        <f t="shared" si="11"/>
        <v>2.499832698901324E-3</v>
      </c>
    </row>
    <row r="154" spans="1:7" ht="12">
      <c r="B154" s="23" t="s">
        <v>82</v>
      </c>
      <c r="C154" s="40">
        <v>367</v>
      </c>
      <c r="D154" s="33">
        <v>472</v>
      </c>
      <c r="E154" s="34">
        <f t="shared" si="9"/>
        <v>105</v>
      </c>
      <c r="F154" s="67">
        <f t="shared" si="10"/>
        <v>0.28610354223433243</v>
      </c>
      <c r="G154" s="65">
        <f t="shared" si="11"/>
        <v>7.4321052776607759E-5</v>
      </c>
    </row>
    <row r="155" spans="1:7" ht="15" customHeight="1">
      <c r="B155" s="23" t="s">
        <v>83</v>
      </c>
      <c r="C155" s="40">
        <v>941</v>
      </c>
      <c r="D155" s="33">
        <v>1172</v>
      </c>
      <c r="E155" s="34">
        <f t="shared" si="9"/>
        <v>231</v>
      </c>
      <c r="F155" s="67">
        <f t="shared" si="10"/>
        <v>0.2454835281615303</v>
      </c>
      <c r="G155" s="65">
        <f t="shared" si="11"/>
        <v>1.8454295308089895E-4</v>
      </c>
    </row>
    <row r="156" spans="1:7" ht="15" customHeight="1">
      <c r="B156" s="23" t="s">
        <v>76</v>
      </c>
      <c r="C156" s="40">
        <v>65</v>
      </c>
      <c r="D156" s="33">
        <v>166</v>
      </c>
      <c r="E156" s="34">
        <f t="shared" si="9"/>
        <v>101</v>
      </c>
      <c r="F156" s="67">
        <f t="shared" si="10"/>
        <v>1.5538461538461539</v>
      </c>
      <c r="G156" s="65">
        <f t="shared" si="11"/>
        <v>2.6138336357874763E-5</v>
      </c>
    </row>
    <row r="157" spans="1:7" ht="15" customHeight="1">
      <c r="B157" s="85" t="s">
        <v>88</v>
      </c>
      <c r="C157" s="86">
        <f>SUM(C158:C171)</f>
        <v>56682</v>
      </c>
      <c r="D157" s="86">
        <f>SUM(D158:D171)</f>
        <v>88235</v>
      </c>
      <c r="E157" s="86">
        <f t="shared" si="9"/>
        <v>31553</v>
      </c>
      <c r="F157" s="87">
        <f t="shared" si="10"/>
        <v>0.55666701951236719</v>
      </c>
      <c r="G157" s="88">
        <f t="shared" si="11"/>
        <v>1.3893470533355903E-2</v>
      </c>
    </row>
    <row r="158" spans="1:7" ht="15" customHeight="1">
      <c r="B158" s="20" t="s">
        <v>90</v>
      </c>
      <c r="C158" s="40">
        <v>1832</v>
      </c>
      <c r="D158" s="33">
        <v>2457</v>
      </c>
      <c r="E158" s="34">
        <f t="shared" si="9"/>
        <v>625</v>
      </c>
      <c r="F158" s="67">
        <f t="shared" si="10"/>
        <v>0.34115720524017468</v>
      </c>
      <c r="G158" s="65">
        <f t="shared" si="11"/>
        <v>3.8687887006806204E-4</v>
      </c>
    </row>
    <row r="159" spans="1:7" ht="15" customHeight="1">
      <c r="B159" s="20" t="s">
        <v>91</v>
      </c>
      <c r="C159" s="40">
        <v>2425</v>
      </c>
      <c r="D159" s="33">
        <v>6328</v>
      </c>
      <c r="E159" s="34">
        <f t="shared" si="9"/>
        <v>3903</v>
      </c>
      <c r="F159" s="67">
        <f t="shared" si="10"/>
        <v>1.6094845360824743</v>
      </c>
      <c r="G159" s="65">
        <f t="shared" si="11"/>
        <v>9.9640597875079212E-4</v>
      </c>
    </row>
    <row r="160" spans="1:7" ht="15" customHeight="1">
      <c r="B160" s="25" t="s">
        <v>92</v>
      </c>
      <c r="C160" s="40">
        <v>9793</v>
      </c>
      <c r="D160" s="33">
        <v>4483</v>
      </c>
      <c r="E160" s="34">
        <f t="shared" si="9"/>
        <v>-5310</v>
      </c>
      <c r="F160" s="67">
        <f t="shared" si="10"/>
        <v>-0.54222403757786175</v>
      </c>
      <c r="G160" s="65">
        <f t="shared" si="11"/>
        <v>7.0589254152019615E-4</v>
      </c>
    </row>
    <row r="161" spans="2:7" ht="15" customHeight="1">
      <c r="B161" s="26" t="s">
        <v>94</v>
      </c>
      <c r="C161" s="40">
        <v>979</v>
      </c>
      <c r="D161" s="33">
        <v>3534</v>
      </c>
      <c r="E161" s="34">
        <f t="shared" si="9"/>
        <v>2555</v>
      </c>
      <c r="F161" s="67">
        <f t="shared" si="10"/>
        <v>2.6098059244126661</v>
      </c>
      <c r="G161" s="65">
        <f t="shared" si="11"/>
        <v>5.5646313667909284E-4</v>
      </c>
    </row>
    <row r="162" spans="2:7" ht="15" customHeight="1">
      <c r="B162" s="26" t="s">
        <v>102</v>
      </c>
      <c r="C162" s="40">
        <v>3032</v>
      </c>
      <c r="D162" s="33">
        <v>5208</v>
      </c>
      <c r="E162" s="34">
        <f t="shared" si="9"/>
        <v>2176</v>
      </c>
      <c r="F162" s="67">
        <f t="shared" si="10"/>
        <v>0.71767810026385226</v>
      </c>
      <c r="G162" s="65">
        <f t="shared" si="11"/>
        <v>8.2005093826392631E-4</v>
      </c>
    </row>
    <row r="163" spans="2:7" ht="15" customHeight="1">
      <c r="B163" s="26" t="s">
        <v>96</v>
      </c>
      <c r="C163" s="40">
        <v>1533</v>
      </c>
      <c r="D163" s="33">
        <v>2741</v>
      </c>
      <c r="E163" s="34">
        <f t="shared" si="9"/>
        <v>1208</v>
      </c>
      <c r="F163" s="67">
        <f t="shared" si="10"/>
        <v>0.78799739073711672</v>
      </c>
      <c r="G163" s="65">
        <f t="shared" si="11"/>
        <v>4.3159746962008873E-4</v>
      </c>
    </row>
    <row r="164" spans="2:7" ht="15" customHeight="1">
      <c r="B164" s="19" t="s">
        <v>97</v>
      </c>
      <c r="C164" s="40">
        <v>42</v>
      </c>
      <c r="D164" s="33">
        <v>39</v>
      </c>
      <c r="E164" s="34">
        <f t="shared" si="9"/>
        <v>-3</v>
      </c>
      <c r="F164" s="67">
        <f t="shared" si="10"/>
        <v>-7.1428571428571425E-2</v>
      </c>
      <c r="G164" s="65">
        <f t="shared" si="11"/>
        <v>6.1409344455247939E-6</v>
      </c>
    </row>
    <row r="165" spans="2:7" ht="12">
      <c r="B165" s="19" t="s">
        <v>98</v>
      </c>
      <c r="C165" s="40">
        <v>6773</v>
      </c>
      <c r="D165" s="33">
        <v>11885</v>
      </c>
      <c r="E165" s="34">
        <f t="shared" si="9"/>
        <v>5112</v>
      </c>
      <c r="F165" s="67">
        <f t="shared" si="10"/>
        <v>0.75476155322604455</v>
      </c>
      <c r="G165" s="65">
        <f t="shared" si="11"/>
        <v>1.8714104073092866E-3</v>
      </c>
    </row>
    <row r="166" spans="2:7" ht="15" customHeight="1">
      <c r="B166" s="19" t="s">
        <v>99</v>
      </c>
      <c r="C166" s="40">
        <v>322</v>
      </c>
      <c r="D166" s="33">
        <v>2323</v>
      </c>
      <c r="E166" s="34">
        <f t="shared" si="9"/>
        <v>2001</v>
      </c>
      <c r="F166" s="67">
        <f t="shared" si="10"/>
        <v>6.2142857142857144</v>
      </c>
      <c r="G166" s="65">
        <f t="shared" si="11"/>
        <v>3.6577924915266914E-4</v>
      </c>
    </row>
    <row r="167" spans="2:7" ht="15" customHeight="1">
      <c r="B167" s="19" t="s">
        <v>95</v>
      </c>
      <c r="C167" s="40">
        <v>389</v>
      </c>
      <c r="D167" s="33">
        <v>1412</v>
      </c>
      <c r="E167" s="34">
        <f t="shared" si="9"/>
        <v>1023</v>
      </c>
      <c r="F167" s="67">
        <f t="shared" si="10"/>
        <v>2.6298200514138816</v>
      </c>
      <c r="G167" s="65">
        <f t="shared" si="11"/>
        <v>2.2233331889951307E-4</v>
      </c>
    </row>
    <row r="168" spans="2:7" ht="15" customHeight="1">
      <c r="B168" s="20" t="s">
        <v>100</v>
      </c>
      <c r="C168" s="40">
        <v>9850</v>
      </c>
      <c r="D168" s="33">
        <v>21262</v>
      </c>
      <c r="E168" s="34">
        <f t="shared" si="9"/>
        <v>11412</v>
      </c>
      <c r="F168" s="67">
        <f t="shared" si="10"/>
        <v>1.1585786802030458</v>
      </c>
      <c r="G168" s="65">
        <f t="shared" si="11"/>
        <v>3.3479114918140555E-3</v>
      </c>
    </row>
    <row r="169" spans="2:7" ht="15" customHeight="1">
      <c r="B169" s="19" t="s">
        <v>101</v>
      </c>
      <c r="C169" s="40">
        <v>2070</v>
      </c>
      <c r="D169" s="33">
        <v>5861</v>
      </c>
      <c r="E169" s="34">
        <f t="shared" si="9"/>
        <v>3791</v>
      </c>
      <c r="F169" s="67">
        <f t="shared" si="10"/>
        <v>1.8314009661835748</v>
      </c>
      <c r="G169" s="65">
        <f t="shared" si="11"/>
        <v>9.2287222526207227E-4</v>
      </c>
    </row>
    <row r="170" spans="2:7" ht="17.25" customHeight="1">
      <c r="B170" s="20" t="s">
        <v>89</v>
      </c>
      <c r="C170" s="40">
        <v>17230</v>
      </c>
      <c r="D170" s="33">
        <v>18705</v>
      </c>
      <c r="E170" s="34">
        <f t="shared" si="9"/>
        <v>1475</v>
      </c>
      <c r="F170" s="67">
        <f t="shared" si="10"/>
        <v>8.5606500290191526E-2</v>
      </c>
      <c r="G170" s="65">
        <f t="shared" si="11"/>
        <v>2.9452866359882379E-3</v>
      </c>
    </row>
    <row r="171" spans="2:7" ht="15" customHeight="1">
      <c r="B171" s="19" t="s">
        <v>93</v>
      </c>
      <c r="C171" s="40">
        <v>412</v>
      </c>
      <c r="D171" s="33">
        <v>1997</v>
      </c>
      <c r="E171" s="34">
        <f t="shared" si="9"/>
        <v>1585</v>
      </c>
      <c r="F171" s="67">
        <f t="shared" si="10"/>
        <v>3.8470873786407767</v>
      </c>
      <c r="G171" s="65">
        <f t="shared" si="11"/>
        <v>3.1444733558238494E-4</v>
      </c>
    </row>
    <row r="172" spans="2:7" ht="15" customHeight="1">
      <c r="B172" s="85" t="s">
        <v>110</v>
      </c>
      <c r="C172" s="86">
        <f>C173+C193+C210+C216+C221</f>
        <v>4411</v>
      </c>
      <c r="D172" s="86">
        <f>D173+D193+D210+D216+D221</f>
        <v>6631</v>
      </c>
      <c r="E172" s="86">
        <f t="shared" si="9"/>
        <v>2220</v>
      </c>
      <c r="F172" s="105">
        <f t="shared" si="10"/>
        <v>0.50328723645431872</v>
      </c>
      <c r="G172" s="88">
        <f t="shared" si="11"/>
        <v>1.0441163155967925E-3</v>
      </c>
    </row>
    <row r="173" spans="2:7" ht="15" customHeight="1">
      <c r="B173" s="92" t="s">
        <v>111</v>
      </c>
      <c r="C173" s="94">
        <f>SUM(C174:C192)</f>
        <v>1212</v>
      </c>
      <c r="D173" s="94">
        <f>SUM(D174:D192)</f>
        <v>2335</v>
      </c>
      <c r="E173" s="94">
        <f t="shared" si="9"/>
        <v>1123</v>
      </c>
      <c r="F173" s="104">
        <f t="shared" si="10"/>
        <v>0.92656765676567654</v>
      </c>
      <c r="G173" s="95">
        <f t="shared" si="11"/>
        <v>3.6766876744359986E-4</v>
      </c>
    </row>
    <row r="174" spans="2:7" ht="15" customHeight="1">
      <c r="B174" s="23" t="s">
        <v>175</v>
      </c>
      <c r="C174" s="40">
        <v>4</v>
      </c>
      <c r="D174" s="33">
        <v>2</v>
      </c>
      <c r="E174" s="34">
        <f t="shared" si="9"/>
        <v>-2</v>
      </c>
      <c r="F174" s="67">
        <f t="shared" si="10"/>
        <v>-0.5</v>
      </c>
      <c r="G174" s="65">
        <f t="shared" si="11"/>
        <v>3.1491971515511766E-7</v>
      </c>
    </row>
    <row r="175" spans="2:7" s="12" customFormat="1" ht="15" customHeight="1">
      <c r="B175" s="23" t="s">
        <v>208</v>
      </c>
      <c r="C175" s="40">
        <v>612</v>
      </c>
      <c r="D175" s="33">
        <v>1403</v>
      </c>
      <c r="E175" s="34">
        <f t="shared" si="9"/>
        <v>791</v>
      </c>
      <c r="F175" s="67">
        <f t="shared" si="10"/>
        <v>1.292483660130719</v>
      </c>
      <c r="G175" s="65">
        <f t="shared" si="11"/>
        <v>2.2091618018131503E-4</v>
      </c>
    </row>
    <row r="176" spans="2:7" ht="15" customHeight="1">
      <c r="B176" s="23" t="s">
        <v>176</v>
      </c>
      <c r="C176" s="40">
        <v>3</v>
      </c>
      <c r="D176" s="33">
        <v>2</v>
      </c>
      <c r="E176" s="34">
        <f t="shared" si="9"/>
        <v>-1</v>
      </c>
      <c r="F176" s="67">
        <f t="shared" si="10"/>
        <v>-0.33333333333333331</v>
      </c>
      <c r="G176" s="65">
        <f t="shared" si="11"/>
        <v>3.1491971515511766E-7</v>
      </c>
    </row>
    <row r="177" spans="2:7" ht="15" customHeight="1">
      <c r="B177" s="23" t="s">
        <v>113</v>
      </c>
      <c r="C177" s="40">
        <v>14</v>
      </c>
      <c r="D177" s="33">
        <v>97</v>
      </c>
      <c r="E177" s="34">
        <f t="shared" si="9"/>
        <v>83</v>
      </c>
      <c r="F177" s="67">
        <f t="shared" si="10"/>
        <v>5.9285714285714288</v>
      </c>
      <c r="G177" s="65">
        <f t="shared" si="11"/>
        <v>1.5273606185023206E-5</v>
      </c>
    </row>
    <row r="178" spans="2:7" s="75" customFormat="1" ht="15" customHeight="1">
      <c r="B178" s="23" t="s">
        <v>112</v>
      </c>
      <c r="C178" s="40">
        <v>41</v>
      </c>
      <c r="D178" s="33">
        <v>133</v>
      </c>
      <c r="E178" s="34">
        <f t="shared" si="9"/>
        <v>92</v>
      </c>
      <c r="F178" s="67">
        <f t="shared" si="10"/>
        <v>2.2439024390243905</v>
      </c>
      <c r="G178" s="65">
        <f t="shared" si="11"/>
        <v>2.0942161057815322E-5</v>
      </c>
    </row>
    <row r="179" spans="2:7" s="75" customFormat="1" ht="15" customHeight="1">
      <c r="B179" s="23" t="s">
        <v>116</v>
      </c>
      <c r="C179" s="40">
        <v>153</v>
      </c>
      <c r="D179" s="33">
        <v>220</v>
      </c>
      <c r="E179" s="34">
        <f t="shared" si="9"/>
        <v>67</v>
      </c>
      <c r="F179" s="67">
        <f t="shared" si="10"/>
        <v>0.43790849673202614</v>
      </c>
      <c r="G179" s="65">
        <f t="shared" si="11"/>
        <v>3.4641168667062938E-5</v>
      </c>
    </row>
    <row r="180" spans="2:7" ht="15" customHeight="1">
      <c r="B180" s="23" t="s">
        <v>117</v>
      </c>
      <c r="C180" s="40">
        <v>7</v>
      </c>
      <c r="D180" s="33">
        <v>12</v>
      </c>
      <c r="E180" s="34">
        <f t="shared" si="9"/>
        <v>5</v>
      </c>
      <c r="F180" s="67">
        <f t="shared" si="10"/>
        <v>0.7142857142857143</v>
      </c>
      <c r="G180" s="65">
        <f t="shared" si="11"/>
        <v>1.8895182909307058E-6</v>
      </c>
    </row>
    <row r="181" spans="2:7" ht="15" customHeight="1">
      <c r="B181" s="23" t="s">
        <v>177</v>
      </c>
      <c r="C181" s="40">
        <v>2</v>
      </c>
      <c r="D181" s="33">
        <v>7</v>
      </c>
      <c r="E181" s="34">
        <f t="shared" si="9"/>
        <v>5</v>
      </c>
      <c r="F181" s="67">
        <f t="shared" si="10"/>
        <v>2.5</v>
      </c>
      <c r="G181" s="65">
        <f t="shared" si="11"/>
        <v>1.1022190030429118E-6</v>
      </c>
    </row>
    <row r="182" spans="2:7" ht="15" customHeight="1">
      <c r="B182" s="23" t="s">
        <v>218</v>
      </c>
      <c r="C182" s="40">
        <v>59</v>
      </c>
      <c r="D182" s="33">
        <v>43</v>
      </c>
      <c r="E182" s="34">
        <f t="shared" si="9"/>
        <v>-16</v>
      </c>
      <c r="F182" s="67">
        <f t="shared" si="10"/>
        <v>-0.2711864406779661</v>
      </c>
      <c r="G182" s="65">
        <f t="shared" si="11"/>
        <v>6.7707738758350295E-6</v>
      </c>
    </row>
    <row r="183" spans="2:7" ht="15" customHeight="1">
      <c r="B183" s="23" t="s">
        <v>275</v>
      </c>
      <c r="C183" s="40">
        <v>0</v>
      </c>
      <c r="D183" s="33">
        <v>0</v>
      </c>
      <c r="E183" s="34">
        <f t="shared" si="9"/>
        <v>0</v>
      </c>
      <c r="F183" s="67"/>
      <c r="G183" s="65">
        <f t="shared" si="11"/>
        <v>0</v>
      </c>
    </row>
    <row r="184" spans="2:7" ht="15" customHeight="1">
      <c r="B184" s="23" t="s">
        <v>178</v>
      </c>
      <c r="C184" s="40">
        <v>10</v>
      </c>
      <c r="D184" s="33">
        <v>8</v>
      </c>
      <c r="E184" s="34">
        <f t="shared" si="9"/>
        <v>-2</v>
      </c>
      <c r="F184" s="67">
        <f t="shared" si="10"/>
        <v>-0.2</v>
      </c>
      <c r="G184" s="65">
        <f t="shared" si="11"/>
        <v>1.2596788606204706E-6</v>
      </c>
    </row>
    <row r="185" spans="2:7" ht="15" customHeight="1">
      <c r="B185" s="23" t="s">
        <v>179</v>
      </c>
      <c r="C185" s="40">
        <v>7</v>
      </c>
      <c r="D185" s="33">
        <v>4</v>
      </c>
      <c r="E185" s="34">
        <f t="shared" si="9"/>
        <v>-3</v>
      </c>
      <c r="F185" s="67">
        <f t="shared" si="10"/>
        <v>-0.42857142857142855</v>
      </c>
      <c r="G185" s="65">
        <f t="shared" si="11"/>
        <v>6.2983943031023532E-7</v>
      </c>
    </row>
    <row r="186" spans="2:7" ht="15" customHeight="1">
      <c r="B186" s="23" t="s">
        <v>180</v>
      </c>
      <c r="C186" s="40">
        <v>9</v>
      </c>
      <c r="D186" s="33">
        <v>4</v>
      </c>
      <c r="E186" s="34">
        <f t="shared" si="9"/>
        <v>-5</v>
      </c>
      <c r="F186" s="67">
        <f t="shared" si="10"/>
        <v>-0.55555555555555558</v>
      </c>
      <c r="G186" s="65">
        <f t="shared" si="11"/>
        <v>6.2983943031023532E-7</v>
      </c>
    </row>
    <row r="187" spans="2:7" ht="12.75" customHeight="1">
      <c r="B187" s="23" t="s">
        <v>118</v>
      </c>
      <c r="C187" s="40">
        <v>7</v>
      </c>
      <c r="D187" s="33">
        <v>13</v>
      </c>
      <c r="E187" s="34">
        <f t="shared" si="9"/>
        <v>6</v>
      </c>
      <c r="F187" s="67">
        <f t="shared" si="10"/>
        <v>0.8571428571428571</v>
      </c>
      <c r="G187" s="65">
        <f t="shared" si="11"/>
        <v>2.0469781485082646E-6</v>
      </c>
    </row>
    <row r="188" spans="2:7" ht="12">
      <c r="B188" s="23" t="s">
        <v>181</v>
      </c>
      <c r="C188" s="40">
        <v>163</v>
      </c>
      <c r="D188" s="33">
        <v>180</v>
      </c>
      <c r="E188" s="34">
        <f t="shared" si="9"/>
        <v>17</v>
      </c>
      <c r="F188" s="67">
        <f t="shared" si="10"/>
        <v>0.10429447852760736</v>
      </c>
      <c r="G188" s="65">
        <f t="shared" si="11"/>
        <v>2.8342774363960589E-5</v>
      </c>
    </row>
    <row r="189" spans="2:7" ht="15" customHeight="1">
      <c r="B189" s="23" t="s">
        <v>119</v>
      </c>
      <c r="C189" s="40">
        <v>19</v>
      </c>
      <c r="D189" s="33">
        <v>56</v>
      </c>
      <c r="E189" s="34">
        <f t="shared" si="9"/>
        <v>37</v>
      </c>
      <c r="F189" s="67">
        <f t="shared" si="10"/>
        <v>1.9473684210526316</v>
      </c>
      <c r="G189" s="65">
        <f t="shared" si="11"/>
        <v>8.8177520243432941E-6</v>
      </c>
    </row>
    <row r="190" spans="2:7" ht="15" customHeight="1">
      <c r="B190" s="23" t="s">
        <v>120</v>
      </c>
      <c r="C190" s="40">
        <v>41</v>
      </c>
      <c r="D190" s="33">
        <v>63</v>
      </c>
      <c r="E190" s="34">
        <f t="shared" si="9"/>
        <v>22</v>
      </c>
      <c r="F190" s="67">
        <f t="shared" si="10"/>
        <v>0.53658536585365857</v>
      </c>
      <c r="G190" s="65">
        <f t="shared" si="11"/>
        <v>9.9199710273862054E-6</v>
      </c>
    </row>
    <row r="191" spans="2:7" ht="15" customHeight="1">
      <c r="B191" s="23" t="s">
        <v>114</v>
      </c>
      <c r="C191" s="40">
        <v>5</v>
      </c>
      <c r="D191" s="33">
        <v>16</v>
      </c>
      <c r="E191" s="34">
        <f t="shared" si="9"/>
        <v>11</v>
      </c>
      <c r="F191" s="67">
        <f t="shared" si="10"/>
        <v>2.2000000000000002</v>
      </c>
      <c r="G191" s="65">
        <f t="shared" si="11"/>
        <v>2.5193577212409413E-6</v>
      </c>
    </row>
    <row r="192" spans="2:7" ht="12">
      <c r="B192" s="23" t="s">
        <v>115</v>
      </c>
      <c r="C192" s="40">
        <v>56</v>
      </c>
      <c r="D192" s="33">
        <v>72</v>
      </c>
      <c r="E192" s="34">
        <f t="shared" si="9"/>
        <v>16</v>
      </c>
      <c r="F192" s="67">
        <f t="shared" si="10"/>
        <v>0.2857142857142857</v>
      </c>
      <c r="G192" s="65">
        <f t="shared" si="11"/>
        <v>1.1337109745584235E-5</v>
      </c>
    </row>
    <row r="193" spans="1:7" ht="15" customHeight="1">
      <c r="B193" s="92" t="s">
        <v>126</v>
      </c>
      <c r="C193" s="96">
        <f>SUM(C194:C209)</f>
        <v>978</v>
      </c>
      <c r="D193" s="96">
        <f>SUM(D194:D209)</f>
        <v>899</v>
      </c>
      <c r="E193" s="94">
        <f t="shared" si="9"/>
        <v>-79</v>
      </c>
      <c r="F193" s="104">
        <f t="shared" si="10"/>
        <v>-8.0777096114519428E-2</v>
      </c>
      <c r="G193" s="95">
        <f t="shared" si="11"/>
        <v>1.4155641196222538E-4</v>
      </c>
    </row>
    <row r="194" spans="1:7" ht="15" customHeight="1">
      <c r="A194" s="14"/>
      <c r="B194" s="20" t="s">
        <v>267</v>
      </c>
      <c r="C194" s="40">
        <v>4</v>
      </c>
      <c r="D194" s="33">
        <v>7</v>
      </c>
      <c r="E194" s="34">
        <f t="shared" si="9"/>
        <v>3</v>
      </c>
      <c r="F194" s="67">
        <f t="shared" si="10"/>
        <v>0.75</v>
      </c>
      <c r="G194" s="65">
        <f t="shared" si="11"/>
        <v>1.1022190030429118E-6</v>
      </c>
    </row>
    <row r="195" spans="1:7" s="74" customFormat="1" ht="15" customHeight="1">
      <c r="A195" s="14"/>
      <c r="B195" s="20" t="s">
        <v>200</v>
      </c>
      <c r="C195" s="40">
        <v>8</v>
      </c>
      <c r="D195" s="33">
        <v>12</v>
      </c>
      <c r="E195" s="34">
        <f t="shared" si="9"/>
        <v>4</v>
      </c>
      <c r="F195" s="67">
        <f t="shared" si="10"/>
        <v>0.5</v>
      </c>
      <c r="G195" s="65">
        <f t="shared" si="11"/>
        <v>1.8895182909307058E-6</v>
      </c>
    </row>
    <row r="196" spans="1:7" ht="15" customHeight="1">
      <c r="A196" s="14"/>
      <c r="B196" s="22" t="s">
        <v>123</v>
      </c>
      <c r="C196" s="40">
        <v>4</v>
      </c>
      <c r="D196" s="33">
        <v>6</v>
      </c>
      <c r="E196" s="34">
        <f t="shared" si="9"/>
        <v>2</v>
      </c>
      <c r="F196" s="67">
        <f t="shared" si="10"/>
        <v>0.5</v>
      </c>
      <c r="G196" s="65">
        <f t="shared" si="11"/>
        <v>9.4475914546535288E-7</v>
      </c>
    </row>
    <row r="197" spans="1:7" s="74" customFormat="1" ht="15" customHeight="1">
      <c r="A197" s="14"/>
      <c r="B197" s="22" t="s">
        <v>182</v>
      </c>
      <c r="C197" s="40">
        <v>74</v>
      </c>
      <c r="D197" s="33">
        <v>35</v>
      </c>
      <c r="E197" s="34">
        <f t="shared" si="9"/>
        <v>-39</v>
      </c>
      <c r="F197" s="67">
        <f t="shared" si="10"/>
        <v>-0.52702702702702697</v>
      </c>
      <c r="G197" s="65">
        <f t="shared" si="11"/>
        <v>5.5110950152145584E-6</v>
      </c>
    </row>
    <row r="198" spans="1:7" s="74" customFormat="1" ht="15" customHeight="1">
      <c r="A198" s="14"/>
      <c r="B198" s="22" t="s">
        <v>203</v>
      </c>
      <c r="C198" s="40">
        <v>24</v>
      </c>
      <c r="D198" s="33">
        <v>5</v>
      </c>
      <c r="E198" s="34">
        <f t="shared" si="9"/>
        <v>-19</v>
      </c>
      <c r="F198" s="67">
        <f t="shared" si="10"/>
        <v>-0.79166666666666663</v>
      </c>
      <c r="G198" s="65">
        <f t="shared" si="11"/>
        <v>7.872992878877941E-7</v>
      </c>
    </row>
    <row r="199" spans="1:7" ht="15" customHeight="1">
      <c r="A199" s="14"/>
      <c r="B199" s="23" t="s">
        <v>121</v>
      </c>
      <c r="C199" s="40">
        <v>74</v>
      </c>
      <c r="D199" s="33">
        <v>66</v>
      </c>
      <c r="E199" s="34">
        <f t="shared" si="9"/>
        <v>-8</v>
      </c>
      <c r="F199" s="67">
        <f t="shared" si="10"/>
        <v>-0.10810810810810811</v>
      </c>
      <c r="G199" s="65">
        <f t="shared" si="11"/>
        <v>1.0392350600118883E-5</v>
      </c>
    </row>
    <row r="200" spans="1:7" ht="15" customHeight="1">
      <c r="A200" s="14"/>
      <c r="B200" s="23" t="s">
        <v>122</v>
      </c>
      <c r="C200" s="40">
        <v>12</v>
      </c>
      <c r="D200" s="33">
        <v>11</v>
      </c>
      <c r="E200" s="34">
        <f t="shared" si="9"/>
        <v>-1</v>
      </c>
      <c r="F200" s="67">
        <f t="shared" si="10"/>
        <v>-8.3333333333333329E-2</v>
      </c>
      <c r="G200" s="65">
        <f t="shared" si="11"/>
        <v>1.7320584333531471E-6</v>
      </c>
    </row>
    <row r="201" spans="1:7" ht="15" customHeight="1">
      <c r="A201" s="14"/>
      <c r="B201" s="23" t="s">
        <v>183</v>
      </c>
      <c r="C201" s="40">
        <v>1</v>
      </c>
      <c r="D201" s="33">
        <v>8</v>
      </c>
      <c r="E201" s="34">
        <f t="shared" si="9"/>
        <v>7</v>
      </c>
      <c r="F201" s="67">
        <f t="shared" si="10"/>
        <v>7</v>
      </c>
      <c r="G201" s="65">
        <f t="shared" si="11"/>
        <v>1.2596788606204706E-6</v>
      </c>
    </row>
    <row r="202" spans="1:7" ht="15" customHeight="1">
      <c r="A202" s="14"/>
      <c r="B202" s="23" t="s">
        <v>137</v>
      </c>
      <c r="C202" s="40">
        <v>21</v>
      </c>
      <c r="D202" s="33">
        <v>7</v>
      </c>
      <c r="E202" s="34">
        <f t="shared" si="9"/>
        <v>-14</v>
      </c>
      <c r="F202" s="67">
        <f t="shared" si="10"/>
        <v>-0.66666666666666663</v>
      </c>
      <c r="G202" s="65">
        <f t="shared" si="11"/>
        <v>1.1022190030429118E-6</v>
      </c>
    </row>
    <row r="203" spans="1:7" ht="15" customHeight="1">
      <c r="A203" s="14"/>
      <c r="B203" s="23" t="s">
        <v>268</v>
      </c>
      <c r="C203" s="40">
        <v>2</v>
      </c>
      <c r="D203" s="33">
        <v>18</v>
      </c>
      <c r="E203" s="34">
        <f t="shared" ref="E203:E231" si="12">D203-C203</f>
        <v>16</v>
      </c>
      <c r="F203" s="67">
        <f t="shared" ref="F203:F209" si="13">E203/C203</f>
        <v>8</v>
      </c>
      <c r="G203" s="65">
        <f t="shared" si="11"/>
        <v>2.8342774363960586E-6</v>
      </c>
    </row>
    <row r="204" spans="1:7" ht="15" customHeight="1">
      <c r="A204" s="14"/>
      <c r="B204" s="23" t="s">
        <v>184</v>
      </c>
      <c r="C204" s="40">
        <v>6</v>
      </c>
      <c r="D204" s="33">
        <v>9</v>
      </c>
      <c r="E204" s="34">
        <f t="shared" si="12"/>
        <v>3</v>
      </c>
      <c r="F204" s="67">
        <f t="shared" si="13"/>
        <v>0.5</v>
      </c>
      <c r="G204" s="65">
        <f t="shared" si="11"/>
        <v>1.4171387181980293E-6</v>
      </c>
    </row>
    <row r="205" spans="1:7" s="69" customFormat="1" ht="15" customHeight="1">
      <c r="A205" s="14"/>
      <c r="B205" s="23" t="s">
        <v>185</v>
      </c>
      <c r="C205" s="40">
        <v>10</v>
      </c>
      <c r="D205" s="33">
        <v>3</v>
      </c>
      <c r="E205" s="34">
        <f t="shared" si="12"/>
        <v>-7</v>
      </c>
      <c r="F205" s="67">
        <f t="shared" si="13"/>
        <v>-0.7</v>
      </c>
      <c r="G205" s="65">
        <f t="shared" si="11"/>
        <v>4.7237957273267644E-7</v>
      </c>
    </row>
    <row r="206" spans="1:7" s="69" customFormat="1" ht="15" customHeight="1">
      <c r="A206" s="14"/>
      <c r="B206" s="23" t="s">
        <v>124</v>
      </c>
      <c r="C206" s="40">
        <v>706</v>
      </c>
      <c r="D206" s="33">
        <v>681</v>
      </c>
      <c r="E206" s="34">
        <f t="shared" si="12"/>
        <v>-25</v>
      </c>
      <c r="F206" s="67">
        <f t="shared" si="13"/>
        <v>-3.5410764872521247E-2</v>
      </c>
      <c r="G206" s="65">
        <f t="shared" ref="G206:G208" si="14">D206/$D$2</f>
        <v>1.0723016301031755E-4</v>
      </c>
    </row>
    <row r="207" spans="1:7" ht="15" customHeight="1">
      <c r="A207" s="14"/>
      <c r="B207" s="19" t="s">
        <v>125</v>
      </c>
      <c r="C207" s="40">
        <v>14</v>
      </c>
      <c r="D207" s="33">
        <v>11</v>
      </c>
      <c r="E207" s="34">
        <f t="shared" si="12"/>
        <v>-3</v>
      </c>
      <c r="F207" s="67">
        <f t="shared" si="13"/>
        <v>-0.21428571428571427</v>
      </c>
      <c r="G207" s="65">
        <f t="shared" si="14"/>
        <v>1.7320584333531471E-6</v>
      </c>
    </row>
    <row r="208" spans="1:7" ht="15" customHeight="1">
      <c r="A208" s="14"/>
      <c r="B208" s="23" t="s">
        <v>186</v>
      </c>
      <c r="C208" s="40">
        <v>14</v>
      </c>
      <c r="D208" s="33">
        <v>16</v>
      </c>
      <c r="E208" s="34">
        <f t="shared" si="12"/>
        <v>2</v>
      </c>
      <c r="F208" s="67">
        <f t="shared" si="13"/>
        <v>0.14285714285714285</v>
      </c>
      <c r="G208" s="65">
        <f t="shared" si="14"/>
        <v>2.5193577212409413E-6</v>
      </c>
    </row>
    <row r="209" spans="1:7" ht="15" customHeight="1">
      <c r="A209" s="14"/>
      <c r="B209" s="23" t="s">
        <v>269</v>
      </c>
      <c r="C209" s="40">
        <v>4</v>
      </c>
      <c r="D209" s="33">
        <v>4</v>
      </c>
      <c r="E209" s="34">
        <f t="shared" si="12"/>
        <v>0</v>
      </c>
      <c r="F209" s="67">
        <f t="shared" si="13"/>
        <v>0</v>
      </c>
      <c r="G209" s="65">
        <f t="shared" ref="G209:G231" si="15">D209/$D$2</f>
        <v>6.2983943031023532E-7</v>
      </c>
    </row>
    <row r="210" spans="1:7" ht="15" customHeight="1">
      <c r="B210" s="92" t="s">
        <v>127</v>
      </c>
      <c r="C210" s="94">
        <f>SUM(C211:C215)</f>
        <v>1332</v>
      </c>
      <c r="D210" s="94">
        <f>SUM(D211:D215)</f>
        <v>1375</v>
      </c>
      <c r="E210" s="94">
        <f>D210-C210</f>
        <v>43</v>
      </c>
      <c r="F210" s="104">
        <f>E210/C210</f>
        <v>3.2282282282282283E-2</v>
      </c>
      <c r="G210" s="95">
        <f t="shared" si="15"/>
        <v>2.1650730416914338E-4</v>
      </c>
    </row>
    <row r="211" spans="1:7" ht="13.5" customHeight="1">
      <c r="B211" s="23" t="s">
        <v>187</v>
      </c>
      <c r="C211" s="40">
        <v>7</v>
      </c>
      <c r="D211" s="33">
        <v>3</v>
      </c>
      <c r="E211" s="34">
        <f t="shared" si="12"/>
        <v>-4</v>
      </c>
      <c r="F211" s="67">
        <f t="shared" ref="F211:F213" si="16">E211/C211</f>
        <v>-0.5714285714285714</v>
      </c>
      <c r="G211" s="65">
        <f t="shared" si="15"/>
        <v>4.7237957273267644E-7</v>
      </c>
    </row>
    <row r="212" spans="1:7" ht="15" customHeight="1">
      <c r="A212" s="14"/>
      <c r="B212" s="22" t="s">
        <v>188</v>
      </c>
      <c r="C212" s="40">
        <v>5</v>
      </c>
      <c r="D212" s="33">
        <v>2</v>
      </c>
      <c r="E212" s="34">
        <f t="shared" si="12"/>
        <v>-3</v>
      </c>
      <c r="F212" s="67">
        <f t="shared" si="16"/>
        <v>-0.6</v>
      </c>
      <c r="G212" s="65">
        <f t="shared" si="15"/>
        <v>3.1491971515511766E-7</v>
      </c>
    </row>
    <row r="213" spans="1:7" ht="15" customHeight="1">
      <c r="A213" s="14"/>
      <c r="B213" s="23" t="s">
        <v>189</v>
      </c>
      <c r="C213" s="40">
        <v>13</v>
      </c>
      <c r="D213" s="33">
        <v>11</v>
      </c>
      <c r="E213" s="34">
        <f t="shared" si="12"/>
        <v>-2</v>
      </c>
      <c r="F213" s="67">
        <f t="shared" si="16"/>
        <v>-0.15384615384615385</v>
      </c>
      <c r="G213" s="65">
        <f t="shared" si="15"/>
        <v>1.7320584333531471E-6</v>
      </c>
    </row>
    <row r="214" spans="1:7" ht="15" customHeight="1">
      <c r="A214" s="14"/>
      <c r="B214" s="23" t="s">
        <v>127</v>
      </c>
      <c r="C214" s="40">
        <v>1305</v>
      </c>
      <c r="D214" s="33">
        <v>1353</v>
      </c>
      <c r="E214" s="34">
        <f t="shared" si="12"/>
        <v>48</v>
      </c>
      <c r="F214" s="67">
        <f t="shared" ref="F214:F215" si="17">E214/C214</f>
        <v>3.6781609195402298E-2</v>
      </c>
      <c r="G214" s="65">
        <f t="shared" si="15"/>
        <v>2.130431873024371E-4</v>
      </c>
    </row>
    <row r="215" spans="1:7" ht="15" customHeight="1">
      <c r="B215" s="22" t="s">
        <v>199</v>
      </c>
      <c r="C215" s="40">
        <v>2</v>
      </c>
      <c r="D215" s="33">
        <v>6</v>
      </c>
      <c r="E215" s="34">
        <f t="shared" si="12"/>
        <v>4</v>
      </c>
      <c r="F215" s="67">
        <f t="shared" si="17"/>
        <v>2</v>
      </c>
      <c r="G215" s="65">
        <f t="shared" si="15"/>
        <v>9.4475914546535288E-7</v>
      </c>
    </row>
    <row r="216" spans="1:7">
      <c r="B216" s="92" t="s">
        <v>128</v>
      </c>
      <c r="C216" s="94">
        <f>SUM(C217:C220)</f>
        <v>792</v>
      </c>
      <c r="D216" s="94">
        <f>SUM(D217:D220)</f>
        <v>1878</v>
      </c>
      <c r="E216" s="94">
        <f t="shared" si="12"/>
        <v>1086</v>
      </c>
      <c r="F216" s="104">
        <f t="shared" ref="F216:F231" si="18">E216/C216</f>
        <v>1.3712121212121211</v>
      </c>
      <c r="G216" s="95">
        <f t="shared" si="15"/>
        <v>2.9570961253065544E-4</v>
      </c>
    </row>
    <row r="217" spans="1:7" ht="15" customHeight="1">
      <c r="B217" s="19" t="s">
        <v>129</v>
      </c>
      <c r="C217" s="40">
        <v>95</v>
      </c>
      <c r="D217" s="33">
        <v>137</v>
      </c>
      <c r="E217" s="34">
        <f t="shared" si="12"/>
        <v>42</v>
      </c>
      <c r="F217" s="67">
        <f t="shared" si="18"/>
        <v>0.44210526315789472</v>
      </c>
      <c r="G217" s="65">
        <f t="shared" si="15"/>
        <v>2.1572000488125558E-5</v>
      </c>
    </row>
    <row r="218" spans="1:7" ht="15" customHeight="1">
      <c r="B218" s="19" t="s">
        <v>130</v>
      </c>
      <c r="C218" s="40">
        <v>267</v>
      </c>
      <c r="D218" s="33">
        <v>594</v>
      </c>
      <c r="E218" s="34">
        <f t="shared" si="12"/>
        <v>327</v>
      </c>
      <c r="F218" s="67">
        <f t="shared" si="18"/>
        <v>1.2247191011235956</v>
      </c>
      <c r="G218" s="65">
        <f t="shared" si="15"/>
        <v>9.3531155401069938E-5</v>
      </c>
    </row>
    <row r="219" spans="1:7" ht="15" customHeight="1">
      <c r="B219" s="19" t="s">
        <v>131</v>
      </c>
      <c r="C219" s="40">
        <v>154</v>
      </c>
      <c r="D219" s="33">
        <v>680</v>
      </c>
      <c r="E219" s="34">
        <f t="shared" si="12"/>
        <v>526</v>
      </c>
      <c r="F219" s="67">
        <f t="shared" si="18"/>
        <v>3.4155844155844157</v>
      </c>
      <c r="G219" s="65">
        <f t="shared" si="15"/>
        <v>1.0707270315273999E-4</v>
      </c>
    </row>
    <row r="220" spans="1:7" ht="15" customHeight="1">
      <c r="B220" s="19" t="s">
        <v>132</v>
      </c>
      <c r="C220" s="40">
        <v>276</v>
      </c>
      <c r="D220" s="33">
        <v>467</v>
      </c>
      <c r="E220" s="34">
        <f t="shared" si="12"/>
        <v>191</v>
      </c>
      <c r="F220" s="67">
        <f t="shared" si="18"/>
        <v>0.69202898550724634</v>
      </c>
      <c r="G220" s="65">
        <f t="shared" si="15"/>
        <v>7.3533753488719974E-5</v>
      </c>
    </row>
    <row r="221" spans="1:7">
      <c r="B221" s="92" t="s">
        <v>133</v>
      </c>
      <c r="C221" s="93">
        <f>SUM(C222:C228)</f>
        <v>97</v>
      </c>
      <c r="D221" s="93">
        <f>SUM(D222:D228)</f>
        <v>144</v>
      </c>
      <c r="E221" s="94">
        <f t="shared" si="12"/>
        <v>47</v>
      </c>
      <c r="F221" s="104">
        <f t="shared" si="18"/>
        <v>0.4845360824742268</v>
      </c>
      <c r="G221" s="95">
        <f t="shared" si="15"/>
        <v>2.2674219491168469E-5</v>
      </c>
    </row>
    <row r="222" spans="1:7" ht="12">
      <c r="B222" s="23" t="s">
        <v>190</v>
      </c>
      <c r="C222" s="40">
        <v>0</v>
      </c>
      <c r="D222" s="33">
        <v>3</v>
      </c>
      <c r="E222" s="34">
        <f>D222-C222</f>
        <v>3</v>
      </c>
      <c r="F222" s="67"/>
      <c r="G222" s="65">
        <f t="shared" si="15"/>
        <v>4.7237957273267644E-7</v>
      </c>
    </row>
    <row r="223" spans="1:7" ht="12">
      <c r="B223" s="23" t="s">
        <v>135</v>
      </c>
      <c r="C223" s="40">
        <v>58</v>
      </c>
      <c r="D223" s="33">
        <v>70</v>
      </c>
      <c r="E223" s="34">
        <f t="shared" si="12"/>
        <v>12</v>
      </c>
      <c r="F223" s="67">
        <f t="shared" si="18"/>
        <v>0.20689655172413793</v>
      </c>
      <c r="G223" s="65">
        <f t="shared" si="15"/>
        <v>1.1022190030429117E-5</v>
      </c>
    </row>
    <row r="224" spans="1:7" ht="12">
      <c r="B224" s="23" t="s">
        <v>191</v>
      </c>
      <c r="C224" s="40">
        <v>0</v>
      </c>
      <c r="D224" s="33">
        <v>1</v>
      </c>
      <c r="E224" s="34">
        <f t="shared" si="12"/>
        <v>1</v>
      </c>
      <c r="F224" s="67"/>
      <c r="G224" s="65">
        <f t="shared" si="15"/>
        <v>1.5745985757755883E-7</v>
      </c>
    </row>
    <row r="225" spans="2:7" ht="12">
      <c r="B225" s="23" t="s">
        <v>204</v>
      </c>
      <c r="C225" s="40">
        <v>5</v>
      </c>
      <c r="D225" s="33">
        <v>2</v>
      </c>
      <c r="E225" s="34">
        <f t="shared" si="12"/>
        <v>-3</v>
      </c>
      <c r="F225" s="67">
        <f t="shared" si="18"/>
        <v>-0.6</v>
      </c>
      <c r="G225" s="65">
        <f t="shared" si="15"/>
        <v>3.1491971515511766E-7</v>
      </c>
    </row>
    <row r="226" spans="2:7" ht="12">
      <c r="B226" s="23" t="s">
        <v>192</v>
      </c>
      <c r="C226" s="40">
        <v>26</v>
      </c>
      <c r="D226" s="33">
        <v>63</v>
      </c>
      <c r="E226" s="34">
        <f t="shared" si="12"/>
        <v>37</v>
      </c>
      <c r="F226" s="67">
        <f t="shared" si="18"/>
        <v>1.4230769230769231</v>
      </c>
      <c r="G226" s="65">
        <f t="shared" si="15"/>
        <v>9.9199710273862054E-6</v>
      </c>
    </row>
    <row r="227" spans="2:7" ht="12">
      <c r="B227" s="23" t="s">
        <v>134</v>
      </c>
      <c r="C227" s="40">
        <v>2</v>
      </c>
      <c r="D227" s="33">
        <v>5</v>
      </c>
      <c r="E227" s="34">
        <f t="shared" si="12"/>
        <v>3</v>
      </c>
      <c r="F227" s="67">
        <f t="shared" si="18"/>
        <v>1.5</v>
      </c>
      <c r="G227" s="65">
        <f t="shared" si="15"/>
        <v>7.872992878877941E-7</v>
      </c>
    </row>
    <row r="228" spans="2:7" s="12" customFormat="1" ht="12">
      <c r="B228" s="23" t="s">
        <v>232</v>
      </c>
      <c r="C228" s="40">
        <v>6</v>
      </c>
      <c r="D228" s="33">
        <v>0</v>
      </c>
      <c r="E228" s="34">
        <f t="shared" si="12"/>
        <v>-6</v>
      </c>
      <c r="F228" s="67">
        <f t="shared" si="18"/>
        <v>-1</v>
      </c>
      <c r="G228" s="65">
        <f t="shared" si="15"/>
        <v>0</v>
      </c>
    </row>
    <row r="229" spans="2:7">
      <c r="B229" s="90" t="s">
        <v>196</v>
      </c>
      <c r="C229" s="91">
        <f>SUM(C230:C231)</f>
        <v>4321</v>
      </c>
      <c r="D229" s="91">
        <f>SUM(D230:D231)</f>
        <v>6359</v>
      </c>
      <c r="E229" s="86">
        <f>D229-C229</f>
        <v>2038</v>
      </c>
      <c r="F229" s="105">
        <f t="shared" si="18"/>
        <v>0.47165008099976857</v>
      </c>
      <c r="G229" s="88">
        <f t="shared" si="15"/>
        <v>1.0012872343356965E-3</v>
      </c>
    </row>
    <row r="230" spans="2:7" ht="12">
      <c r="B230" s="19" t="s">
        <v>138</v>
      </c>
      <c r="C230" s="40">
        <v>4137</v>
      </c>
      <c r="D230" s="33">
        <v>6144</v>
      </c>
      <c r="E230" s="34">
        <f>D230-C230</f>
        <v>2007</v>
      </c>
      <c r="F230" s="67">
        <f t="shared" si="18"/>
        <v>0.48513415518491659</v>
      </c>
      <c r="G230" s="65">
        <f t="shared" si="15"/>
        <v>9.6743336495652135E-4</v>
      </c>
    </row>
    <row r="231" spans="2:7" ht="12.75" thickBot="1">
      <c r="B231" s="27" t="s">
        <v>136</v>
      </c>
      <c r="C231" s="76">
        <v>184</v>
      </c>
      <c r="D231" s="42">
        <v>215</v>
      </c>
      <c r="E231" s="35">
        <f t="shared" si="12"/>
        <v>31</v>
      </c>
      <c r="F231" s="68">
        <f t="shared" si="18"/>
        <v>0.16847826086956522</v>
      </c>
      <c r="G231" s="66">
        <f t="shared" si="15"/>
        <v>3.3853869379175146E-5</v>
      </c>
    </row>
    <row r="232" spans="2:7" s="75" customFormat="1" ht="12">
      <c r="B232" s="64"/>
    </row>
    <row r="233" spans="2:7" s="51" customFormat="1" ht="12">
      <c r="B233" s="64"/>
      <c r="C233" s="75"/>
      <c r="D233" s="75"/>
      <c r="E233" s="75"/>
      <c r="F233" s="75"/>
      <c r="G233" s="75"/>
    </row>
    <row r="234" spans="2:7" ht="15" customHeight="1">
      <c r="B234" s="116" t="s">
        <v>150</v>
      </c>
      <c r="C234" s="117"/>
      <c r="D234" s="117"/>
      <c r="E234" s="117"/>
      <c r="F234" s="117"/>
    </row>
    <row r="245" spans="6:6" ht="15" customHeight="1">
      <c r="F245" s="14"/>
    </row>
    <row r="246" spans="6:6" ht="15" customHeight="1">
      <c r="F246" s="14"/>
    </row>
    <row r="247" spans="6:6" ht="15" customHeight="1">
      <c r="F247" s="14"/>
    </row>
    <row r="248" spans="6:6" ht="15" customHeight="1">
      <c r="F248" s="14"/>
    </row>
    <row r="249" spans="6:6" ht="15" customHeight="1">
      <c r="F249" s="14"/>
    </row>
    <row r="250" spans="6:6" ht="15" customHeight="1">
      <c r="F250" s="14"/>
    </row>
    <row r="251" spans="6:6" ht="15" customHeight="1">
      <c r="F251" s="14"/>
    </row>
  </sheetData>
  <mergeCells count="1">
    <mergeCell ref="B234:F234"/>
  </mergeCells>
  <pageMargins left="0.75" right="0.75" top="1" bottom="1" header="0.5" footer="0.5"/>
  <pageSetup paperSize="9" orientation="portrait" horizontalDpi="300" verticalDpi="300" r:id="rId1"/>
  <headerFooter alignWithMargins="0"/>
  <ignoredErrors>
    <ignoredError sqref="G179:G231 C229:D229 C221:D221 C120:D120 C146:D146 G5:G17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workbookViewId="0">
      <selection activeCell="B2" sqref="B2:H2"/>
    </sheetView>
  </sheetViews>
  <sheetFormatPr defaultRowHeight="15" customHeight="1"/>
  <cols>
    <col min="1" max="1" width="12.85546875" style="8" customWidth="1"/>
    <col min="2" max="2" width="6.7109375" style="8" customWidth="1"/>
    <col min="3" max="3" width="25.7109375" style="8" customWidth="1"/>
    <col min="4" max="4" width="19.7109375" style="8" customWidth="1"/>
    <col min="5" max="5" width="18.28515625" style="8" customWidth="1"/>
    <col min="6" max="7" width="13.5703125" style="8" customWidth="1"/>
    <col min="8" max="8" width="14.5703125" style="8" customWidth="1"/>
    <col min="9" max="16384" width="9.140625" style="8"/>
  </cols>
  <sheetData>
    <row r="1" spans="1:9" ht="23.25" customHeight="1"/>
    <row r="2" spans="1:9" ht="19.5" customHeight="1">
      <c r="B2" s="118" t="s">
        <v>149</v>
      </c>
      <c r="C2" s="118"/>
      <c r="D2" s="118"/>
      <c r="E2" s="118"/>
      <c r="F2" s="118"/>
      <c r="G2" s="118"/>
      <c r="H2" s="118"/>
    </row>
    <row r="3" spans="1:9" ht="15" customHeight="1" thickBot="1">
      <c r="B3" s="9"/>
      <c r="C3" s="9"/>
      <c r="D3" s="9"/>
      <c r="E3" s="9"/>
      <c r="F3" s="9"/>
      <c r="G3" s="9"/>
    </row>
    <row r="4" spans="1:9" ht="38.25" customHeight="1">
      <c r="A4" s="9"/>
      <c r="B4" s="77"/>
      <c r="C4" s="106" t="s">
        <v>0</v>
      </c>
      <c r="D4" s="107">
        <v>2015</v>
      </c>
      <c r="E4" s="107">
        <v>2016</v>
      </c>
      <c r="F4" s="107" t="s">
        <v>224</v>
      </c>
      <c r="G4" s="108" t="s">
        <v>1</v>
      </c>
      <c r="H4" s="109" t="s">
        <v>259</v>
      </c>
      <c r="I4" s="10"/>
    </row>
    <row r="5" spans="1:9" ht="15" customHeight="1">
      <c r="A5"/>
      <c r="B5" s="31">
        <v>1</v>
      </c>
      <c r="C5" s="28" t="s">
        <v>139</v>
      </c>
      <c r="D5" s="33">
        <v>1393257</v>
      </c>
      <c r="E5" s="36">
        <v>1523075</v>
      </c>
      <c r="F5" s="37">
        <f>E5-D5</f>
        <v>129818</v>
      </c>
      <c r="G5" s="54">
        <f>F5/D5</f>
        <v>9.3175918010819259E-2</v>
      </c>
      <c r="H5" s="53">
        <f>E5/'2016'!D2</f>
        <v>0.2398231725799404</v>
      </c>
      <c r="I5" s="10"/>
    </row>
    <row r="6" spans="1:9" ht="15" customHeight="1">
      <c r="A6"/>
      <c r="B6" s="31">
        <v>2</v>
      </c>
      <c r="C6" s="28" t="s">
        <v>144</v>
      </c>
      <c r="D6" s="33">
        <v>1468888</v>
      </c>
      <c r="E6" s="36">
        <v>1496246</v>
      </c>
      <c r="F6" s="37">
        <f t="shared" ref="F6:F19" si="0">E6-D6</f>
        <v>27358</v>
      </c>
      <c r="G6" s="54">
        <f>F6/D6</f>
        <v>1.8624973449303146E-2</v>
      </c>
      <c r="H6" s="53">
        <f>E6/'2016'!D2</f>
        <v>0.23559868206099208</v>
      </c>
      <c r="I6" s="10"/>
    </row>
    <row r="7" spans="1:9" ht="15" customHeight="1">
      <c r="A7"/>
      <c r="B7" s="31">
        <v>3</v>
      </c>
      <c r="C7" s="41" t="s">
        <v>44</v>
      </c>
      <c r="D7" s="33">
        <v>1391721</v>
      </c>
      <c r="E7" s="36">
        <v>1254089</v>
      </c>
      <c r="F7" s="37">
        <f t="shared" si="0"/>
        <v>-137632</v>
      </c>
      <c r="G7" s="54">
        <f>F7/D7</f>
        <v>-9.8893384521754002E-2</v>
      </c>
      <c r="H7" s="53">
        <f>E7/'2016'!D2</f>
        <v>0.19746867532958318</v>
      </c>
      <c r="I7" s="10"/>
    </row>
    <row r="8" spans="1:9" ht="12.75">
      <c r="A8"/>
      <c r="B8" s="31">
        <v>4</v>
      </c>
      <c r="C8" s="28" t="s">
        <v>143</v>
      </c>
      <c r="D8" s="33">
        <v>926144</v>
      </c>
      <c r="E8" s="36">
        <v>1037564</v>
      </c>
      <c r="F8" s="37">
        <f t="shared" si="0"/>
        <v>111420</v>
      </c>
      <c r="G8" s="55">
        <f>F8/D8</f>
        <v>0.12030526570382144</v>
      </c>
      <c r="H8" s="53">
        <f>E8/'2016'!D2</f>
        <v>0.16337467966760225</v>
      </c>
      <c r="I8" s="10"/>
    </row>
    <row r="9" spans="1:9" ht="15" customHeight="1">
      <c r="A9"/>
      <c r="B9" s="31">
        <v>5</v>
      </c>
      <c r="C9" s="29" t="s">
        <v>147</v>
      </c>
      <c r="D9" s="33">
        <v>141734</v>
      </c>
      <c r="E9" s="36">
        <v>172631</v>
      </c>
      <c r="F9" s="37">
        <f t="shared" si="0"/>
        <v>30897</v>
      </c>
      <c r="G9" s="55">
        <f t="shared" ref="G9:G19" si="1">F9/D9</f>
        <v>0.21799285986425276</v>
      </c>
      <c r="H9" s="53">
        <f>E9/'2016'!D2</f>
        <v>2.7182452673471556E-2</v>
      </c>
      <c r="I9" s="10"/>
    </row>
    <row r="10" spans="1:9" ht="15" customHeight="1">
      <c r="A10"/>
      <c r="B10" s="31">
        <v>6</v>
      </c>
      <c r="C10" s="30" t="s">
        <v>106</v>
      </c>
      <c r="D10" s="33">
        <v>25273</v>
      </c>
      <c r="E10" s="36">
        <v>147915</v>
      </c>
      <c r="F10" s="37">
        <f t="shared" si="0"/>
        <v>122642</v>
      </c>
      <c r="G10" s="55">
        <f t="shared" si="1"/>
        <v>4.8526886400506468</v>
      </c>
      <c r="H10" s="53">
        <f>E10/'2016'!D2</f>
        <v>2.3290674833584612E-2</v>
      </c>
      <c r="I10" s="10"/>
    </row>
    <row r="11" spans="1:9" ht="12.75">
      <c r="A11"/>
      <c r="B11" s="31">
        <v>7</v>
      </c>
      <c r="C11" s="41" t="s">
        <v>45</v>
      </c>
      <c r="D11" s="33">
        <v>59487</v>
      </c>
      <c r="E11" s="36">
        <v>92213</v>
      </c>
      <c r="F11" s="37">
        <f t="shared" si="0"/>
        <v>32726</v>
      </c>
      <c r="G11" s="55">
        <f t="shared" si="1"/>
        <v>0.55013700472372118</v>
      </c>
      <c r="H11" s="53">
        <f>E11/'2016'!D2</f>
        <v>1.4519845846799431E-2</v>
      </c>
      <c r="I11" s="10"/>
    </row>
    <row r="12" spans="1:9" ht="15" customHeight="1">
      <c r="A12"/>
      <c r="B12" s="31">
        <v>8</v>
      </c>
      <c r="C12" s="28" t="s">
        <v>148</v>
      </c>
      <c r="D12" s="33">
        <v>36777</v>
      </c>
      <c r="E12" s="36">
        <v>48809</v>
      </c>
      <c r="F12" s="37">
        <f t="shared" si="0"/>
        <v>12032</v>
      </c>
      <c r="G12" s="55">
        <f t="shared" si="1"/>
        <v>0.327160997362482</v>
      </c>
      <c r="H12" s="53">
        <f>E12/'2016'!D2</f>
        <v>7.6854581885030682E-3</v>
      </c>
      <c r="I12" s="10"/>
    </row>
    <row r="13" spans="1:9" ht="12.75">
      <c r="A13"/>
      <c r="B13" s="31">
        <v>9</v>
      </c>
      <c r="C13" s="28" t="s">
        <v>8</v>
      </c>
      <c r="D13" s="33">
        <v>41425</v>
      </c>
      <c r="E13" s="36">
        <v>44388</v>
      </c>
      <c r="F13" s="37">
        <f t="shared" si="0"/>
        <v>2963</v>
      </c>
      <c r="G13" s="55">
        <f t="shared" si="1"/>
        <v>7.1526855763427877E-2</v>
      </c>
      <c r="H13" s="53">
        <f>E13/'2016'!D2</f>
        <v>6.9893281581526806E-3</v>
      </c>
      <c r="I13" s="10"/>
    </row>
    <row r="14" spans="1:9" ht="15" customHeight="1">
      <c r="A14"/>
      <c r="B14" s="31">
        <v>10</v>
      </c>
      <c r="C14" s="28" t="s">
        <v>38</v>
      </c>
      <c r="D14" s="33">
        <v>36826</v>
      </c>
      <c r="E14" s="36">
        <v>40889</v>
      </c>
      <c r="F14" s="37">
        <f t="shared" si="0"/>
        <v>4063</v>
      </c>
      <c r="G14" s="54">
        <f t="shared" si="1"/>
        <v>0.11032965839352632</v>
      </c>
      <c r="H14" s="53">
        <f>E14/'2016'!D2</f>
        <v>6.438376116488803E-3</v>
      </c>
      <c r="I14" s="10"/>
    </row>
    <row r="15" spans="1:9" ht="12.75">
      <c r="A15"/>
      <c r="B15" s="31">
        <v>11</v>
      </c>
      <c r="C15" s="28" t="s">
        <v>140</v>
      </c>
      <c r="D15" s="33">
        <v>28959</v>
      </c>
      <c r="E15" s="36">
        <v>37099</v>
      </c>
      <c r="F15" s="37">
        <f t="shared" si="0"/>
        <v>8140</v>
      </c>
      <c r="G15" s="54">
        <f t="shared" si="1"/>
        <v>0.2810870541109845</v>
      </c>
      <c r="H15" s="53">
        <f>E15/'2016'!D2</f>
        <v>5.8416032562698551E-3</v>
      </c>
      <c r="I15" s="10"/>
    </row>
    <row r="16" spans="1:9" ht="12.75">
      <c r="A16"/>
      <c r="B16" s="31">
        <v>12</v>
      </c>
      <c r="C16" s="28" t="s">
        <v>105</v>
      </c>
      <c r="D16" s="33">
        <v>12114</v>
      </c>
      <c r="E16" s="36">
        <v>36204</v>
      </c>
      <c r="F16" s="37">
        <f t="shared" si="0"/>
        <v>24090</v>
      </c>
      <c r="G16" s="54">
        <f t="shared" si="1"/>
        <v>1.9886082218920258</v>
      </c>
      <c r="H16" s="53">
        <f>E16/'2016'!D2</f>
        <v>5.7006766837379395E-3</v>
      </c>
      <c r="I16" s="10"/>
    </row>
    <row r="17" spans="1:9" ht="15" customHeight="1">
      <c r="A17"/>
      <c r="B17" s="31">
        <v>13</v>
      </c>
      <c r="C17" s="48" t="s">
        <v>274</v>
      </c>
      <c r="D17" s="33">
        <v>31147</v>
      </c>
      <c r="E17" s="36">
        <v>34238</v>
      </c>
      <c r="F17" s="37">
        <f t="shared" si="0"/>
        <v>3091</v>
      </c>
      <c r="G17" s="54">
        <f t="shared" si="1"/>
        <v>9.9239092047388192E-2</v>
      </c>
      <c r="H17" s="53">
        <f>E17/'2016'!D2</f>
        <v>5.3911106037404588E-3</v>
      </c>
      <c r="I17" s="10"/>
    </row>
    <row r="18" spans="1:9" ht="15" customHeight="1">
      <c r="A18"/>
      <c r="B18" s="31">
        <v>14</v>
      </c>
      <c r="C18" s="20" t="s">
        <v>100</v>
      </c>
      <c r="D18" s="33">
        <v>9850</v>
      </c>
      <c r="E18" s="36">
        <v>21262</v>
      </c>
      <c r="F18" s="37">
        <f t="shared" si="0"/>
        <v>11412</v>
      </c>
      <c r="G18" s="54">
        <f t="shared" si="1"/>
        <v>1.1585786802030458</v>
      </c>
      <c r="H18" s="53">
        <f>E18/'2016'!D2</f>
        <v>3.3479114918140555E-3</v>
      </c>
    </row>
    <row r="19" spans="1:9" ht="15" customHeight="1" thickBot="1">
      <c r="A19"/>
      <c r="B19" s="32">
        <v>15</v>
      </c>
      <c r="C19" s="27" t="s">
        <v>30</v>
      </c>
      <c r="D19" s="42">
        <v>19221</v>
      </c>
      <c r="E19" s="38">
        <v>20225</v>
      </c>
      <c r="F19" s="39">
        <f t="shared" si="0"/>
        <v>1004</v>
      </c>
      <c r="G19" s="56">
        <f t="shared" si="1"/>
        <v>5.2234535143853081E-2</v>
      </c>
      <c r="H19" s="57">
        <f>E19/'2016'!D2</f>
        <v>3.1846256195061273E-3</v>
      </c>
    </row>
    <row r="20" spans="1:9" ht="15" customHeight="1">
      <c r="A20"/>
      <c r="B20" s="110"/>
      <c r="F20" s="112"/>
      <c r="G20" s="113"/>
      <c r="H20" s="114"/>
    </row>
    <row r="22" spans="1:9" ht="15" customHeight="1">
      <c r="B22" s="11" t="s">
        <v>150</v>
      </c>
    </row>
  </sheetData>
  <sortState ref="C26:D42">
    <sortCondition descending="1" ref="D26"/>
  </sortState>
  <mergeCells count="1">
    <mergeCell ref="B2:H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G11"/>
  <sheetViews>
    <sheetView workbookViewId="0">
      <selection activeCell="B2" sqref="B2:G2"/>
    </sheetView>
  </sheetViews>
  <sheetFormatPr defaultRowHeight="12.75"/>
  <cols>
    <col min="1" max="1" width="15.85546875" customWidth="1"/>
    <col min="2" max="2" width="24" customWidth="1"/>
    <col min="3" max="3" width="18.28515625" customWidth="1"/>
    <col min="4" max="4" width="17.85546875" customWidth="1"/>
    <col min="5" max="5" width="15.42578125" customWidth="1"/>
    <col min="6" max="7" width="15" customWidth="1"/>
  </cols>
  <sheetData>
    <row r="1" spans="2:7" ht="25.5" customHeight="1"/>
    <row r="2" spans="2:7" ht="20.25" customHeight="1">
      <c r="B2" s="118" t="s">
        <v>262</v>
      </c>
      <c r="C2" s="118"/>
      <c r="D2" s="118"/>
      <c r="E2" s="118"/>
      <c r="F2" s="118"/>
      <c r="G2" s="118"/>
    </row>
    <row r="3" spans="2:7" ht="13.5" thickBot="1"/>
    <row r="4" spans="2:7" ht="35.25" customHeight="1">
      <c r="B4" s="106" t="s">
        <v>263</v>
      </c>
      <c r="C4" s="107">
        <v>2015</v>
      </c>
      <c r="D4" s="107">
        <v>2016</v>
      </c>
      <c r="E4" s="107" t="s">
        <v>205</v>
      </c>
      <c r="F4" s="108" t="s">
        <v>1</v>
      </c>
      <c r="G4" s="109" t="s">
        <v>259</v>
      </c>
    </row>
    <row r="5" spans="2:7" ht="15.75" customHeight="1">
      <c r="B5" s="70" t="s">
        <v>264</v>
      </c>
      <c r="C5" s="36">
        <v>2281971</v>
      </c>
      <c r="D5" s="36">
        <v>2714773</v>
      </c>
      <c r="E5" s="36">
        <f>D5-C5</f>
        <v>432802</v>
      </c>
      <c r="F5" s="72">
        <f>D5/C5-1</f>
        <v>0.1896614812370534</v>
      </c>
      <c r="G5" s="53">
        <f>D5/'2016'!D2</f>
        <v>0.42746776993540209</v>
      </c>
    </row>
    <row r="6" spans="2:7" ht="12.75" customHeight="1">
      <c r="B6" s="70" t="s">
        <v>265</v>
      </c>
      <c r="C6" s="36">
        <v>1400835</v>
      </c>
      <c r="D6" s="36">
        <v>1321000</v>
      </c>
      <c r="E6" s="36">
        <f t="shared" ref="E6:E7" si="0">D6-C6</f>
        <v>-79835</v>
      </c>
      <c r="F6" s="72">
        <f t="shared" ref="F6" si="1">D6/C6-1</f>
        <v>-5.6991008933957255E-2</v>
      </c>
      <c r="G6" s="53">
        <f>D6/'2016'!D2</f>
        <v>0.20800447185995521</v>
      </c>
    </row>
    <row r="7" spans="2:7" ht="14.25" customHeight="1">
      <c r="B7" s="70" t="s">
        <v>266</v>
      </c>
      <c r="C7" s="36">
        <v>2218288</v>
      </c>
      <c r="D7" s="36">
        <v>2315052</v>
      </c>
      <c r="E7" s="36">
        <f t="shared" si="0"/>
        <v>96764</v>
      </c>
      <c r="F7" s="72">
        <f>D7/C7-1</f>
        <v>4.3621026665608742E-2</v>
      </c>
      <c r="G7" s="53">
        <f>D7/'2016'!D2</f>
        <v>0.36452775820464273</v>
      </c>
    </row>
    <row r="8" spans="2:7" ht="14.25" customHeight="1" thickBot="1">
      <c r="B8" s="71" t="s">
        <v>2</v>
      </c>
      <c r="C8" s="38">
        <v>5901094</v>
      </c>
      <c r="D8" s="38">
        <v>6350825</v>
      </c>
      <c r="E8" s="38">
        <f>SUM(E5:E7)</f>
        <v>449731</v>
      </c>
      <c r="F8" s="73">
        <f>D8/C8-1</f>
        <v>7.6211461806912517E-2</v>
      </c>
      <c r="G8" s="57">
        <f>D8/'2016'!D2</f>
        <v>1</v>
      </c>
    </row>
    <row r="11" spans="2:7">
      <c r="B11" s="1" t="s">
        <v>150</v>
      </c>
    </row>
  </sheetData>
  <mergeCells count="1">
    <mergeCell ref="B2:G2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"/>
  <sheetViews>
    <sheetView workbookViewId="0">
      <selection activeCell="B2" sqref="B2:G2"/>
    </sheetView>
  </sheetViews>
  <sheetFormatPr defaultRowHeight="15" customHeight="1"/>
  <cols>
    <col min="1" max="1" width="12.28515625" customWidth="1"/>
    <col min="2" max="2" width="22.42578125" customWidth="1"/>
    <col min="3" max="3" width="17.28515625" customWidth="1"/>
    <col min="4" max="4" width="18" customWidth="1"/>
    <col min="5" max="5" width="16.28515625" customWidth="1"/>
    <col min="6" max="6" width="16.140625" customWidth="1"/>
    <col min="7" max="7" width="13.28515625" customWidth="1"/>
  </cols>
  <sheetData>
    <row r="1" spans="1:7" ht="22.5" customHeight="1"/>
    <row r="2" spans="1:7" ht="20.25" customHeight="1">
      <c r="B2" s="119" t="s">
        <v>154</v>
      </c>
      <c r="C2" s="119"/>
      <c r="D2" s="119"/>
      <c r="E2" s="119"/>
      <c r="F2" s="119"/>
      <c r="G2" s="119"/>
    </row>
    <row r="3" spans="1:7" ht="15" customHeight="1" thickBot="1">
      <c r="B3" s="2"/>
      <c r="C3" s="2"/>
      <c r="D3" s="2"/>
      <c r="E3" s="2"/>
      <c r="F3" s="2"/>
    </row>
    <row r="4" spans="1:7" ht="34.5" customHeight="1">
      <c r="A4" s="2"/>
      <c r="B4" s="106" t="s">
        <v>152</v>
      </c>
      <c r="C4" s="107">
        <v>2015</v>
      </c>
      <c r="D4" s="107">
        <v>2016</v>
      </c>
      <c r="E4" s="107" t="s">
        <v>225</v>
      </c>
      <c r="F4" s="108" t="s">
        <v>226</v>
      </c>
      <c r="G4" s="109" t="s">
        <v>259</v>
      </c>
    </row>
    <row r="5" spans="1:7" ht="18" customHeight="1">
      <c r="A5" s="2"/>
      <c r="B5" s="78" t="s">
        <v>2</v>
      </c>
      <c r="C5" s="79">
        <f>'2016'!C2</f>
        <v>5901094</v>
      </c>
      <c r="D5" s="79">
        <f>'2016'!D2</f>
        <v>6350825</v>
      </c>
      <c r="E5" s="79">
        <f>D5-C5</f>
        <v>449731</v>
      </c>
      <c r="F5" s="80">
        <f>E5/C5</f>
        <v>7.621146180691242E-2</v>
      </c>
      <c r="G5" s="81">
        <f>D5/'2016'!D2</f>
        <v>1</v>
      </c>
    </row>
    <row r="6" spans="1:7" ht="12.75">
      <c r="A6" s="2"/>
      <c r="B6" s="5" t="s">
        <v>223</v>
      </c>
      <c r="C6" s="17">
        <f>'2016'!C3</f>
        <v>5723434</v>
      </c>
      <c r="D6" s="17">
        <f>'2016'!D3</f>
        <v>5968151</v>
      </c>
      <c r="E6" s="17">
        <f t="shared" ref="E6:E10" si="0">D6-C6</f>
        <v>244717</v>
      </c>
      <c r="F6" s="62">
        <f t="shared" ref="F6:F9" si="1">E6/C6</f>
        <v>4.2757023143797937E-2</v>
      </c>
      <c r="G6" s="53">
        <f>D6/'2016'!D2</f>
        <v>0.93974420646136525</v>
      </c>
    </row>
    <row r="7" spans="1:7" ht="15" customHeight="1">
      <c r="A7" s="2"/>
      <c r="B7" s="5" t="s">
        <v>153</v>
      </c>
      <c r="C7" s="17">
        <f>'2016'!C63</f>
        <v>38698</v>
      </c>
      <c r="D7" s="17">
        <f>'2016'!D63</f>
        <v>42906</v>
      </c>
      <c r="E7" s="17">
        <f t="shared" si="0"/>
        <v>4208</v>
      </c>
      <c r="F7" s="62">
        <f t="shared" si="1"/>
        <v>0.10873946974003824</v>
      </c>
      <c r="G7" s="53">
        <f>D7/'2016'!D2</f>
        <v>6.7559726492227388E-3</v>
      </c>
    </row>
    <row r="8" spans="1:7" ht="12.75">
      <c r="A8" s="2"/>
      <c r="B8" s="5" t="s">
        <v>72</v>
      </c>
      <c r="C8" s="17">
        <f>'2016'!C111</f>
        <v>73548</v>
      </c>
      <c r="D8" s="17">
        <f>'2016'!D111</f>
        <v>238543</v>
      </c>
      <c r="E8" s="17">
        <f t="shared" si="0"/>
        <v>164995</v>
      </c>
      <c r="F8" s="62">
        <f t="shared" si="1"/>
        <v>2.2433648773590038</v>
      </c>
      <c r="G8" s="53">
        <f>D8/'2016'!D2</f>
        <v>3.7560946806123617E-2</v>
      </c>
    </row>
    <row r="9" spans="1:7" ht="15" customHeight="1">
      <c r="A9" s="2"/>
      <c r="B9" s="5" t="s">
        <v>110</v>
      </c>
      <c r="C9" s="17">
        <f>'2016'!C172</f>
        <v>4411</v>
      </c>
      <c r="D9" s="17">
        <f>'2016'!D172</f>
        <v>6631</v>
      </c>
      <c r="E9" s="17">
        <f t="shared" si="0"/>
        <v>2220</v>
      </c>
      <c r="F9" s="62">
        <f t="shared" si="1"/>
        <v>0.50328723645431872</v>
      </c>
      <c r="G9" s="53">
        <f>D9/'2016'!D2</f>
        <v>1.0441163155967925E-3</v>
      </c>
    </row>
    <row r="10" spans="1:7" ht="15" customHeight="1" thickBot="1">
      <c r="A10" s="2"/>
      <c r="B10" s="6" t="s">
        <v>88</v>
      </c>
      <c r="C10" s="18">
        <f>'2016'!C157</f>
        <v>56682</v>
      </c>
      <c r="D10" s="18">
        <f>'2016'!D157</f>
        <v>88235</v>
      </c>
      <c r="E10" s="18">
        <f t="shared" si="0"/>
        <v>31553</v>
      </c>
      <c r="F10" s="63">
        <f>E10/C10</f>
        <v>0.55666701951236719</v>
      </c>
      <c r="G10" s="57">
        <f>D10/'2016'!D2</f>
        <v>1.3893470533355903E-2</v>
      </c>
    </row>
    <row r="11" spans="1:7" ht="15" customHeight="1">
      <c r="B11" s="2"/>
      <c r="C11" s="2"/>
      <c r="D11" s="2"/>
      <c r="E11" s="2"/>
      <c r="F11" s="2"/>
    </row>
    <row r="13" spans="1:7" ht="15" customHeight="1">
      <c r="B13" s="1" t="s">
        <v>150</v>
      </c>
    </row>
    <row r="20" spans="4:6" ht="15" customHeight="1">
      <c r="D20" s="3"/>
      <c r="E20" s="4"/>
      <c r="F20" s="4"/>
    </row>
  </sheetData>
  <mergeCells count="1">
    <mergeCell ref="B2:G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1:G11"/>
  <sheetViews>
    <sheetView workbookViewId="0">
      <selection activeCell="B2" sqref="B2:G2"/>
    </sheetView>
  </sheetViews>
  <sheetFormatPr defaultRowHeight="12.75"/>
  <cols>
    <col min="1" max="1" width="11.42578125" customWidth="1"/>
    <col min="2" max="2" width="23.7109375" customWidth="1"/>
    <col min="3" max="3" width="17.42578125" customWidth="1"/>
    <col min="4" max="4" width="17" customWidth="1"/>
    <col min="5" max="5" width="15.28515625" customWidth="1"/>
    <col min="6" max="6" width="16.85546875" customWidth="1"/>
    <col min="7" max="7" width="12.42578125" customWidth="1"/>
  </cols>
  <sheetData>
    <row r="1" spans="2:7" ht="27" customHeight="1"/>
    <row r="2" spans="2:7" ht="25.5" customHeight="1">
      <c r="B2" s="119" t="s">
        <v>233</v>
      </c>
      <c r="C2" s="119"/>
      <c r="D2" s="119"/>
      <c r="E2" s="119"/>
      <c r="F2" s="119"/>
      <c r="G2" s="119"/>
    </row>
    <row r="3" spans="2:7" ht="13.5" thickBot="1"/>
    <row r="4" spans="2:7" ht="38.25" customHeight="1">
      <c r="B4" s="106" t="s">
        <v>227</v>
      </c>
      <c r="C4" s="107">
        <v>2015</v>
      </c>
      <c r="D4" s="107">
        <v>2016</v>
      </c>
      <c r="E4" s="107" t="s">
        <v>225</v>
      </c>
      <c r="F4" s="108" t="s">
        <v>226</v>
      </c>
      <c r="G4" s="109" t="s">
        <v>259</v>
      </c>
    </row>
    <row r="5" spans="2:7" ht="16.5" customHeight="1">
      <c r="B5" s="43" t="s">
        <v>229</v>
      </c>
      <c r="C5" s="36">
        <v>5034368</v>
      </c>
      <c r="D5" s="36">
        <v>5181658</v>
      </c>
      <c r="E5" s="33">
        <f>D5-C5</f>
        <v>147290</v>
      </c>
      <c r="F5" s="58">
        <f>E5/C5</f>
        <v>2.925689977371539E-2</v>
      </c>
      <c r="G5" s="53">
        <f>D5/'2016'!D2</f>
        <v>0.81590313069561826</v>
      </c>
    </row>
    <row r="6" spans="2:7" ht="17.25" customHeight="1">
      <c r="B6" s="43" t="s">
        <v>228</v>
      </c>
      <c r="C6" s="36">
        <v>764588</v>
      </c>
      <c r="D6" s="36">
        <v>1066378</v>
      </c>
      <c r="E6" s="33">
        <f t="shared" ref="E6:E8" si="0">D6-C6</f>
        <v>301790</v>
      </c>
      <c r="F6" s="58">
        <f t="shared" ref="F6:F8" si="1">E6/C6</f>
        <v>0.39470930749632482</v>
      </c>
      <c r="G6" s="53">
        <f>D6/'2016'!D2</f>
        <v>0.16791172800384202</v>
      </c>
    </row>
    <row r="7" spans="2:7" ht="16.5" customHeight="1">
      <c r="B7" s="43" t="s">
        <v>230</v>
      </c>
      <c r="C7" s="36">
        <v>62664</v>
      </c>
      <c r="D7" s="36">
        <v>60376</v>
      </c>
      <c r="E7" s="33">
        <f t="shared" si="0"/>
        <v>-2288</v>
      </c>
      <c r="F7" s="58">
        <f t="shared" si="1"/>
        <v>-3.651219200817056E-2</v>
      </c>
      <c r="G7" s="53">
        <f>D7/'2016'!D2</f>
        <v>9.5067963611026908E-3</v>
      </c>
    </row>
    <row r="8" spans="2:7" ht="13.5" thickBot="1">
      <c r="B8" s="44" t="s">
        <v>231</v>
      </c>
      <c r="C8" s="38">
        <v>39474</v>
      </c>
      <c r="D8" s="38">
        <v>42413</v>
      </c>
      <c r="E8" s="42">
        <f t="shared" si="0"/>
        <v>2939</v>
      </c>
      <c r="F8" s="59">
        <f t="shared" si="1"/>
        <v>7.4454071034098387E-2</v>
      </c>
      <c r="G8" s="57">
        <f>D8/'2016'!D2</f>
        <v>6.6783449394370023E-3</v>
      </c>
    </row>
    <row r="11" spans="2:7">
      <c r="B11" s="1" t="s">
        <v>150</v>
      </c>
    </row>
  </sheetData>
  <mergeCells count="1">
    <mergeCell ref="B2:G2"/>
  </mergeCells>
  <pageMargins left="0.7" right="0.7" top="0.75" bottom="0.75" header="0.3" footer="0.3"/>
  <ignoredErrors>
    <ignoredError sqref="E5:E8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B1:G27"/>
  <sheetViews>
    <sheetView workbookViewId="0">
      <selection activeCell="B2" sqref="B2:G2"/>
    </sheetView>
  </sheetViews>
  <sheetFormatPr defaultRowHeight="12.75"/>
  <cols>
    <col min="1" max="1" width="13.140625" customWidth="1"/>
    <col min="2" max="2" width="27" customWidth="1"/>
    <col min="3" max="3" width="20.42578125" customWidth="1"/>
    <col min="4" max="4" width="19" customWidth="1"/>
    <col min="5" max="5" width="16.28515625" customWidth="1"/>
    <col min="6" max="6" width="15.7109375" customWidth="1"/>
    <col min="7" max="7" width="15" customWidth="1"/>
  </cols>
  <sheetData>
    <row r="1" spans="2:7" ht="22.5" customHeight="1"/>
    <row r="2" spans="2:7" ht="21.75" customHeight="1">
      <c r="B2" s="120" t="s">
        <v>254</v>
      </c>
      <c r="C2" s="120"/>
      <c r="D2" s="120"/>
      <c r="E2" s="120"/>
      <c r="F2" s="120"/>
      <c r="G2" s="120"/>
    </row>
    <row r="3" spans="2:7" ht="15.75" thickBot="1">
      <c r="B3" s="49"/>
      <c r="C3" s="49"/>
      <c r="D3" s="49"/>
      <c r="E3" s="49"/>
      <c r="F3" s="49"/>
    </row>
    <row r="4" spans="2:7" ht="36" customHeight="1">
      <c r="B4" s="106" t="s">
        <v>252</v>
      </c>
      <c r="C4" s="107">
        <v>2015</v>
      </c>
      <c r="D4" s="107">
        <v>2016</v>
      </c>
      <c r="E4" s="107" t="s">
        <v>224</v>
      </c>
      <c r="F4" s="108" t="s">
        <v>1</v>
      </c>
      <c r="G4" s="109" t="s">
        <v>259</v>
      </c>
    </row>
    <row r="5" spans="2:7">
      <c r="B5" s="45" t="s">
        <v>242</v>
      </c>
      <c r="C5" s="36">
        <v>1406998</v>
      </c>
      <c r="D5" s="36">
        <v>1262359</v>
      </c>
      <c r="E5" s="33">
        <f>D5-C5</f>
        <v>-144639</v>
      </c>
      <c r="F5" s="60">
        <f>E5/C5</f>
        <v>-0.10279971968687944</v>
      </c>
      <c r="G5" s="53">
        <f>D5/'2016'!D2</f>
        <v>0.19877086835174956</v>
      </c>
    </row>
    <row r="6" spans="2:7">
      <c r="B6" s="46" t="s">
        <v>240</v>
      </c>
      <c r="C6" s="36">
        <v>1087763</v>
      </c>
      <c r="D6" s="36">
        <v>1164652</v>
      </c>
      <c r="E6" s="33">
        <f t="shared" ref="E6:E24" si="0">D6-C6</f>
        <v>76889</v>
      </c>
      <c r="F6" s="60">
        <f t="shared" ref="F6:F24" si="1">E6/C6</f>
        <v>7.0685434235214839E-2</v>
      </c>
      <c r="G6" s="53">
        <f>D6/'2016'!D2</f>
        <v>0.18338593804741904</v>
      </c>
    </row>
    <row r="7" spans="2:7">
      <c r="B7" s="46" t="s">
        <v>243</v>
      </c>
      <c r="C7" s="36">
        <v>1011601</v>
      </c>
      <c r="D7" s="36">
        <v>1164179</v>
      </c>
      <c r="E7" s="33">
        <f t="shared" si="0"/>
        <v>152578</v>
      </c>
      <c r="F7" s="60">
        <f t="shared" si="1"/>
        <v>0.15082824156955163</v>
      </c>
      <c r="G7" s="53">
        <f>D7/'2016'!D2</f>
        <v>0.18331145953478484</v>
      </c>
    </row>
    <row r="8" spans="2:7">
      <c r="B8" s="46" t="s">
        <v>238</v>
      </c>
      <c r="C8" s="36">
        <v>908684</v>
      </c>
      <c r="D8" s="36">
        <v>931844</v>
      </c>
      <c r="E8" s="33">
        <f t="shared" si="0"/>
        <v>23160</v>
      </c>
      <c r="F8" s="60">
        <f t="shared" si="1"/>
        <v>2.5487408163894158E-2</v>
      </c>
      <c r="G8" s="53">
        <f>D8/'2016'!D2</f>
        <v>0.14672802352450273</v>
      </c>
    </row>
    <row r="9" spans="2:7">
      <c r="B9" s="46" t="s">
        <v>235</v>
      </c>
      <c r="C9" s="36">
        <v>627903</v>
      </c>
      <c r="D9" s="36">
        <v>845830</v>
      </c>
      <c r="E9" s="33">
        <f t="shared" si="0"/>
        <v>217927</v>
      </c>
      <c r="F9" s="60">
        <f t="shared" si="1"/>
        <v>0.34707112404304485</v>
      </c>
      <c r="G9" s="53">
        <f>D9/'2016'!D2</f>
        <v>0.13318427133482658</v>
      </c>
    </row>
    <row r="10" spans="2:7">
      <c r="B10" s="46" t="s">
        <v>244</v>
      </c>
      <c r="C10" s="36">
        <v>224394</v>
      </c>
      <c r="D10" s="36">
        <v>198538</v>
      </c>
      <c r="E10" s="33">
        <f t="shared" si="0"/>
        <v>-25856</v>
      </c>
      <c r="F10" s="60">
        <f t="shared" si="1"/>
        <v>-0.11522589730563206</v>
      </c>
      <c r="G10" s="53">
        <f>D10/'2016'!D2</f>
        <v>3.1261765203733374E-2</v>
      </c>
    </row>
    <row r="11" spans="2:7">
      <c r="B11" s="46" t="s">
        <v>239</v>
      </c>
      <c r="C11" s="36">
        <v>205160</v>
      </c>
      <c r="D11" s="36">
        <v>193505</v>
      </c>
      <c r="E11" s="33">
        <f t="shared" si="0"/>
        <v>-11655</v>
      </c>
      <c r="F11" s="60">
        <f t="shared" si="1"/>
        <v>-5.6809319555468904E-2</v>
      </c>
      <c r="G11" s="53">
        <f>D11/'2016'!D2</f>
        <v>3.0469269740545521E-2</v>
      </c>
    </row>
    <row r="12" spans="2:7">
      <c r="B12" s="46" t="s">
        <v>256</v>
      </c>
      <c r="C12" s="36">
        <v>77490</v>
      </c>
      <c r="D12" s="36">
        <v>129551</v>
      </c>
      <c r="E12" s="33">
        <f t="shared" si="0"/>
        <v>52061</v>
      </c>
      <c r="F12" s="60">
        <f t="shared" si="1"/>
        <v>0.67184152793908891</v>
      </c>
      <c r="G12" s="53">
        <f>D12/'2016'!D2</f>
        <v>2.0399082009030324E-2</v>
      </c>
    </row>
    <row r="13" spans="2:7">
      <c r="B13" s="46" t="s">
        <v>246</v>
      </c>
      <c r="C13" s="36">
        <v>91920</v>
      </c>
      <c r="D13" s="36">
        <v>108527</v>
      </c>
      <c r="E13" s="33">
        <f t="shared" si="0"/>
        <v>16607</v>
      </c>
      <c r="F13" s="60">
        <f t="shared" si="1"/>
        <v>0.18066797214969538</v>
      </c>
      <c r="G13" s="53">
        <f>D13/'2016'!D2</f>
        <v>1.7088645963319726E-2</v>
      </c>
    </row>
    <row r="14" spans="2:7">
      <c r="B14" s="46" t="s">
        <v>234</v>
      </c>
      <c r="C14" s="36">
        <v>59195</v>
      </c>
      <c r="D14" s="36">
        <v>90997</v>
      </c>
      <c r="E14" s="33">
        <f t="shared" si="0"/>
        <v>31802</v>
      </c>
      <c r="F14" s="60">
        <f t="shared" si="1"/>
        <v>0.53724132105752176</v>
      </c>
      <c r="G14" s="53">
        <f>D14/'2016'!D2</f>
        <v>1.432837465998512E-2</v>
      </c>
    </row>
    <row r="15" spans="2:7">
      <c r="B15" s="46" t="s">
        <v>245</v>
      </c>
      <c r="C15" s="36">
        <v>61124</v>
      </c>
      <c r="D15" s="36">
        <v>68753</v>
      </c>
      <c r="E15" s="33">
        <f t="shared" si="0"/>
        <v>7629</v>
      </c>
      <c r="F15" s="60">
        <f t="shared" si="1"/>
        <v>0.12481185786270532</v>
      </c>
      <c r="G15" s="53">
        <f>D15/'2016'!D2</f>
        <v>1.0825837588029902E-2</v>
      </c>
    </row>
    <row r="16" spans="2:7">
      <c r="B16" s="46" t="s">
        <v>255</v>
      </c>
      <c r="C16" s="36">
        <v>6353</v>
      </c>
      <c r="D16" s="36">
        <v>45995</v>
      </c>
      <c r="E16" s="33">
        <f t="shared" si="0"/>
        <v>39642</v>
      </c>
      <c r="F16" s="60">
        <f t="shared" si="1"/>
        <v>6.2398866677160401</v>
      </c>
      <c r="G16" s="53">
        <f>D16/'2016'!D2</f>
        <v>7.2423661492798178E-3</v>
      </c>
    </row>
    <row r="17" spans="2:7">
      <c r="B17" s="46" t="s">
        <v>237</v>
      </c>
      <c r="C17" s="36">
        <v>29618</v>
      </c>
      <c r="D17" s="36">
        <v>42484</v>
      </c>
      <c r="E17" s="33">
        <f t="shared" si="0"/>
        <v>12866</v>
      </c>
      <c r="F17" s="60">
        <f t="shared" si="1"/>
        <v>0.43439800121547706</v>
      </c>
      <c r="G17" s="53">
        <f>D17/'2016'!D2</f>
        <v>6.6895245893250086E-3</v>
      </c>
    </row>
    <row r="18" spans="2:7">
      <c r="B18" s="46" t="s">
        <v>248</v>
      </c>
      <c r="C18" s="36">
        <v>27768</v>
      </c>
      <c r="D18" s="36">
        <v>31994</v>
      </c>
      <c r="E18" s="33">
        <f t="shared" si="0"/>
        <v>4226</v>
      </c>
      <c r="F18" s="60">
        <f t="shared" si="1"/>
        <v>0.15218957072889658</v>
      </c>
      <c r="G18" s="53">
        <f>D18/'2016'!D2</f>
        <v>5.0377706833364165E-3</v>
      </c>
    </row>
    <row r="19" spans="2:7">
      <c r="B19" s="46" t="s">
        <v>247</v>
      </c>
      <c r="C19" s="36">
        <v>34896</v>
      </c>
      <c r="D19" s="36">
        <v>28382</v>
      </c>
      <c r="E19" s="33">
        <f t="shared" si="0"/>
        <v>-6514</v>
      </c>
      <c r="F19" s="60">
        <f t="shared" si="1"/>
        <v>-0.18666895919303073</v>
      </c>
      <c r="G19" s="53">
        <f>D19/'2016'!D2</f>
        <v>4.4690256777662743E-3</v>
      </c>
    </row>
    <row r="20" spans="2:7">
      <c r="B20" s="46" t="s">
        <v>249</v>
      </c>
      <c r="C20" s="36">
        <v>20879</v>
      </c>
      <c r="D20" s="36">
        <v>22692</v>
      </c>
      <c r="E20" s="33">
        <f t="shared" si="0"/>
        <v>1813</v>
      </c>
      <c r="F20" s="60">
        <f t="shared" si="1"/>
        <v>8.6833660615929883E-2</v>
      </c>
      <c r="G20" s="53">
        <f>D20/'2016'!D2</f>
        <v>3.5730790881499646E-3</v>
      </c>
    </row>
    <row r="21" spans="2:7">
      <c r="B21" s="46" t="s">
        <v>251</v>
      </c>
      <c r="C21" s="36">
        <v>15483</v>
      </c>
      <c r="D21" s="36">
        <v>17486</v>
      </c>
      <c r="E21" s="33">
        <f t="shared" si="0"/>
        <v>2003</v>
      </c>
      <c r="F21" s="60">
        <f t="shared" si="1"/>
        <v>0.12936769359943162</v>
      </c>
      <c r="G21" s="53">
        <f>D21/'2016'!D2</f>
        <v>2.7533430696011934E-3</v>
      </c>
    </row>
    <row r="22" spans="2:7">
      <c r="B22" s="46" t="s">
        <v>250</v>
      </c>
      <c r="C22" s="36">
        <v>3112</v>
      </c>
      <c r="D22" s="36">
        <v>2235</v>
      </c>
      <c r="E22" s="33">
        <f t="shared" si="0"/>
        <v>-877</v>
      </c>
      <c r="F22" s="60">
        <f t="shared" si="1"/>
        <v>-0.28181233933161953</v>
      </c>
      <c r="G22" s="53">
        <f>D22/'2016'!D2</f>
        <v>3.5192278168584394E-4</v>
      </c>
    </row>
    <row r="23" spans="2:7">
      <c r="B23" s="46" t="s">
        <v>241</v>
      </c>
      <c r="C23" s="36">
        <v>359</v>
      </c>
      <c r="D23" s="36">
        <v>499</v>
      </c>
      <c r="E23" s="33">
        <f t="shared" si="0"/>
        <v>140</v>
      </c>
      <c r="F23" s="60">
        <f t="shared" si="1"/>
        <v>0.38997214484679665</v>
      </c>
      <c r="G23" s="53">
        <f>D23/'2016'!D2</f>
        <v>7.8572468931201858E-5</v>
      </c>
    </row>
    <row r="24" spans="2:7" ht="13.5" thickBot="1">
      <c r="B24" s="47" t="s">
        <v>236</v>
      </c>
      <c r="C24" s="38">
        <v>394</v>
      </c>
      <c r="D24" s="38">
        <v>323</v>
      </c>
      <c r="E24" s="42">
        <f t="shared" si="0"/>
        <v>-71</v>
      </c>
      <c r="F24" s="61">
        <f t="shared" si="1"/>
        <v>-0.1802030456852792</v>
      </c>
      <c r="G24" s="57">
        <f>D24/'2016'!D2</f>
        <v>5.0859533997551502E-5</v>
      </c>
    </row>
    <row r="25" spans="2:7">
      <c r="B25" s="115"/>
      <c r="C25" s="111"/>
      <c r="D25" s="111"/>
      <c r="G25" s="114"/>
    </row>
    <row r="27" spans="2:7">
      <c r="B27" s="1" t="s">
        <v>150</v>
      </c>
    </row>
  </sheetData>
  <mergeCells count="1">
    <mergeCell ref="B2:G2"/>
  </mergeCells>
  <pageMargins left="0.7" right="0.7" top="0.75" bottom="0.75" header="0.3" footer="0.3"/>
  <ignoredErrors>
    <ignoredError sqref="E5:E2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2016</vt:lpstr>
      <vt:lpstr>Top15</vt:lpstr>
      <vt:lpstr>Types of visit</vt:lpstr>
      <vt:lpstr>Regions</vt:lpstr>
      <vt:lpstr>Border Type</vt:lpstr>
      <vt:lpstr>Border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Arabuli</cp:lastModifiedBy>
  <dcterms:created xsi:type="dcterms:W3CDTF">2012-06-01T06:45:51Z</dcterms:created>
  <dcterms:modified xsi:type="dcterms:W3CDTF">2017-01-04T13:16:57Z</dcterms:modified>
</cp:coreProperties>
</file>