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0590" windowHeight="8085"/>
  </bookViews>
  <sheets>
    <sheet name="2016 June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223" i="1"/>
  <c r="F218"/>
  <c r="F214"/>
  <c r="F207"/>
  <c r="F112"/>
  <c r="E112"/>
  <c r="F105"/>
  <c r="F84"/>
  <c r="E200"/>
  <c r="F200" s="1"/>
  <c r="C117" l="1"/>
  <c r="D117"/>
  <c r="E52"/>
  <c r="F52" s="1"/>
  <c r="C59"/>
  <c r="D59"/>
  <c r="E144"/>
  <c r="E85"/>
  <c r="E86"/>
  <c r="F86" s="1"/>
  <c r="E87"/>
  <c r="E88"/>
  <c r="F88" s="1"/>
  <c r="E37"/>
  <c r="F37" s="1"/>
  <c r="C49"/>
  <c r="D49"/>
  <c r="F8" i="12" l="1"/>
  <c r="F7"/>
  <c r="E7"/>
  <c r="F6"/>
  <c r="E6"/>
  <c r="E8" s="1"/>
  <c r="F5"/>
  <c r="E5"/>
  <c r="E115" i="1" l="1"/>
  <c r="F115" s="1"/>
  <c r="E56" l="1"/>
  <c r="E5" i="11"/>
  <c r="E17"/>
  <c r="F17" s="1"/>
  <c r="C4" i="1" l="1"/>
  <c r="C25"/>
  <c r="C33"/>
  <c r="C64"/>
  <c r="C83"/>
  <c r="C91"/>
  <c r="C95"/>
  <c r="C109"/>
  <c r="C133"/>
  <c r="C142"/>
  <c r="C152"/>
  <c r="C168"/>
  <c r="C188"/>
  <c r="C205"/>
  <c r="C211"/>
  <c r="C216"/>
  <c r="C224"/>
  <c r="D142"/>
  <c r="D91"/>
  <c r="D224"/>
  <c r="D216"/>
  <c r="D211"/>
  <c r="D205"/>
  <c r="D188"/>
  <c r="D168"/>
  <c r="D152"/>
  <c r="D133"/>
  <c r="D109"/>
  <c r="D95"/>
  <c r="D83"/>
  <c r="D64"/>
  <c r="D33"/>
  <c r="D25"/>
  <c r="D4"/>
  <c r="E225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3" i="1" l="1"/>
  <c r="C167"/>
  <c r="C108"/>
  <c r="C3"/>
  <c r="D167"/>
  <c r="D108"/>
  <c r="D63"/>
  <c r="D3"/>
  <c r="D2" l="1"/>
  <c r="G112" s="1"/>
  <c r="C2"/>
  <c r="E5" i="8"/>
  <c r="F5" s="1"/>
  <c r="E6"/>
  <c r="F6" s="1"/>
  <c r="E7"/>
  <c r="F7" s="1"/>
  <c r="E8"/>
  <c r="F8" s="1"/>
  <c r="G52" i="1" l="1"/>
  <c r="G200"/>
  <c r="G37"/>
  <c r="G144"/>
  <c r="G115"/>
  <c r="G6" i="12"/>
  <c r="G7"/>
  <c r="G8"/>
  <c r="G5"/>
  <c r="G167" i="1"/>
  <c r="G22" i="11"/>
  <c r="G18"/>
  <c r="G19"/>
  <c r="G15"/>
  <c r="G20"/>
  <c r="G16"/>
  <c r="G21"/>
  <c r="G17"/>
  <c r="G24"/>
  <c r="G11"/>
  <c r="G7"/>
  <c r="G7" i="8"/>
  <c r="G12" i="11"/>
  <c r="G8"/>
  <c r="G8" i="8"/>
  <c r="G13" i="11"/>
  <c r="G9"/>
  <c r="G5"/>
  <c r="G5" i="8"/>
  <c r="H8" i="2"/>
  <c r="H5"/>
  <c r="H6"/>
  <c r="G14" i="11"/>
  <c r="G10"/>
  <c r="G6"/>
  <c r="G6" i="8"/>
  <c r="H13" i="2"/>
  <c r="H7"/>
  <c r="G3" i="1"/>
  <c r="G63"/>
  <c r="G223"/>
  <c r="G219"/>
  <c r="G215"/>
  <c r="G207"/>
  <c r="G204"/>
  <c r="G199"/>
  <c r="G195"/>
  <c r="G191"/>
  <c r="G187"/>
  <c r="G183"/>
  <c r="G179"/>
  <c r="G175"/>
  <c r="G171"/>
  <c r="G163"/>
  <c r="G159"/>
  <c r="G155"/>
  <c r="G151"/>
  <c r="G147"/>
  <c r="G139"/>
  <c r="G135"/>
  <c r="G131"/>
  <c r="G127"/>
  <c r="G123"/>
  <c r="G119"/>
  <c r="G116"/>
  <c r="G110"/>
  <c r="G107"/>
  <c r="G103"/>
  <c r="G99"/>
  <c r="G87"/>
  <c r="G79"/>
  <c r="G75"/>
  <c r="G71"/>
  <c r="G67"/>
  <c r="G56"/>
  <c r="G51"/>
  <c r="G48"/>
  <c r="G44"/>
  <c r="G40"/>
  <c r="G35"/>
  <c r="G31"/>
  <c r="G27"/>
  <c r="G23"/>
  <c r="G19"/>
  <c r="G15"/>
  <c r="G11"/>
  <c r="G7"/>
  <c r="G212"/>
  <c r="G196"/>
  <c r="G180"/>
  <c r="G172"/>
  <c r="G164"/>
  <c r="G156"/>
  <c r="G148"/>
  <c r="G140"/>
  <c r="G132"/>
  <c r="G124"/>
  <c r="G100"/>
  <c r="G92"/>
  <c r="G84"/>
  <c r="G76"/>
  <c r="G68"/>
  <c r="G60"/>
  <c r="G53"/>
  <c r="G45"/>
  <c r="G36"/>
  <c r="G28"/>
  <c r="G20"/>
  <c r="G12"/>
  <c r="G221"/>
  <c r="G213"/>
  <c r="G197"/>
  <c r="G189"/>
  <c r="G181"/>
  <c r="G173"/>
  <c r="G165"/>
  <c r="G157"/>
  <c r="G149"/>
  <c r="G141"/>
  <c r="G125"/>
  <c r="G101"/>
  <c r="G93"/>
  <c r="G85"/>
  <c r="G77"/>
  <c r="G69"/>
  <c r="G61"/>
  <c r="G54"/>
  <c r="G46"/>
  <c r="G38"/>
  <c r="G29"/>
  <c r="G21"/>
  <c r="G13"/>
  <c r="G5"/>
  <c r="G226"/>
  <c r="G222"/>
  <c r="G218"/>
  <c r="G214"/>
  <c r="G210"/>
  <c r="G206"/>
  <c r="G203"/>
  <c r="G198"/>
  <c r="G194"/>
  <c r="G190"/>
  <c r="G186"/>
  <c r="G182"/>
  <c r="G178"/>
  <c r="G174"/>
  <c r="G170"/>
  <c r="G166"/>
  <c r="G162"/>
  <c r="G158"/>
  <c r="G154"/>
  <c r="G150"/>
  <c r="G146"/>
  <c r="G138"/>
  <c r="G134"/>
  <c r="G130"/>
  <c r="G126"/>
  <c r="G122"/>
  <c r="G118"/>
  <c r="G114"/>
  <c r="G106"/>
  <c r="G102"/>
  <c r="G98"/>
  <c r="G94"/>
  <c r="G90"/>
  <c r="G86"/>
  <c r="G82"/>
  <c r="G78"/>
  <c r="G74"/>
  <c r="G70"/>
  <c r="G66"/>
  <c r="G62"/>
  <c r="G55"/>
  <c r="G50"/>
  <c r="G47"/>
  <c r="G43"/>
  <c r="G39"/>
  <c r="G34"/>
  <c r="G30"/>
  <c r="G26"/>
  <c r="G22"/>
  <c r="G18"/>
  <c r="G14"/>
  <c r="G10"/>
  <c r="G6"/>
  <c r="G2"/>
  <c r="G220"/>
  <c r="G208"/>
  <c r="G201"/>
  <c r="G192"/>
  <c r="G184"/>
  <c r="G176"/>
  <c r="G160"/>
  <c r="G143"/>
  <c r="G136"/>
  <c r="G128"/>
  <c r="G120"/>
  <c r="G111"/>
  <c r="G104"/>
  <c r="G96"/>
  <c r="G88"/>
  <c r="G80"/>
  <c r="G72"/>
  <c r="G57"/>
  <c r="G41"/>
  <c r="G32"/>
  <c r="G24"/>
  <c r="G16"/>
  <c r="G8"/>
  <c r="G225"/>
  <c r="G217"/>
  <c r="G209"/>
  <c r="G202"/>
  <c r="G193"/>
  <c r="G185"/>
  <c r="G177"/>
  <c r="G169"/>
  <c r="G161"/>
  <c r="G153"/>
  <c r="G145"/>
  <c r="G137"/>
  <c r="G129"/>
  <c r="G121"/>
  <c r="G113"/>
  <c r="G105"/>
  <c r="G97"/>
  <c r="G89"/>
  <c r="G81"/>
  <c r="G73"/>
  <c r="G65"/>
  <c r="G58"/>
  <c r="G42"/>
  <c r="G17"/>
  <c r="G9"/>
  <c r="G49"/>
  <c r="G59"/>
  <c r="G142"/>
  <c r="G4"/>
  <c r="G91"/>
  <c r="G117"/>
  <c r="G95"/>
  <c r="G211"/>
  <c r="G205"/>
  <c r="G64"/>
  <c r="G25"/>
  <c r="G133"/>
  <c r="G152"/>
  <c r="G224"/>
  <c r="G216"/>
  <c r="G168"/>
  <c r="G33"/>
  <c r="G83"/>
  <c r="G109"/>
  <c r="G188"/>
  <c r="G108"/>
  <c r="H16" i="2"/>
  <c r="H12"/>
  <c r="H17"/>
  <c r="H9"/>
  <c r="H18"/>
  <c r="H10"/>
  <c r="H19"/>
  <c r="H15"/>
  <c r="H11"/>
  <c r="H14"/>
  <c r="G23" i="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3"/>
  <c r="F53" s="1"/>
  <c r="E54"/>
  <c r="F54" s="1"/>
  <c r="E55"/>
  <c r="F55" s="1"/>
  <c r="E57"/>
  <c r="F57" s="1"/>
  <c r="E58"/>
  <c r="F58" s="1"/>
  <c r="E60"/>
  <c r="F60" s="1"/>
  <c r="E61"/>
  <c r="F61" s="1"/>
  <c r="E62"/>
  <c r="F62" s="1"/>
  <c r="E65"/>
  <c r="E66"/>
  <c r="E67"/>
  <c r="F67" s="1"/>
  <c r="E68"/>
  <c r="E69"/>
  <c r="E70"/>
  <c r="E71"/>
  <c r="F71" s="1"/>
  <c r="E72"/>
  <c r="F72" s="1"/>
  <c r="E73"/>
  <c r="E74"/>
  <c r="E75"/>
  <c r="F75" s="1"/>
  <c r="E76"/>
  <c r="E77"/>
  <c r="F77" s="1"/>
  <c r="E78"/>
  <c r="E79"/>
  <c r="E80"/>
  <c r="F80" s="1"/>
  <c r="E81"/>
  <c r="F81" s="1"/>
  <c r="E82"/>
  <c r="E84"/>
  <c r="F85"/>
  <c r="E89"/>
  <c r="F89" s="1"/>
  <c r="E90"/>
  <c r="F90" s="1"/>
  <c r="E92"/>
  <c r="F92" s="1"/>
  <c r="E93"/>
  <c r="F93" s="1"/>
  <c r="E94"/>
  <c r="F94" s="1"/>
  <c r="E96"/>
  <c r="F96" s="1"/>
  <c r="E97"/>
  <c r="F97" s="1"/>
  <c r="E98"/>
  <c r="F98" s="1"/>
  <c r="E99"/>
  <c r="F99" s="1"/>
  <c r="E100"/>
  <c r="F100" s="1"/>
  <c r="E101"/>
  <c r="F101" s="1"/>
  <c r="E102"/>
  <c r="E103"/>
  <c r="F103" s="1"/>
  <c r="E104"/>
  <c r="F104" s="1"/>
  <c r="E105"/>
  <c r="E106"/>
  <c r="F106" s="1"/>
  <c r="E107"/>
  <c r="F107" s="1"/>
  <c r="E110"/>
  <c r="F110" s="1"/>
  <c r="E111"/>
  <c r="F111" s="1"/>
  <c r="E113"/>
  <c r="F113" s="1"/>
  <c r="E114"/>
  <c r="E116"/>
  <c r="F116" s="1"/>
  <c r="E118"/>
  <c r="E119"/>
  <c r="F119" s="1"/>
  <c r="E120"/>
  <c r="E121"/>
  <c r="E122"/>
  <c r="E123"/>
  <c r="E124"/>
  <c r="F124" s="1"/>
  <c r="E125"/>
  <c r="E126"/>
  <c r="E127"/>
  <c r="E128"/>
  <c r="E129"/>
  <c r="E130"/>
  <c r="E131"/>
  <c r="E132"/>
  <c r="E134"/>
  <c r="F134" s="1"/>
  <c r="E135"/>
  <c r="F135" s="1"/>
  <c r="E136"/>
  <c r="F136" s="1"/>
  <c r="E137"/>
  <c r="F137" s="1"/>
  <c r="E138"/>
  <c r="F138" s="1"/>
  <c r="E139"/>
  <c r="F139" s="1"/>
  <c r="E140"/>
  <c r="F140" s="1"/>
  <c r="E141"/>
  <c r="F141" s="1"/>
  <c r="E143"/>
  <c r="E145"/>
  <c r="F145" s="1"/>
  <c r="E146"/>
  <c r="F146" s="1"/>
  <c r="E147"/>
  <c r="E148"/>
  <c r="F148" s="1"/>
  <c r="E149"/>
  <c r="F149" s="1"/>
  <c r="E150"/>
  <c r="F150" s="1"/>
  <c r="E151"/>
  <c r="F151" s="1"/>
  <c r="E153"/>
  <c r="F153" s="1"/>
  <c r="E154"/>
  <c r="F154" s="1"/>
  <c r="E155"/>
  <c r="F155" s="1"/>
  <c r="E156"/>
  <c r="F156" s="1"/>
  <c r="E157"/>
  <c r="F157" s="1"/>
  <c r="E158"/>
  <c r="F158" s="1"/>
  <c r="E159"/>
  <c r="E160"/>
  <c r="F160" s="1"/>
  <c r="E161"/>
  <c r="E162"/>
  <c r="F162" s="1"/>
  <c r="E163"/>
  <c r="F163" s="1"/>
  <c r="E164"/>
  <c r="F164" s="1"/>
  <c r="E165"/>
  <c r="F165" s="1"/>
  <c r="E166"/>
  <c r="F166" s="1"/>
  <c r="E169"/>
  <c r="E170"/>
  <c r="F170" s="1"/>
  <c r="E171"/>
  <c r="F171" s="1"/>
  <c r="E172"/>
  <c r="E173"/>
  <c r="F173" s="1"/>
  <c r="E174"/>
  <c r="F174" s="1"/>
  <c r="E175"/>
  <c r="E176"/>
  <c r="E177"/>
  <c r="F177" s="1"/>
  <c r="E178"/>
  <c r="E179"/>
  <c r="E180"/>
  <c r="F180" s="1"/>
  <c r="E181"/>
  <c r="E182"/>
  <c r="E183"/>
  <c r="F183" s="1"/>
  <c r="E184"/>
  <c r="F184" s="1"/>
  <c r="E185"/>
  <c r="F185" s="1"/>
  <c r="E186"/>
  <c r="E187"/>
  <c r="F187" s="1"/>
  <c r="E189"/>
  <c r="F189" s="1"/>
  <c r="E190"/>
  <c r="E191"/>
  <c r="E192"/>
  <c r="F192" s="1"/>
  <c r="E193"/>
  <c r="E194"/>
  <c r="F194" s="1"/>
  <c r="E195"/>
  <c r="E196"/>
  <c r="F196" s="1"/>
  <c r="E197"/>
  <c r="E198"/>
  <c r="E199"/>
  <c r="E201"/>
  <c r="F201" s="1"/>
  <c r="E202"/>
  <c r="F202" s="1"/>
  <c r="E203"/>
  <c r="F203" s="1"/>
  <c r="E204"/>
  <c r="E206"/>
  <c r="E207"/>
  <c r="E208"/>
  <c r="F208" s="1"/>
  <c r="E209"/>
  <c r="F209" s="1"/>
  <c r="E210"/>
  <c r="E212"/>
  <c r="F212" s="1"/>
  <c r="E213"/>
  <c r="F213" s="1"/>
  <c r="E214"/>
  <c r="E215"/>
  <c r="F215" s="1"/>
  <c r="E217"/>
  <c r="E218"/>
  <c r="E219"/>
  <c r="E220"/>
  <c r="E221"/>
  <c r="F221" s="1"/>
  <c r="E222"/>
  <c r="E223"/>
  <c r="F225"/>
  <c r="E226"/>
  <c r="F226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59" i="1"/>
  <c r="F59" s="1"/>
  <c r="E49"/>
  <c r="F49" s="1"/>
  <c r="E25"/>
  <c r="F25" s="1"/>
  <c r="E188"/>
  <c r="F188" s="1"/>
  <c r="E4" l="1"/>
  <c r="F4" s="1"/>
  <c r="E216"/>
  <c r="F216" s="1"/>
  <c r="E91"/>
  <c r="F91" s="1"/>
  <c r="E33"/>
  <c r="F33" s="1"/>
  <c r="E142"/>
  <c r="F142" s="1"/>
  <c r="E224"/>
  <c r="F224" s="1"/>
  <c r="E211"/>
  <c r="F211" s="1"/>
  <c r="E205"/>
  <c r="F205" s="1"/>
  <c r="E168"/>
  <c r="F168" s="1"/>
  <c r="E133"/>
  <c r="F133" s="1"/>
  <c r="E117"/>
  <c r="F117" s="1"/>
  <c r="E109"/>
  <c r="F109" s="1"/>
  <c r="E95"/>
  <c r="F95" s="1"/>
  <c r="E83"/>
  <c r="F83" s="1"/>
  <c r="C10" i="3"/>
  <c r="E10" s="1"/>
  <c r="F10" s="1"/>
  <c r="E152" i="1"/>
  <c r="D7" i="3"/>
  <c r="G7" s="1"/>
  <c r="D6"/>
  <c r="G6" s="1"/>
  <c r="D8"/>
  <c r="G8" s="1"/>
  <c r="C7" l="1"/>
  <c r="E7" s="1"/>
  <c r="F7" s="1"/>
  <c r="E63" i="1"/>
  <c r="C8" i="3"/>
  <c r="E8" s="1"/>
  <c r="F8" s="1"/>
  <c r="E108" i="1"/>
  <c r="F152"/>
  <c r="E167"/>
  <c r="C6" i="3"/>
  <c r="E6" s="1"/>
  <c r="F6" s="1"/>
  <c r="E3" i="1"/>
  <c r="D5" i="3"/>
  <c r="G5" s="1"/>
  <c r="D9"/>
  <c r="G9" s="1"/>
  <c r="C9"/>
  <c r="E9" l="1"/>
  <c r="F9" s="1"/>
  <c r="F63" i="1"/>
  <c r="F167"/>
  <c r="F108"/>
  <c r="F3"/>
  <c r="C5" i="3" l="1"/>
  <c r="E5" l="1"/>
  <c r="F5" s="1"/>
</calcChain>
</file>

<file path=xl/sharedStrings.xml><?xml version="1.0" encoding="utf-8"?>
<sst xmlns="http://schemas.openxmlformats.org/spreadsheetml/2006/main" count="321" uniqueCount="272">
  <si>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</si>
  <si>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</si>
  <si>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</si>
  <si>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</si>
  <si>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</si>
  <si>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</si>
  <si>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</si>
  <si>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</si>
  <si>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</si>
  <si>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</si>
  <si>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</si>
  <si>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</si>
  <si>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</si>
  <si>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</si>
  <si>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</si>
  <si>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</si>
  <si>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</si>
  <si>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</si>
  <si>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</si>
  <si>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</si>
  <si>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</si>
  <si>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</si>
  <si>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</si>
  <si>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</si>
  <si>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</si>
  <si>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</si>
  <si>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</si>
  <si>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</si>
  <si>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</si>
  <si>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</si>
  <si>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</si>
  <si>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</si>
  <si>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</si>
  <si>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</si>
  <si>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</si>
  <si>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</si>
  <si>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</si>
  <si>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</si>
  <si>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</si>
  <si>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</si>
  <si>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</si>
  <si>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</si>
  <si>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</si>
  <si>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</si>
  <si>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</si>
  <si>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</si>
  <si>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</si>
  <si>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</si>
  <si>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</si>
  <si>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</si>
  <si>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</si>
  <si>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</si>
  <si>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</si>
  <si>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</si>
  <si>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</si>
  <si>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</si>
  <si>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</si>
  <si>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</si>
  <si>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</si>
  <si>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</si>
  <si>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</si>
  <si>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</si>
  <si>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</si>
  <si>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</si>
  <si>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</si>
  <si>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</si>
  <si>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</si>
  <si>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</si>
  <si>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</si>
  <si>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</si>
  <si>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</si>
  <si>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</si>
  <si>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</si>
  <si>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</si>
  <si>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</si>
  <si>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</si>
  <si>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</si>
  <si>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</si>
  <si>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</si>
  <si>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</si>
  <si>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</si>
  <si>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</si>
  <si>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</si>
  <si>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</si>
  <si>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</si>
  <si>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</si>
  <si>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</si>
  <si>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</si>
  <si>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</si>
  <si>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</si>
  <si>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</si>
  <si>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</si>
  <si>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</si>
  <si>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</si>
  <si>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</si>
  <si>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</si>
  <si>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</si>
  <si>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</si>
  <si>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</si>
  <si>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</si>
  <si>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</si>
  <si>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</si>
  <si>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</si>
  <si>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</si>
  <si>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</si>
  <si>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</si>
  <si>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</si>
  <si>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</si>
  <si>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</si>
  <si>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</si>
  <si>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</si>
  <si>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</si>
  <si>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</si>
  <si>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</si>
  <si>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</si>
  <si>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</si>
  <si>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</si>
  <si>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</si>
  <si>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</si>
  <si>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</si>
  <si>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</si>
  <si>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</si>
  <si>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</si>
  <si>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</si>
  <si>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</si>
  <si>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</si>
  <si>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</si>
  <si>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</si>
  <si>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</si>
  <si>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</si>
  <si>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</si>
  <si>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</si>
  <si>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</si>
  <si>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</si>
  <si>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</si>
  <si>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</si>
  <si>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</si>
  <si>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</si>
  <si>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</si>
  <si>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</si>
  <si>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</si>
  <si>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</si>
  <si>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</si>
  <si>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</si>
  <si>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</si>
  <si>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</si>
  <si>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</si>
  <si>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</si>
  <si>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</si>
  <si>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</si>
  <si>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</si>
  <si>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</si>
  <si>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</si>
  <si>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</si>
  <si>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</si>
  <si>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</si>
  <si>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</si>
  <si>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</si>
  <si>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</si>
  <si>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</si>
  <si>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</si>
  <si>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</si>
  <si>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</si>
  <si>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</si>
  <si>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</si>
  <si>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</si>
  <si>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</si>
  <si>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</si>
  <si>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</si>
  <si>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</si>
  <si>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</si>
  <si>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</si>
  <si>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</si>
  <si>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</si>
  <si>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</si>
  <si>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</si>
  <si>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</si>
  <si>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</si>
  <si>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</si>
  <si>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</si>
  <si>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</si>
  <si>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</si>
  <si>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</si>
  <si>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</si>
  <si>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</si>
  <si>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Sierra Leone</t>
  </si>
  <si>
    <t>Botswana</t>
  </si>
  <si>
    <t>Lesotho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</si>
  <si>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</si>
  <si>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</si>
  <si>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</si>
  <si>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</si>
  <si>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</si>
  <si>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</si>
  <si>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</si>
  <si>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</si>
  <si>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</si>
  <si>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</si>
  <si>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</si>
  <si>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</si>
  <si>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</si>
  <si>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</si>
  <si>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</si>
  <si>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</si>
  <si>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</si>
  <si>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</si>
  <si>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</si>
  <si>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</si>
  <si>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</si>
  <si>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</si>
  <si>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</si>
  <si>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</si>
  <si>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</si>
  <si>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</si>
  <si>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</si>
  <si>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</si>
  <si>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</si>
  <si>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</si>
  <si>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</si>
  <si>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</si>
  <si>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</si>
  <si>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</si>
  <si>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</si>
  <si>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</si>
  <si>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</si>
  <si>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</si>
  <si>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</si>
  <si>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</si>
  <si>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</si>
  <si>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</si>
  <si>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</si>
  <si>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</si>
  <si>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</si>
  <si>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</si>
  <si>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</si>
  <si>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</si>
  <si>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</si>
  <si>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</si>
  <si>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</si>
  <si>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</si>
  <si>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</si>
  <si>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</si>
  <si>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</si>
  <si>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</si>
  <si>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</si>
  <si>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</si>
  <si>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</si>
  <si>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</si>
  <si>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</si>
  <si>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</si>
  <si>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</si>
  <si>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</si>
  <si>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</si>
  <si>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</si>
  <si>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</si>
  <si>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</si>
  <si>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</si>
  <si>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</si>
  <si>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U S A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</si>
  <si>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</si>
  <si>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</si>
  <si>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</si>
  <si>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</si>
  <si>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</si>
  <si>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Andorra</t>
  </si>
  <si>
    <t>Brunei Darussalam</t>
  </si>
  <si>
    <t>2015: June</t>
  </si>
  <si>
    <t>2016: June</t>
  </si>
  <si>
    <t>Monaco</t>
  </si>
  <si>
    <t>Guyana</t>
  </si>
  <si>
    <t>North Korea</t>
  </si>
  <si>
    <t>Niger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</si>
</sst>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7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97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0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1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2" xfId="3" applyNumberFormat="1" applyFont="1" applyFill="1" applyBorder="1" applyAlignment="1">
      <alignment horizontal="center" vertical="center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164" fontId="8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25" xfId="3" applyFont="1" applyBorder="1" applyAlignment="1">
      <alignment horizontal="center" vertical="center"/>
    </xf>
    <xf numFmtId="9" fontId="8" fillId="0" borderId="26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8" borderId="5" xfId="7" applyNumberFormat="1" applyFill="1" applyBorder="1" applyAlignment="1">
      <alignment horizontal="center" vertical="center" wrapText="1"/>
    </xf>
    <xf numFmtId="0" fontId="17" fillId="8" borderId="6" xfId="7" applyNumberFormat="1" applyFill="1" applyBorder="1" applyAlignment="1">
      <alignment horizontal="center" vertical="center" wrapText="1"/>
    </xf>
    <xf numFmtId="3" fontId="17" fillId="8" borderId="23" xfId="7" applyNumberFormat="1" applyFill="1" applyBorder="1" applyAlignment="1">
      <alignment horizontal="center" vertical="center" wrapText="1"/>
    </xf>
    <xf numFmtId="0" fontId="17" fillId="8" borderId="7" xfId="7" applyNumberFormat="1" applyFill="1" applyBorder="1" applyAlignment="1">
      <alignment horizontal="center" vertical="center" wrapText="1"/>
    </xf>
    <xf numFmtId="0" fontId="20" fillId="9" borderId="18" xfId="6" applyNumberFormat="1" applyFont="1" applyFill="1" applyBorder="1" applyAlignment="1">
      <alignment horizontal="center" vertical="center"/>
    </xf>
    <xf numFmtId="3" fontId="20" fillId="9" borderId="17" xfId="6" applyNumberFormat="1" applyFont="1" applyFill="1" applyBorder="1" applyAlignment="1">
      <alignment horizontal="center" vertical="center"/>
    </xf>
    <xf numFmtId="164" fontId="20" fillId="9" borderId="24" xfId="6" applyNumberFormat="1" applyFont="1" applyFill="1" applyBorder="1" applyAlignment="1">
      <alignment horizontal="center" vertical="center"/>
    </xf>
    <xf numFmtId="9" fontId="20" fillId="9" borderId="27" xfId="6" applyNumberFormat="1" applyFont="1" applyFill="1" applyBorder="1" applyAlignment="1">
      <alignment horizontal="center" vertical="center"/>
    </xf>
    <xf numFmtId="0" fontId="17" fillId="10" borderId="18" xfId="8" applyNumberFormat="1" applyFill="1" applyBorder="1" applyAlignment="1">
      <alignment horizontal="center" vertical="center"/>
    </xf>
    <xf numFmtId="3" fontId="17" fillId="10" borderId="17" xfId="8" applyNumberFormat="1" applyFill="1" applyBorder="1" applyAlignment="1">
      <alignment horizontal="center" vertical="center" wrapText="1"/>
    </xf>
    <xf numFmtId="9" fontId="17" fillId="10" borderId="24" xfId="8" applyNumberFormat="1" applyFill="1" applyBorder="1" applyAlignment="1">
      <alignment horizontal="center" vertical="center"/>
    </xf>
    <xf numFmtId="164" fontId="17" fillId="10" borderId="27" xfId="8" applyNumberForma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1" xfId="9" applyNumberFormat="1" applyFont="1" applyFill="1" applyBorder="1" applyAlignment="1">
      <alignment horizontal="center" vertical="center"/>
    </xf>
    <xf numFmtId="9" fontId="1" fillId="11" borderId="25" xfId="9" applyNumberFormat="1" applyFont="1" applyFill="1" applyBorder="1" applyAlignment="1">
      <alignment horizontal="center" vertical="center"/>
    </xf>
    <xf numFmtId="164" fontId="1" fillId="11" borderId="20" xfId="9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78" t="s">
        <v>0</v>
      </c>
      <c r="C1" s="79" t="s">
        <v>266</v>
      </c>
      <c r="D1" s="79" t="s">
        <v>267</v>
      </c>
      <c r="E1" s="79" t="s">
        <v>222</v>
      </c>
      <c r="F1" s="80" t="s">
        <v>1</v>
      </c>
      <c r="G1" s="81" t="s">
        <v>257</v>
      </c>
    </row>
    <row r="2" spans="2:7" ht="15" customHeight="1">
      <c r="B2" s="82" t="s">
        <v>219</v>
      </c>
      <c r="C2" s="83">
        <f>(C3+C63+C108+C152+C167+C224)</f>
        <v>496794</v>
      </c>
      <c r="D2" s="83">
        <f>(D3+D63+D108+D152+D167+D224)</f>
        <v>517038</v>
      </c>
      <c r="E2" s="83">
        <f>D2-C2</f>
        <v>20244</v>
      </c>
      <c r="F2" s="84">
        <f>E2/C2</f>
        <v>4.0749284411647484E-2</v>
      </c>
      <c r="G2" s="85">
        <f>D2/$D$2</f>
        <v>1</v>
      </c>
    </row>
    <row r="3" spans="2:7" ht="15" customHeight="1">
      <c r="B3" s="86" t="s">
        <v>4</v>
      </c>
      <c r="C3" s="87">
        <f>C4+C25+C33+C49+C59</f>
        <v>482774</v>
      </c>
      <c r="D3" s="87">
        <f>D4+D25+D33+D49+D59</f>
        <v>491165</v>
      </c>
      <c r="E3" s="87">
        <f>D3-C3</f>
        <v>8391</v>
      </c>
      <c r="F3" s="88">
        <f>E3/C3</f>
        <v>1.738080344011898E-2</v>
      </c>
      <c r="G3" s="89">
        <f>D3/$D$2</f>
        <v>0.94995919062041867</v>
      </c>
    </row>
    <row r="4" spans="2:7">
      <c r="B4" s="90" t="s">
        <v>220</v>
      </c>
      <c r="C4" s="91">
        <f>SUM(C5:C24)</f>
        <v>347283</v>
      </c>
      <c r="D4" s="91">
        <f>SUM(D5:D24)</f>
        <v>357606</v>
      </c>
      <c r="E4" s="91">
        <f>D4-C4</f>
        <v>10323</v>
      </c>
      <c r="F4" s="92">
        <f t="shared" ref="F4:F67" si="0">E4/C4</f>
        <v>2.9725036929535854E-2</v>
      </c>
      <c r="G4" s="93">
        <f>D4/$D$2</f>
        <v>0.69164355424552937</v>
      </c>
    </row>
    <row r="5" spans="2:7" s="16" customFormat="1" ht="12">
      <c r="B5" s="19" t="s">
        <v>145</v>
      </c>
      <c r="C5" s="40">
        <v>111877</v>
      </c>
      <c r="D5" s="33">
        <v>107463</v>
      </c>
      <c r="E5" s="34">
        <f>D5-C5</f>
        <v>-4414</v>
      </c>
      <c r="F5" s="66">
        <f t="shared" si="0"/>
        <v>-3.9454043279673209E-2</v>
      </c>
      <c r="G5" s="65">
        <f t="shared" ref="G5:G68" si="1">D5/$D$2</f>
        <v>0.20784352407366577</v>
      </c>
    </row>
    <row r="6" spans="2:7" s="16" customFormat="1" ht="12">
      <c r="B6" s="19" t="s">
        <v>140</v>
      </c>
      <c r="C6" s="40">
        <v>113172</v>
      </c>
      <c r="D6" s="33">
        <v>115277</v>
      </c>
      <c r="E6" s="34">
        <f t="shared" ref="E6:E69" si="2">D6-C6</f>
        <v>2105</v>
      </c>
      <c r="F6" s="66">
        <f t="shared" si="0"/>
        <v>1.8600007068886298E-2</v>
      </c>
      <c r="G6" s="65">
        <f t="shared" si="1"/>
        <v>0.22295653317551128</v>
      </c>
    </row>
    <row r="7" spans="2:7" s="16" customFormat="1" ht="12">
      <c r="B7" s="19" t="s">
        <v>141</v>
      </c>
      <c r="C7" s="40">
        <v>3158</v>
      </c>
      <c r="D7" s="33">
        <v>3989</v>
      </c>
      <c r="E7" s="34">
        <f t="shared" si="2"/>
        <v>831</v>
      </c>
      <c r="F7" s="66">
        <f t="shared" si="0"/>
        <v>0.26314122862571249</v>
      </c>
      <c r="G7" s="65">
        <f t="shared" si="1"/>
        <v>7.7151002440826403E-3</v>
      </c>
    </row>
    <row r="8" spans="2:7" ht="15" customHeight="1">
      <c r="B8" s="20" t="s">
        <v>3</v>
      </c>
      <c r="C8" s="40">
        <v>950</v>
      </c>
      <c r="D8" s="33">
        <v>1192</v>
      </c>
      <c r="E8" s="34">
        <f t="shared" si="2"/>
        <v>242</v>
      </c>
      <c r="F8" s="66">
        <f t="shared" si="0"/>
        <v>0.25473684210526315</v>
      </c>
      <c r="G8" s="65">
        <f t="shared" si="1"/>
        <v>2.3054398322753839E-3</v>
      </c>
    </row>
    <row r="9" spans="2:7" ht="15" customHeight="1">
      <c r="B9" s="20" t="s">
        <v>12</v>
      </c>
      <c r="C9" s="40">
        <v>861</v>
      </c>
      <c r="D9" s="33">
        <v>1430</v>
      </c>
      <c r="E9" s="34">
        <f t="shared" si="2"/>
        <v>569</v>
      </c>
      <c r="F9" s="66">
        <f t="shared" si="0"/>
        <v>0.66085946573751453</v>
      </c>
      <c r="G9" s="65">
        <f t="shared" si="1"/>
        <v>2.7657541612028515E-3</v>
      </c>
    </row>
    <row r="10" spans="2:7" ht="15" customHeight="1">
      <c r="B10" s="20" t="s">
        <v>5</v>
      </c>
      <c r="C10" s="40">
        <v>330</v>
      </c>
      <c r="D10" s="33">
        <v>496</v>
      </c>
      <c r="E10" s="34">
        <f t="shared" si="2"/>
        <v>166</v>
      </c>
      <c r="F10" s="66">
        <f t="shared" si="0"/>
        <v>0.50303030303030305</v>
      </c>
      <c r="G10" s="65">
        <f t="shared" si="1"/>
        <v>9.5931053423539464E-4</v>
      </c>
    </row>
    <row r="11" spans="2:7" ht="15" customHeight="1">
      <c r="B11" s="20" t="s">
        <v>11</v>
      </c>
      <c r="C11" s="40">
        <v>440</v>
      </c>
      <c r="D11" s="33">
        <v>557</v>
      </c>
      <c r="E11" s="34">
        <f t="shared" si="2"/>
        <v>117</v>
      </c>
      <c r="F11" s="66">
        <f t="shared" si="0"/>
        <v>0.26590909090909093</v>
      </c>
      <c r="G11" s="65">
        <f t="shared" si="1"/>
        <v>1.077290257195796E-3</v>
      </c>
    </row>
    <row r="12" spans="2:7" s="16" customFormat="1" ht="15" customHeight="1">
      <c r="B12" s="19" t="s">
        <v>149</v>
      </c>
      <c r="C12" s="40">
        <v>4187</v>
      </c>
      <c r="D12" s="33">
        <v>5463</v>
      </c>
      <c r="E12" s="34">
        <f t="shared" si="2"/>
        <v>1276</v>
      </c>
      <c r="F12" s="66">
        <f t="shared" si="0"/>
        <v>0.30475280630523049</v>
      </c>
      <c r="G12" s="65">
        <f t="shared" si="1"/>
        <v>1.0565954533322503E-2</v>
      </c>
    </row>
    <row r="13" spans="2:7" s="16" customFormat="1" ht="15" customHeight="1">
      <c r="B13" s="19" t="s">
        <v>251</v>
      </c>
      <c r="C13" s="40">
        <v>250</v>
      </c>
      <c r="D13" s="33">
        <v>341</v>
      </c>
      <c r="E13" s="34">
        <f t="shared" si="2"/>
        <v>91</v>
      </c>
      <c r="F13" s="66">
        <f t="shared" si="0"/>
        <v>0.36399999999999999</v>
      </c>
      <c r="G13" s="65">
        <f t="shared" si="1"/>
        <v>6.5952599228683386E-4</v>
      </c>
    </row>
    <row r="14" spans="2:7" ht="15" customHeight="1">
      <c r="B14" s="20" t="s">
        <v>6</v>
      </c>
      <c r="C14" s="40">
        <v>1098</v>
      </c>
      <c r="D14" s="33">
        <v>1291</v>
      </c>
      <c r="E14" s="34">
        <f t="shared" si="2"/>
        <v>193</v>
      </c>
      <c r="F14" s="66">
        <f t="shared" si="0"/>
        <v>0.17577413479052822</v>
      </c>
      <c r="G14" s="65">
        <f t="shared" si="1"/>
        <v>2.4969151203586585E-3</v>
      </c>
    </row>
    <row r="15" spans="2:7" ht="15" customHeight="1">
      <c r="B15" s="20" t="s">
        <v>7</v>
      </c>
      <c r="C15" s="40">
        <v>1210</v>
      </c>
      <c r="D15" s="33">
        <v>1612</v>
      </c>
      <c r="E15" s="34">
        <f t="shared" si="2"/>
        <v>402</v>
      </c>
      <c r="F15" s="66">
        <f t="shared" si="0"/>
        <v>0.3322314049586777</v>
      </c>
      <c r="G15" s="65">
        <f t="shared" si="1"/>
        <v>3.1177592362650326E-3</v>
      </c>
    </row>
    <row r="16" spans="2:7" s="16" customFormat="1" ht="15" customHeight="1">
      <c r="B16" s="19" t="s">
        <v>143</v>
      </c>
      <c r="C16" s="40">
        <v>638</v>
      </c>
      <c r="D16" s="33">
        <v>797</v>
      </c>
      <c r="E16" s="34">
        <f t="shared" si="2"/>
        <v>159</v>
      </c>
      <c r="F16" s="66">
        <f t="shared" si="0"/>
        <v>0.24921630094043887</v>
      </c>
      <c r="G16" s="65">
        <f t="shared" si="1"/>
        <v>1.5414727737613097E-3</v>
      </c>
    </row>
    <row r="17" spans="2:7" ht="15" customHeight="1">
      <c r="B17" s="20" t="s">
        <v>8</v>
      </c>
      <c r="C17" s="40">
        <v>5620</v>
      </c>
      <c r="D17" s="33">
        <v>5389</v>
      </c>
      <c r="E17" s="34">
        <f t="shared" si="2"/>
        <v>-231</v>
      </c>
      <c r="F17" s="66">
        <f t="shared" si="0"/>
        <v>-4.1103202846975086E-2</v>
      </c>
      <c r="G17" s="65">
        <f t="shared" si="1"/>
        <v>1.0422831590714802E-2</v>
      </c>
    </row>
    <row r="18" spans="2:7" ht="15" customHeight="1">
      <c r="B18" s="20" t="s">
        <v>9</v>
      </c>
      <c r="C18" s="40">
        <v>295</v>
      </c>
      <c r="D18" s="33">
        <v>547</v>
      </c>
      <c r="E18" s="34">
        <f t="shared" si="2"/>
        <v>252</v>
      </c>
      <c r="F18" s="66">
        <f t="shared" si="0"/>
        <v>0.85423728813559319</v>
      </c>
      <c r="G18" s="65">
        <f t="shared" si="1"/>
        <v>1.0579493190055664E-3</v>
      </c>
    </row>
    <row r="19" spans="2:7" s="16" customFormat="1" ht="15" customHeight="1">
      <c r="B19" s="19" t="s">
        <v>144</v>
      </c>
      <c r="C19" s="40">
        <v>89449</v>
      </c>
      <c r="D19" s="33">
        <v>93397</v>
      </c>
      <c r="E19" s="34">
        <f t="shared" si="2"/>
        <v>3948</v>
      </c>
      <c r="F19" s="66">
        <f t="shared" si="0"/>
        <v>4.4136882469340069E-2</v>
      </c>
      <c r="G19" s="65">
        <f t="shared" si="1"/>
        <v>0.18063856041528861</v>
      </c>
    </row>
    <row r="20" spans="2:7" ht="15" customHeight="1">
      <c r="B20" s="20" t="s">
        <v>10</v>
      </c>
      <c r="C20" s="40">
        <v>322</v>
      </c>
      <c r="D20" s="33">
        <v>466</v>
      </c>
      <c r="E20" s="34">
        <f t="shared" si="2"/>
        <v>144</v>
      </c>
      <c r="F20" s="66">
        <f t="shared" si="0"/>
        <v>0.44720496894409939</v>
      </c>
      <c r="G20" s="65">
        <f t="shared" si="1"/>
        <v>9.0128771966470551E-4</v>
      </c>
    </row>
    <row r="21" spans="2:7" s="16" customFormat="1" ht="15" customHeight="1">
      <c r="B21" s="19" t="s">
        <v>146</v>
      </c>
      <c r="C21" s="40">
        <v>135</v>
      </c>
      <c r="D21" s="33">
        <v>138</v>
      </c>
      <c r="E21" s="34">
        <f t="shared" si="2"/>
        <v>3</v>
      </c>
      <c r="F21" s="66">
        <f t="shared" si="0"/>
        <v>2.2222222222222223E-2</v>
      </c>
      <c r="G21" s="65">
        <f t="shared" si="1"/>
        <v>2.669049470251703E-4</v>
      </c>
    </row>
    <row r="22" spans="2:7" s="16" customFormat="1" ht="15" customHeight="1">
      <c r="B22" s="21" t="s">
        <v>142</v>
      </c>
      <c r="C22" s="40">
        <v>279</v>
      </c>
      <c r="D22" s="33">
        <v>400</v>
      </c>
      <c r="E22" s="34">
        <f t="shared" si="2"/>
        <v>121</v>
      </c>
      <c r="F22" s="66">
        <f t="shared" si="0"/>
        <v>0.43369175627240142</v>
      </c>
      <c r="G22" s="65">
        <f t="shared" si="1"/>
        <v>7.7363752760918928E-4</v>
      </c>
    </row>
    <row r="23" spans="2:7" s="16" customFormat="1" ht="15" customHeight="1">
      <c r="B23" s="21" t="s">
        <v>148</v>
      </c>
      <c r="C23" s="40">
        <v>12378</v>
      </c>
      <c r="D23" s="33">
        <v>16746</v>
      </c>
      <c r="E23" s="34">
        <f t="shared" si="2"/>
        <v>4368</v>
      </c>
      <c r="F23" s="66">
        <f t="shared" si="0"/>
        <v>0.35288414929714007</v>
      </c>
      <c r="G23" s="65">
        <f t="shared" si="1"/>
        <v>3.2388335093358707E-2</v>
      </c>
    </row>
    <row r="24" spans="2:7" s="16" customFormat="1" ht="15" customHeight="1">
      <c r="B24" s="21" t="s">
        <v>147</v>
      </c>
      <c r="C24" s="40">
        <v>634</v>
      </c>
      <c r="D24" s="33">
        <v>615</v>
      </c>
      <c r="E24" s="34">
        <f t="shared" si="2"/>
        <v>-19</v>
      </c>
      <c r="F24" s="66">
        <f t="shared" si="0"/>
        <v>-2.996845425867508E-2</v>
      </c>
      <c r="G24" s="65">
        <f t="shared" si="1"/>
        <v>1.1894676986991285E-3</v>
      </c>
    </row>
    <row r="25" spans="2:7" ht="15" customHeight="1">
      <c r="B25" s="90" t="s">
        <v>13</v>
      </c>
      <c r="C25" s="91">
        <f>SUM(C26:C32)</f>
        <v>3251</v>
      </c>
      <c r="D25" s="91">
        <f>SUM(D26:D32)</f>
        <v>3519</v>
      </c>
      <c r="E25" s="91">
        <f t="shared" si="2"/>
        <v>268</v>
      </c>
      <c r="F25" s="92">
        <f t="shared" si="0"/>
        <v>8.2436173485081518E-2</v>
      </c>
      <c r="G25" s="93">
        <f t="shared" si="1"/>
        <v>6.8060761491418424E-3</v>
      </c>
    </row>
    <row r="26" spans="2:7" ht="15" customHeight="1">
      <c r="B26" s="19" t="s">
        <v>14</v>
      </c>
      <c r="C26" s="40">
        <v>194</v>
      </c>
      <c r="D26" s="33">
        <v>248</v>
      </c>
      <c r="E26" s="34">
        <f t="shared" si="2"/>
        <v>54</v>
      </c>
      <c r="F26" s="66">
        <f t="shared" si="0"/>
        <v>0.27835051546391754</v>
      </c>
      <c r="G26" s="65">
        <f t="shared" si="1"/>
        <v>4.7965526711769732E-4</v>
      </c>
    </row>
    <row r="27" spans="2:7" ht="15" customHeight="1">
      <c r="B27" s="20" t="s">
        <v>18</v>
      </c>
      <c r="C27" s="40">
        <v>282</v>
      </c>
      <c r="D27" s="33">
        <v>365</v>
      </c>
      <c r="E27" s="34">
        <f t="shared" si="2"/>
        <v>83</v>
      </c>
      <c r="F27" s="66">
        <f t="shared" si="0"/>
        <v>0.29432624113475175</v>
      </c>
      <c r="G27" s="65">
        <f t="shared" si="1"/>
        <v>7.0594424394338526E-4</v>
      </c>
    </row>
    <row r="28" spans="2:7" ht="15" customHeight="1">
      <c r="B28" s="20" t="s">
        <v>16</v>
      </c>
      <c r="C28" s="40">
        <v>19</v>
      </c>
      <c r="D28" s="33">
        <v>37</v>
      </c>
      <c r="E28" s="34">
        <f t="shared" si="2"/>
        <v>18</v>
      </c>
      <c r="F28" s="66">
        <f t="shared" si="0"/>
        <v>0.94736842105263153</v>
      </c>
      <c r="G28" s="65">
        <f t="shared" si="1"/>
        <v>7.1561471303850007E-5</v>
      </c>
    </row>
    <row r="29" spans="2:7" ht="15" customHeight="1">
      <c r="B29" s="20" t="s">
        <v>15</v>
      </c>
      <c r="C29" s="40">
        <v>228</v>
      </c>
      <c r="D29" s="33">
        <v>243</v>
      </c>
      <c r="E29" s="34">
        <f t="shared" si="2"/>
        <v>15</v>
      </c>
      <c r="F29" s="66">
        <f t="shared" si="0"/>
        <v>6.5789473684210523E-2</v>
      </c>
      <c r="G29" s="65">
        <f t="shared" si="1"/>
        <v>4.6998479802258248E-4</v>
      </c>
    </row>
    <row r="30" spans="2:7" ht="15" customHeight="1">
      <c r="B30" s="20" t="s">
        <v>17</v>
      </c>
      <c r="C30" s="40">
        <v>311</v>
      </c>
      <c r="D30" s="33">
        <v>305</v>
      </c>
      <c r="E30" s="34">
        <f t="shared" si="2"/>
        <v>-6</v>
      </c>
      <c r="F30" s="66">
        <f t="shared" si="0"/>
        <v>-1.9292604501607719E-2</v>
      </c>
      <c r="G30" s="65">
        <f t="shared" si="1"/>
        <v>5.8989861480200677E-4</v>
      </c>
    </row>
    <row r="31" spans="2:7" ht="15" customHeight="1">
      <c r="B31" s="20" t="s">
        <v>19</v>
      </c>
      <c r="C31" s="40">
        <v>463</v>
      </c>
      <c r="D31" s="33">
        <v>610</v>
      </c>
      <c r="E31" s="34">
        <f t="shared" si="2"/>
        <v>147</v>
      </c>
      <c r="F31" s="66">
        <f t="shared" si="0"/>
        <v>0.31749460043196542</v>
      </c>
      <c r="G31" s="65">
        <f t="shared" si="1"/>
        <v>1.1797972296040135E-3</v>
      </c>
    </row>
    <row r="32" spans="2:7" ht="15" customHeight="1">
      <c r="B32" s="19" t="s">
        <v>199</v>
      </c>
      <c r="C32" s="40">
        <v>1754</v>
      </c>
      <c r="D32" s="33">
        <v>1711</v>
      </c>
      <c r="E32" s="34">
        <f t="shared" si="2"/>
        <v>-43</v>
      </c>
      <c r="F32" s="66">
        <f t="shared" si="0"/>
        <v>-2.4515393386545039E-2</v>
      </c>
      <c r="G32" s="65">
        <f t="shared" si="1"/>
        <v>3.3092345243483073E-3</v>
      </c>
    </row>
    <row r="33" spans="2:7" ht="15" customHeight="1">
      <c r="B33" s="90" t="s">
        <v>20</v>
      </c>
      <c r="C33" s="91">
        <f>SUM(C34:C48)</f>
        <v>4238</v>
      </c>
      <c r="D33" s="91">
        <f>SUM(D34:D48)</f>
        <v>4269</v>
      </c>
      <c r="E33" s="91">
        <f t="shared" si="2"/>
        <v>31</v>
      </c>
      <c r="F33" s="92">
        <f t="shared" si="0"/>
        <v>7.3147711184521E-3</v>
      </c>
      <c r="G33" s="93">
        <f t="shared" si="1"/>
        <v>8.2566465134090716E-3</v>
      </c>
    </row>
    <row r="34" spans="2:7" ht="15" customHeight="1">
      <c r="B34" s="20" t="s">
        <v>21</v>
      </c>
      <c r="C34" s="40">
        <v>27</v>
      </c>
      <c r="D34" s="33">
        <v>39</v>
      </c>
      <c r="E34" s="34">
        <f t="shared" si="2"/>
        <v>12</v>
      </c>
      <c r="F34" s="66">
        <f t="shared" si="0"/>
        <v>0.44444444444444442</v>
      </c>
      <c r="G34" s="65">
        <f t="shared" si="1"/>
        <v>7.5429658941895947E-5</v>
      </c>
    </row>
    <row r="35" spans="2:7" ht="15" customHeight="1">
      <c r="B35" s="20" t="s">
        <v>264</v>
      </c>
      <c r="C35" s="40">
        <v>10</v>
      </c>
      <c r="D35" s="33">
        <v>3</v>
      </c>
      <c r="E35" s="34">
        <f t="shared" si="2"/>
        <v>-7</v>
      </c>
      <c r="F35" s="66">
        <f t="shared" si="0"/>
        <v>-0.7</v>
      </c>
      <c r="G35" s="65">
        <f t="shared" si="1"/>
        <v>5.8022814570689191E-6</v>
      </c>
    </row>
    <row r="36" spans="2:7" ht="12">
      <c r="B36" s="20" t="s">
        <v>214</v>
      </c>
      <c r="C36" s="40">
        <v>64</v>
      </c>
      <c r="D36" s="33">
        <v>83</v>
      </c>
      <c r="E36" s="34">
        <f t="shared" si="2"/>
        <v>19</v>
      </c>
      <c r="F36" s="66">
        <f t="shared" si="0"/>
        <v>0.296875</v>
      </c>
      <c r="G36" s="65">
        <f t="shared" si="1"/>
        <v>1.6052978697890679E-4</v>
      </c>
    </row>
    <row r="37" spans="2:7" s="75" customFormat="1" ht="12">
      <c r="B37" s="20" t="s">
        <v>33</v>
      </c>
      <c r="C37" s="40">
        <v>107</v>
      </c>
      <c r="D37" s="33">
        <v>91</v>
      </c>
      <c r="E37" s="34">
        <f t="shared" si="2"/>
        <v>-16</v>
      </c>
      <c r="F37" s="66">
        <f t="shared" si="0"/>
        <v>-0.14953271028037382</v>
      </c>
      <c r="G37" s="65">
        <f t="shared" si="1"/>
        <v>1.7600253753109055E-4</v>
      </c>
    </row>
    <row r="38" spans="2:7" ht="15" customHeight="1">
      <c r="B38" s="19" t="s">
        <v>29</v>
      </c>
      <c r="C38" s="40">
        <v>1697</v>
      </c>
      <c r="D38" s="33">
        <v>1656</v>
      </c>
      <c r="E38" s="34">
        <f t="shared" si="2"/>
        <v>-41</v>
      </c>
      <c r="F38" s="66">
        <f t="shared" si="0"/>
        <v>-2.4160282852091926E-2</v>
      </c>
      <c r="G38" s="65">
        <f t="shared" si="1"/>
        <v>3.2028593643020436E-3</v>
      </c>
    </row>
    <row r="39" spans="2:7" ht="15" customHeight="1">
      <c r="B39" s="19" t="s">
        <v>23</v>
      </c>
      <c r="C39" s="40">
        <v>2</v>
      </c>
      <c r="D39" s="33">
        <v>8</v>
      </c>
      <c r="E39" s="34">
        <f t="shared" si="2"/>
        <v>6</v>
      </c>
      <c r="F39" s="66">
        <f t="shared" si="0"/>
        <v>3</v>
      </c>
      <c r="G39" s="65">
        <f t="shared" si="1"/>
        <v>1.5472750552183785E-5</v>
      </c>
    </row>
    <row r="40" spans="2:7" ht="15" customHeight="1">
      <c r="B40" s="19" t="s">
        <v>24</v>
      </c>
      <c r="C40" s="40">
        <v>1118</v>
      </c>
      <c r="D40" s="33">
        <v>1269</v>
      </c>
      <c r="E40" s="34">
        <f t="shared" si="2"/>
        <v>151</v>
      </c>
      <c r="F40" s="66">
        <f t="shared" si="0"/>
        <v>0.13506261180679785</v>
      </c>
      <c r="G40" s="65">
        <f t="shared" si="1"/>
        <v>2.454365056340153E-3</v>
      </c>
    </row>
    <row r="41" spans="2:7" ht="15" customHeight="1">
      <c r="B41" s="19" t="s">
        <v>25</v>
      </c>
      <c r="C41" s="40">
        <v>37</v>
      </c>
      <c r="D41" s="33">
        <v>28</v>
      </c>
      <c r="E41" s="34">
        <f t="shared" si="2"/>
        <v>-9</v>
      </c>
      <c r="F41" s="66">
        <f t="shared" si="0"/>
        <v>-0.24324324324324326</v>
      </c>
      <c r="G41" s="65">
        <f t="shared" si="1"/>
        <v>5.4154626932643248E-5</v>
      </c>
    </row>
    <row r="42" spans="2:7" ht="15" customHeight="1">
      <c r="B42" s="19" t="s">
        <v>26</v>
      </c>
      <c r="C42" s="40">
        <v>12</v>
      </c>
      <c r="D42" s="33">
        <v>41</v>
      </c>
      <c r="E42" s="34">
        <f t="shared" si="2"/>
        <v>29</v>
      </c>
      <c r="F42" s="66">
        <f t="shared" si="0"/>
        <v>2.4166666666666665</v>
      </c>
      <c r="G42" s="65">
        <f t="shared" si="1"/>
        <v>7.9297846579941901E-5</v>
      </c>
    </row>
    <row r="43" spans="2:7" ht="12">
      <c r="B43" s="19" t="s">
        <v>27</v>
      </c>
      <c r="C43" s="40">
        <v>18</v>
      </c>
      <c r="D43" s="33">
        <v>25</v>
      </c>
      <c r="E43" s="34">
        <f t="shared" si="2"/>
        <v>7</v>
      </c>
      <c r="F43" s="66">
        <f t="shared" si="0"/>
        <v>0.3888888888888889</v>
      </c>
      <c r="G43" s="65">
        <f t="shared" si="1"/>
        <v>4.835234547557433E-5</v>
      </c>
    </row>
    <row r="44" spans="2:7" ht="12">
      <c r="B44" s="19" t="s">
        <v>28</v>
      </c>
      <c r="C44" s="40">
        <v>278</v>
      </c>
      <c r="D44" s="33">
        <v>200</v>
      </c>
      <c r="E44" s="34">
        <f t="shared" si="2"/>
        <v>-78</v>
      </c>
      <c r="F44" s="66">
        <f t="shared" si="0"/>
        <v>-0.2805755395683453</v>
      </c>
      <c r="G44" s="65">
        <f t="shared" si="1"/>
        <v>3.8681876380459464E-4</v>
      </c>
    </row>
    <row r="45" spans="2:7" ht="12">
      <c r="B45" s="19" t="s">
        <v>30</v>
      </c>
      <c r="C45" s="40">
        <v>6</v>
      </c>
      <c r="D45" s="33">
        <v>2</v>
      </c>
      <c r="E45" s="34">
        <f t="shared" si="2"/>
        <v>-4</v>
      </c>
      <c r="F45" s="66">
        <f t="shared" si="0"/>
        <v>-0.66666666666666663</v>
      </c>
      <c r="G45" s="65">
        <f t="shared" si="1"/>
        <v>3.8681876380459464E-6</v>
      </c>
    </row>
    <row r="46" spans="2:7" ht="12">
      <c r="B46" s="19" t="s">
        <v>31</v>
      </c>
      <c r="C46" s="40">
        <v>224</v>
      </c>
      <c r="D46" s="33">
        <v>159</v>
      </c>
      <c r="E46" s="34">
        <f t="shared" si="2"/>
        <v>-65</v>
      </c>
      <c r="F46" s="66">
        <f t="shared" si="0"/>
        <v>-0.29017857142857145</v>
      </c>
      <c r="G46" s="65">
        <f t="shared" si="1"/>
        <v>3.0752091722465271E-4</v>
      </c>
    </row>
    <row r="47" spans="2:7" ht="15" customHeight="1">
      <c r="B47" s="19" t="s">
        <v>32</v>
      </c>
      <c r="C47" s="40">
        <v>94</v>
      </c>
      <c r="D47" s="33">
        <v>114</v>
      </c>
      <c r="E47" s="34">
        <f t="shared" si="2"/>
        <v>20</v>
      </c>
      <c r="F47" s="66">
        <f t="shared" si="0"/>
        <v>0.21276595744680851</v>
      </c>
      <c r="G47" s="65">
        <f t="shared" si="1"/>
        <v>2.2048669536861893E-4</v>
      </c>
    </row>
    <row r="48" spans="2:7" ht="15" customHeight="1">
      <c r="B48" s="19" t="s">
        <v>22</v>
      </c>
      <c r="C48" s="40">
        <v>544</v>
      </c>
      <c r="D48" s="33">
        <v>551</v>
      </c>
      <c r="E48" s="34">
        <f t="shared" si="2"/>
        <v>7</v>
      </c>
      <c r="F48" s="66">
        <f t="shared" si="0"/>
        <v>1.2867647058823529E-2</v>
      </c>
      <c r="G48" s="65">
        <f t="shared" si="1"/>
        <v>1.0656856942816582E-3</v>
      </c>
    </row>
    <row r="49" spans="1:7" ht="15" customHeight="1">
      <c r="B49" s="90" t="s">
        <v>34</v>
      </c>
      <c r="C49" s="91">
        <f>SUM(C50:C58)</f>
        <v>6664</v>
      </c>
      <c r="D49" s="91">
        <f>SUM(D50:D58)</f>
        <v>7373</v>
      </c>
      <c r="E49" s="91">
        <f t="shared" si="2"/>
        <v>709</v>
      </c>
      <c r="F49" s="92">
        <f t="shared" si="0"/>
        <v>0.10639255702280913</v>
      </c>
      <c r="G49" s="93">
        <f t="shared" si="1"/>
        <v>1.4260073727656381E-2</v>
      </c>
    </row>
    <row r="50" spans="1:7" ht="15" customHeight="1">
      <c r="A50" s="14"/>
      <c r="B50" s="20" t="s">
        <v>35</v>
      </c>
      <c r="C50" s="40">
        <v>505</v>
      </c>
      <c r="D50" s="33">
        <v>471</v>
      </c>
      <c r="E50" s="34">
        <f t="shared" ref="E50:E58" si="3">D50-C50</f>
        <v>-34</v>
      </c>
      <c r="F50" s="66">
        <f t="shared" ref="F50:F58" si="4">E50/C50</f>
        <v>-6.7326732673267331E-2</v>
      </c>
      <c r="G50" s="65">
        <f t="shared" si="1"/>
        <v>9.109581887598204E-4</v>
      </c>
    </row>
    <row r="51" spans="1:7" ht="15" customHeight="1">
      <c r="A51" s="14"/>
      <c r="B51" s="20" t="s">
        <v>36</v>
      </c>
      <c r="C51" s="40">
        <v>462</v>
      </c>
      <c r="D51" s="33">
        <v>486</v>
      </c>
      <c r="E51" s="34">
        <f t="shared" si="3"/>
        <v>24</v>
      </c>
      <c r="F51" s="66">
        <f t="shared" si="4"/>
        <v>5.1948051948051951E-2</v>
      </c>
      <c r="G51" s="65">
        <f t="shared" si="1"/>
        <v>9.3996959604516496E-4</v>
      </c>
    </row>
    <row r="52" spans="1:7" s="76" customFormat="1" ht="15" customHeight="1">
      <c r="A52" s="14"/>
      <c r="B52" s="20" t="s">
        <v>41</v>
      </c>
      <c r="C52" s="40">
        <v>1352</v>
      </c>
      <c r="D52" s="33">
        <v>1607</v>
      </c>
      <c r="E52" s="34">
        <f t="shared" si="3"/>
        <v>255</v>
      </c>
      <c r="F52" s="66">
        <f t="shared" si="4"/>
        <v>0.18860946745562129</v>
      </c>
      <c r="G52" s="65">
        <f t="shared" si="1"/>
        <v>3.108088767169918E-3</v>
      </c>
    </row>
    <row r="53" spans="1:7" ht="15" customHeight="1">
      <c r="A53" s="14"/>
      <c r="B53" s="19" t="s">
        <v>37</v>
      </c>
      <c r="C53" s="40">
        <v>2976</v>
      </c>
      <c r="D53" s="33">
        <v>3583</v>
      </c>
      <c r="E53" s="34">
        <f t="shared" si="3"/>
        <v>607</v>
      </c>
      <c r="F53" s="66">
        <f t="shared" si="4"/>
        <v>0.20396505376344087</v>
      </c>
      <c r="G53" s="65">
        <f t="shared" si="1"/>
        <v>6.9298581535593125E-3</v>
      </c>
    </row>
    <row r="54" spans="1:7" ht="12.75">
      <c r="A54" s="14"/>
      <c r="B54" s="19" t="s">
        <v>255</v>
      </c>
      <c r="C54" s="40">
        <v>1</v>
      </c>
      <c r="D54" s="33">
        <v>4</v>
      </c>
      <c r="E54" s="34">
        <f t="shared" si="3"/>
        <v>3</v>
      </c>
      <c r="F54" s="66">
        <f t="shared" si="4"/>
        <v>3</v>
      </c>
      <c r="G54" s="65">
        <f t="shared" si="1"/>
        <v>7.7363752760918927E-6</v>
      </c>
    </row>
    <row r="55" spans="1:7" ht="12.75">
      <c r="A55" s="14"/>
      <c r="B55" s="19" t="s">
        <v>38</v>
      </c>
      <c r="C55" s="40">
        <v>10</v>
      </c>
      <c r="D55" s="33">
        <v>16</v>
      </c>
      <c r="E55" s="34">
        <f t="shared" si="3"/>
        <v>6</v>
      </c>
      <c r="F55" s="66">
        <f t="shared" si="4"/>
        <v>0.6</v>
      </c>
      <c r="G55" s="65">
        <f t="shared" si="1"/>
        <v>3.0945501104367571E-5</v>
      </c>
    </row>
    <row r="56" spans="1:7" s="52" customFormat="1" ht="12.75">
      <c r="A56" s="14"/>
      <c r="B56" s="19" t="s">
        <v>268</v>
      </c>
      <c r="C56" s="40">
        <v>0</v>
      </c>
      <c r="D56" s="33">
        <v>1</v>
      </c>
      <c r="E56" s="34">
        <f t="shared" si="3"/>
        <v>1</v>
      </c>
      <c r="F56" s="66"/>
      <c r="G56" s="65">
        <f t="shared" si="1"/>
        <v>1.9340938190229732E-6</v>
      </c>
    </row>
    <row r="57" spans="1:7" ht="12.75">
      <c r="A57" s="14"/>
      <c r="B57" s="19" t="s">
        <v>39</v>
      </c>
      <c r="C57" s="40">
        <v>856</v>
      </c>
      <c r="D57" s="33">
        <v>782</v>
      </c>
      <c r="E57" s="34">
        <f t="shared" si="3"/>
        <v>-74</v>
      </c>
      <c r="F57" s="66">
        <f t="shared" si="4"/>
        <v>-8.6448598130841117E-2</v>
      </c>
      <c r="G57" s="65">
        <f t="shared" si="1"/>
        <v>1.5124613664759649E-3</v>
      </c>
    </row>
    <row r="58" spans="1:7" ht="12" customHeight="1">
      <c r="A58" s="14"/>
      <c r="B58" s="19" t="s">
        <v>40</v>
      </c>
      <c r="C58" s="40">
        <v>502</v>
      </c>
      <c r="D58" s="33">
        <v>423</v>
      </c>
      <c r="E58" s="34">
        <f t="shared" si="3"/>
        <v>-79</v>
      </c>
      <c r="F58" s="66">
        <f t="shared" si="4"/>
        <v>-0.15737051792828685</v>
      </c>
      <c r="G58" s="65">
        <f t="shared" si="1"/>
        <v>8.1812168544671761E-4</v>
      </c>
    </row>
    <row r="59" spans="1:7" ht="15" customHeight="1">
      <c r="B59" s="90" t="s">
        <v>42</v>
      </c>
      <c r="C59" s="91">
        <f>SUM(C60:C62)</f>
        <v>121338</v>
      </c>
      <c r="D59" s="91">
        <f>SUM(D60:D62)</f>
        <v>118398</v>
      </c>
      <c r="E59" s="91">
        <f t="shared" si="2"/>
        <v>-2940</v>
      </c>
      <c r="F59" s="92">
        <f t="shared" si="0"/>
        <v>-2.4229837313949464E-2</v>
      </c>
      <c r="G59" s="93">
        <f t="shared" si="1"/>
        <v>0.22899283998468198</v>
      </c>
    </row>
    <row r="60" spans="1:7" ht="15" customHeight="1">
      <c r="B60" s="19" t="s">
        <v>45</v>
      </c>
      <c r="C60" s="40">
        <v>101</v>
      </c>
      <c r="D60" s="33">
        <v>49</v>
      </c>
      <c r="E60" s="34">
        <f t="shared" si="2"/>
        <v>-52</v>
      </c>
      <c r="F60" s="66">
        <f t="shared" si="0"/>
        <v>-0.51485148514851486</v>
      </c>
      <c r="G60" s="65">
        <f t="shared" si="1"/>
        <v>9.477059713212569E-5</v>
      </c>
    </row>
    <row r="61" spans="1:7" ht="15" customHeight="1">
      <c r="B61" s="19" t="s">
        <v>44</v>
      </c>
      <c r="C61" s="40">
        <v>7368</v>
      </c>
      <c r="D61" s="33">
        <v>12666</v>
      </c>
      <c r="E61" s="34">
        <f t="shared" si="2"/>
        <v>5298</v>
      </c>
      <c r="F61" s="66">
        <f t="shared" si="0"/>
        <v>0.71905537459283386</v>
      </c>
      <c r="G61" s="65">
        <f t="shared" si="1"/>
        <v>2.4497232311744978E-2</v>
      </c>
    </row>
    <row r="62" spans="1:7" ht="15" customHeight="1">
      <c r="B62" s="19" t="s">
        <v>43</v>
      </c>
      <c r="C62" s="40">
        <v>113869</v>
      </c>
      <c r="D62" s="33">
        <v>105683</v>
      </c>
      <c r="E62" s="34">
        <f t="shared" si="2"/>
        <v>-8186</v>
      </c>
      <c r="F62" s="66">
        <f t="shared" si="0"/>
        <v>-7.1889627554470495E-2</v>
      </c>
      <c r="G62" s="65">
        <f t="shared" si="1"/>
        <v>0.20440083707580486</v>
      </c>
    </row>
    <row r="63" spans="1:7" ht="15" customHeight="1">
      <c r="B63" s="86" t="s">
        <v>154</v>
      </c>
      <c r="C63" s="87">
        <f>C64+C83+C91+C95</f>
        <v>4205</v>
      </c>
      <c r="D63" s="87">
        <f>D64+D83+D91+D95</f>
        <v>4695</v>
      </c>
      <c r="E63" s="87">
        <f t="shared" si="2"/>
        <v>490</v>
      </c>
      <c r="F63" s="88">
        <f t="shared" si="0"/>
        <v>0.11652794292508918</v>
      </c>
      <c r="G63" s="89">
        <f t="shared" si="1"/>
        <v>9.0805704803128585E-3</v>
      </c>
    </row>
    <row r="64" spans="1:7">
      <c r="B64" s="90" t="s">
        <v>46</v>
      </c>
      <c r="C64" s="91">
        <f>SUM(C65:C82)</f>
        <v>93</v>
      </c>
      <c r="D64" s="91">
        <f>SUM(D65:D82)</f>
        <v>88</v>
      </c>
      <c r="E64" s="91">
        <f t="shared" si="2"/>
        <v>-5</v>
      </c>
      <c r="F64" s="92">
        <f t="shared" si="0"/>
        <v>-5.3763440860215055E-2</v>
      </c>
      <c r="G64" s="93">
        <f t="shared" si="1"/>
        <v>1.7020025607402165E-4</v>
      </c>
    </row>
    <row r="65" spans="1:7" ht="12.75">
      <c r="A65" s="14"/>
      <c r="B65" s="22" t="s">
        <v>195</v>
      </c>
      <c r="C65" s="40">
        <v>0</v>
      </c>
      <c r="D65" s="33">
        <v>0</v>
      </c>
      <c r="E65" s="34">
        <f t="shared" si="2"/>
        <v>0</v>
      </c>
      <c r="F65" s="66"/>
      <c r="G65" s="65">
        <f t="shared" si="1"/>
        <v>0</v>
      </c>
    </row>
    <row r="66" spans="1:7" ht="15" customHeight="1">
      <c r="A66" s="14"/>
      <c r="B66" s="23" t="s">
        <v>47</v>
      </c>
      <c r="C66" s="40">
        <v>0</v>
      </c>
      <c r="D66" s="33">
        <v>0</v>
      </c>
      <c r="E66" s="34">
        <f t="shared" si="2"/>
        <v>0</v>
      </c>
      <c r="F66" s="66"/>
      <c r="G66" s="65">
        <f t="shared" si="1"/>
        <v>0</v>
      </c>
    </row>
    <row r="67" spans="1:7" ht="12.75">
      <c r="A67" s="14"/>
      <c r="B67" s="23" t="s">
        <v>157</v>
      </c>
      <c r="C67" s="40">
        <v>1</v>
      </c>
      <c r="D67" s="33">
        <v>0</v>
      </c>
      <c r="E67" s="34">
        <f t="shared" si="2"/>
        <v>-1</v>
      </c>
      <c r="F67" s="66">
        <f t="shared" si="0"/>
        <v>-1</v>
      </c>
      <c r="G67" s="65">
        <f t="shared" si="1"/>
        <v>0</v>
      </c>
    </row>
    <row r="68" spans="1:7" ht="12.75">
      <c r="A68" s="14"/>
      <c r="B68" s="23" t="s">
        <v>51</v>
      </c>
      <c r="C68" s="40">
        <v>0</v>
      </c>
      <c r="D68" s="33">
        <v>0</v>
      </c>
      <c r="E68" s="34">
        <f t="shared" si="2"/>
        <v>0</v>
      </c>
      <c r="F68" s="66"/>
      <c r="G68" s="65">
        <f t="shared" si="1"/>
        <v>0</v>
      </c>
    </row>
    <row r="69" spans="1:7" ht="12.75">
      <c r="A69" s="14"/>
      <c r="B69" s="23" t="s">
        <v>48</v>
      </c>
      <c r="C69" s="40">
        <v>0</v>
      </c>
      <c r="D69" s="33">
        <v>11</v>
      </c>
      <c r="E69" s="34">
        <f t="shared" si="2"/>
        <v>11</v>
      </c>
      <c r="F69" s="66"/>
      <c r="G69" s="65">
        <f t="shared" ref="G69:G132" si="5">D69/$D$2</f>
        <v>2.1275032009252706E-5</v>
      </c>
    </row>
    <row r="70" spans="1:7" ht="15" customHeight="1">
      <c r="A70" s="14"/>
      <c r="B70" s="23" t="s">
        <v>196</v>
      </c>
      <c r="C70" s="40">
        <v>0</v>
      </c>
      <c r="D70" s="33">
        <v>0</v>
      </c>
      <c r="E70" s="34">
        <f t="shared" ref="E70:E131" si="6">D70-C70</f>
        <v>0</v>
      </c>
      <c r="F70" s="66"/>
      <c r="G70" s="65">
        <f t="shared" si="5"/>
        <v>0</v>
      </c>
    </row>
    <row r="71" spans="1:7" ht="15" customHeight="1">
      <c r="A71" s="14"/>
      <c r="B71" s="22" t="s">
        <v>52</v>
      </c>
      <c r="C71" s="40">
        <v>3</v>
      </c>
      <c r="D71" s="33">
        <v>5</v>
      </c>
      <c r="E71" s="34">
        <f t="shared" si="6"/>
        <v>2</v>
      </c>
      <c r="F71" s="66">
        <f t="shared" ref="F71:F72" si="7">E71/C71</f>
        <v>0.66666666666666663</v>
      </c>
      <c r="G71" s="65">
        <f t="shared" si="5"/>
        <v>9.6704690951148664E-6</v>
      </c>
    </row>
    <row r="72" spans="1:7" ht="12.75">
      <c r="A72" s="14"/>
      <c r="B72" s="23" t="s">
        <v>215</v>
      </c>
      <c r="C72" s="40">
        <v>3</v>
      </c>
      <c r="D72" s="33">
        <v>5</v>
      </c>
      <c r="E72" s="34">
        <f t="shared" si="6"/>
        <v>2</v>
      </c>
      <c r="F72" s="66">
        <f t="shared" si="7"/>
        <v>0.66666666666666663</v>
      </c>
      <c r="G72" s="65">
        <f t="shared" si="5"/>
        <v>9.6704690951148664E-6</v>
      </c>
    </row>
    <row r="73" spans="1:7" ht="15" customHeight="1">
      <c r="A73" s="14"/>
      <c r="B73" s="23" t="s">
        <v>208</v>
      </c>
      <c r="C73" s="40">
        <v>0</v>
      </c>
      <c r="D73" s="33">
        <v>0</v>
      </c>
      <c r="E73" s="34">
        <f t="shared" si="6"/>
        <v>0</v>
      </c>
      <c r="F73" s="66"/>
      <c r="G73" s="65">
        <f t="shared" si="5"/>
        <v>0</v>
      </c>
    </row>
    <row r="74" spans="1:7" s="13" customFormat="1" ht="16.5" customHeight="1">
      <c r="A74" s="14"/>
      <c r="B74" s="23" t="s">
        <v>50</v>
      </c>
      <c r="C74" s="40">
        <v>0</v>
      </c>
      <c r="D74" s="40">
        <v>0</v>
      </c>
      <c r="E74" s="34">
        <f t="shared" si="6"/>
        <v>0</v>
      </c>
      <c r="F74" s="66"/>
      <c r="G74" s="65">
        <f t="shared" si="5"/>
        <v>0</v>
      </c>
    </row>
    <row r="75" spans="1:7" ht="15" customHeight="1">
      <c r="A75" s="14"/>
      <c r="B75" s="23" t="s">
        <v>158</v>
      </c>
      <c r="C75" s="40">
        <v>13</v>
      </c>
      <c r="D75" s="40">
        <v>4</v>
      </c>
      <c r="E75" s="34">
        <f t="shared" si="6"/>
        <v>-9</v>
      </c>
      <c r="F75" s="66">
        <f t="shared" ref="F75:F81" si="8">E75/C75</f>
        <v>-0.69230769230769229</v>
      </c>
      <c r="G75" s="65">
        <f t="shared" si="5"/>
        <v>7.7363752760918927E-6</v>
      </c>
    </row>
    <row r="76" spans="1:7" ht="14.25" customHeight="1">
      <c r="A76" s="14"/>
      <c r="B76" s="23" t="s">
        <v>159</v>
      </c>
      <c r="C76" s="40">
        <v>0</v>
      </c>
      <c r="D76" s="40">
        <v>0</v>
      </c>
      <c r="E76" s="34">
        <f t="shared" si="6"/>
        <v>0</v>
      </c>
      <c r="F76" s="66"/>
      <c r="G76" s="65">
        <f t="shared" si="5"/>
        <v>0</v>
      </c>
    </row>
    <row r="77" spans="1:7" ht="12.75">
      <c r="A77" s="14"/>
      <c r="B77" s="23" t="s">
        <v>160</v>
      </c>
      <c r="C77" s="40">
        <v>1</v>
      </c>
      <c r="D77" s="40">
        <v>0</v>
      </c>
      <c r="E77" s="34">
        <f t="shared" si="6"/>
        <v>-1</v>
      </c>
      <c r="F77" s="66">
        <f t="shared" si="8"/>
        <v>-1</v>
      </c>
      <c r="G77" s="65">
        <f t="shared" si="5"/>
        <v>0</v>
      </c>
    </row>
    <row r="78" spans="1:7" ht="12.75">
      <c r="A78" s="14"/>
      <c r="B78" s="23" t="s">
        <v>209</v>
      </c>
      <c r="C78" s="40">
        <v>0</v>
      </c>
      <c r="D78" s="40">
        <v>1</v>
      </c>
      <c r="E78" s="34">
        <f t="shared" si="6"/>
        <v>1</v>
      </c>
      <c r="F78" s="66"/>
      <c r="G78" s="65">
        <f t="shared" si="5"/>
        <v>1.9340938190229732E-6</v>
      </c>
    </row>
    <row r="79" spans="1:7" s="13" customFormat="1" ht="12.75">
      <c r="A79" s="14"/>
      <c r="B79" s="23" t="s">
        <v>217</v>
      </c>
      <c r="C79" s="40">
        <v>0</v>
      </c>
      <c r="D79" s="33">
        <v>0</v>
      </c>
      <c r="E79" s="34">
        <f t="shared" si="6"/>
        <v>0</v>
      </c>
      <c r="F79" s="66"/>
      <c r="G79" s="65">
        <f t="shared" si="5"/>
        <v>0</v>
      </c>
    </row>
    <row r="80" spans="1:7" ht="15" customHeight="1">
      <c r="A80" s="14"/>
      <c r="B80" s="23" t="s">
        <v>49</v>
      </c>
      <c r="C80" s="40">
        <v>7</v>
      </c>
      <c r="D80" s="33">
        <v>2</v>
      </c>
      <c r="E80" s="34">
        <f t="shared" si="6"/>
        <v>-5</v>
      </c>
      <c r="F80" s="66">
        <f t="shared" si="8"/>
        <v>-0.7142857142857143</v>
      </c>
      <c r="G80" s="65">
        <f t="shared" si="5"/>
        <v>3.8681876380459464E-6</v>
      </c>
    </row>
    <row r="81" spans="1:7" ht="15" customHeight="1">
      <c r="A81" s="14"/>
      <c r="B81" s="23" t="s">
        <v>218</v>
      </c>
      <c r="C81" s="40">
        <v>65</v>
      </c>
      <c r="D81" s="33">
        <v>60</v>
      </c>
      <c r="E81" s="34">
        <f t="shared" si="6"/>
        <v>-5</v>
      </c>
      <c r="F81" s="66">
        <f t="shared" si="8"/>
        <v>-7.6923076923076927E-2</v>
      </c>
      <c r="G81" s="65">
        <f t="shared" si="5"/>
        <v>1.1604562914137839E-4</v>
      </c>
    </row>
    <row r="82" spans="1:7" ht="15" customHeight="1">
      <c r="A82" s="14"/>
      <c r="B82" s="23" t="s">
        <v>161</v>
      </c>
      <c r="C82" s="40">
        <v>0</v>
      </c>
      <c r="D82" s="33">
        <v>0</v>
      </c>
      <c r="E82" s="34">
        <f t="shared" si="6"/>
        <v>0</v>
      </c>
      <c r="F82" s="66"/>
      <c r="G82" s="65">
        <f t="shared" si="5"/>
        <v>0</v>
      </c>
    </row>
    <row r="83" spans="1:7" ht="15" customHeight="1">
      <c r="B83" s="90" t="s">
        <v>53</v>
      </c>
      <c r="C83" s="91">
        <f>SUM(C84:C90)</f>
        <v>14</v>
      </c>
      <c r="D83" s="91">
        <f>SUM(D84:D90)</f>
        <v>32</v>
      </c>
      <c r="E83" s="91">
        <f t="shared" si="6"/>
        <v>18</v>
      </c>
      <c r="F83" s="92">
        <f t="shared" ref="F83:F124" si="9">E83/C83</f>
        <v>1.2857142857142858</v>
      </c>
      <c r="G83" s="93">
        <f t="shared" si="5"/>
        <v>6.1891002208735142E-5</v>
      </c>
    </row>
    <row r="84" spans="1:7" ht="15" customHeight="1">
      <c r="B84" s="23" t="s">
        <v>162</v>
      </c>
      <c r="C84" s="40">
        <v>2</v>
      </c>
      <c r="D84" s="33">
        <v>2</v>
      </c>
      <c r="E84" s="34">
        <f t="shared" si="6"/>
        <v>0</v>
      </c>
      <c r="F84" s="66">
        <f t="shared" si="9"/>
        <v>0</v>
      </c>
      <c r="G84" s="65">
        <f t="shared" si="5"/>
        <v>3.8681876380459464E-6</v>
      </c>
    </row>
    <row r="85" spans="1:7" ht="15" customHeight="1">
      <c r="B85" s="23" t="s">
        <v>210</v>
      </c>
      <c r="C85" s="40">
        <v>2</v>
      </c>
      <c r="D85" s="33">
        <v>14</v>
      </c>
      <c r="E85" s="34">
        <f t="shared" si="6"/>
        <v>12</v>
      </c>
      <c r="F85" s="66">
        <f t="shared" si="9"/>
        <v>6</v>
      </c>
      <c r="G85" s="65">
        <f t="shared" si="5"/>
        <v>2.7077313466321624E-5</v>
      </c>
    </row>
    <row r="86" spans="1:7" ht="12">
      <c r="B86" s="23" t="s">
        <v>211</v>
      </c>
      <c r="C86" s="40">
        <v>4</v>
      </c>
      <c r="D86" s="33">
        <v>9</v>
      </c>
      <c r="E86" s="34">
        <f t="shared" si="6"/>
        <v>5</v>
      </c>
      <c r="F86" s="66">
        <f t="shared" si="9"/>
        <v>1.25</v>
      </c>
      <c r="G86" s="65">
        <f t="shared" si="5"/>
        <v>1.7406844371206759E-5</v>
      </c>
    </row>
    <row r="87" spans="1:7" ht="15" customHeight="1">
      <c r="B87" s="23" t="s">
        <v>54</v>
      </c>
      <c r="C87" s="40">
        <v>0</v>
      </c>
      <c r="D87" s="33">
        <v>2</v>
      </c>
      <c r="E87" s="34">
        <f t="shared" si="6"/>
        <v>2</v>
      </c>
      <c r="F87" s="66"/>
      <c r="G87" s="65">
        <f t="shared" si="5"/>
        <v>3.8681876380459464E-6</v>
      </c>
    </row>
    <row r="88" spans="1:7" ht="12">
      <c r="B88" s="23" t="s">
        <v>56</v>
      </c>
      <c r="C88" s="40">
        <v>3</v>
      </c>
      <c r="D88" s="33">
        <v>0</v>
      </c>
      <c r="E88" s="34">
        <f t="shared" si="6"/>
        <v>-3</v>
      </c>
      <c r="F88" s="66">
        <f t="shared" si="9"/>
        <v>-1</v>
      </c>
      <c r="G88" s="65">
        <f t="shared" si="5"/>
        <v>0</v>
      </c>
    </row>
    <row r="89" spans="1:7" ht="15" customHeight="1">
      <c r="B89" s="23" t="s">
        <v>163</v>
      </c>
      <c r="C89" s="40">
        <v>1</v>
      </c>
      <c r="D89" s="33">
        <v>2</v>
      </c>
      <c r="E89" s="34">
        <f t="shared" si="6"/>
        <v>1</v>
      </c>
      <c r="F89" s="66">
        <f t="shared" si="9"/>
        <v>1</v>
      </c>
      <c r="G89" s="65">
        <f t="shared" si="5"/>
        <v>3.8681876380459464E-6</v>
      </c>
    </row>
    <row r="90" spans="1:7" ht="15" customHeight="1">
      <c r="B90" s="23" t="s">
        <v>55</v>
      </c>
      <c r="C90" s="40">
        <v>2</v>
      </c>
      <c r="D90" s="33">
        <v>3</v>
      </c>
      <c r="E90" s="34">
        <f t="shared" si="6"/>
        <v>1</v>
      </c>
      <c r="F90" s="66">
        <f t="shared" si="9"/>
        <v>0.5</v>
      </c>
      <c r="G90" s="65">
        <f t="shared" si="5"/>
        <v>5.8022814570689191E-6</v>
      </c>
    </row>
    <row r="91" spans="1:7" ht="15" customHeight="1">
      <c r="A91" s="15"/>
      <c r="B91" s="90" t="s">
        <v>57</v>
      </c>
      <c r="C91" s="91">
        <f>SUM(C92:C94)</f>
        <v>3850</v>
      </c>
      <c r="D91" s="91">
        <f>SUM(D92:D94)</f>
        <v>4298</v>
      </c>
      <c r="E91" s="91">
        <f t="shared" si="6"/>
        <v>448</v>
      </c>
      <c r="F91" s="92">
        <f t="shared" si="9"/>
        <v>0.11636363636363636</v>
      </c>
      <c r="G91" s="93">
        <f t="shared" si="5"/>
        <v>8.3127352341607393E-3</v>
      </c>
    </row>
    <row r="92" spans="1:7" ht="15" customHeight="1">
      <c r="B92" s="19" t="s">
        <v>58</v>
      </c>
      <c r="C92" s="40">
        <v>417</v>
      </c>
      <c r="D92" s="33">
        <v>447</v>
      </c>
      <c r="E92" s="34">
        <f t="shared" si="6"/>
        <v>30</v>
      </c>
      <c r="F92" s="66">
        <f t="shared" si="9"/>
        <v>7.1942446043165464E-2</v>
      </c>
      <c r="G92" s="65">
        <f t="shared" si="5"/>
        <v>8.64539937103269E-4</v>
      </c>
    </row>
    <row r="93" spans="1:7" ht="15" customHeight="1">
      <c r="B93" s="19" t="s">
        <v>59</v>
      </c>
      <c r="C93" s="40">
        <v>30</v>
      </c>
      <c r="D93" s="33">
        <v>59</v>
      </c>
      <c r="E93" s="34">
        <f t="shared" si="6"/>
        <v>29</v>
      </c>
      <c r="F93" s="66">
        <f t="shared" si="9"/>
        <v>0.96666666666666667</v>
      </c>
      <c r="G93" s="65">
        <f t="shared" si="5"/>
        <v>1.1411153532235542E-4</v>
      </c>
    </row>
    <row r="94" spans="1:7" ht="15" customHeight="1">
      <c r="B94" s="19" t="s">
        <v>152</v>
      </c>
      <c r="C94" s="40">
        <v>3403</v>
      </c>
      <c r="D94" s="33">
        <v>3792</v>
      </c>
      <c r="E94" s="34">
        <f t="shared" si="6"/>
        <v>389</v>
      </c>
      <c r="F94" s="66">
        <f t="shared" si="9"/>
        <v>0.11431090214516602</v>
      </c>
      <c r="G94" s="65">
        <f t="shared" si="5"/>
        <v>7.3340837617351141E-3</v>
      </c>
    </row>
    <row r="95" spans="1:7" ht="15" customHeight="1">
      <c r="B95" s="90" t="s">
        <v>60</v>
      </c>
      <c r="C95" s="91">
        <f>SUM(C96:C107)</f>
        <v>248</v>
      </c>
      <c r="D95" s="91">
        <f>SUM(D96:D107)</f>
        <v>277</v>
      </c>
      <c r="E95" s="91">
        <f t="shared" si="6"/>
        <v>29</v>
      </c>
      <c r="F95" s="92">
        <f t="shared" si="9"/>
        <v>0.11693548387096774</v>
      </c>
      <c r="G95" s="93">
        <f t="shared" si="5"/>
        <v>5.3574398786936355E-4</v>
      </c>
    </row>
    <row r="96" spans="1:7" ht="15" customHeight="1">
      <c r="B96" s="20" t="s">
        <v>61</v>
      </c>
      <c r="C96" s="40">
        <v>43</v>
      </c>
      <c r="D96" s="33">
        <v>60</v>
      </c>
      <c r="E96" s="34">
        <f t="shared" si="6"/>
        <v>17</v>
      </c>
      <c r="F96" s="66">
        <f t="shared" si="9"/>
        <v>0.39534883720930231</v>
      </c>
      <c r="G96" s="65">
        <f t="shared" si="5"/>
        <v>1.1604562914137839E-4</v>
      </c>
    </row>
    <row r="97" spans="2:7" ht="15" customHeight="1">
      <c r="B97" s="20" t="s">
        <v>62</v>
      </c>
      <c r="C97" s="40">
        <v>2</v>
      </c>
      <c r="D97" s="33">
        <v>0</v>
      </c>
      <c r="E97" s="34">
        <f t="shared" si="6"/>
        <v>-2</v>
      </c>
      <c r="F97" s="66">
        <f t="shared" si="9"/>
        <v>-1</v>
      </c>
      <c r="G97" s="65">
        <f t="shared" si="5"/>
        <v>0</v>
      </c>
    </row>
    <row r="98" spans="2:7" ht="15" customHeight="1">
      <c r="B98" s="20" t="s">
        <v>63</v>
      </c>
      <c r="C98" s="40">
        <v>126</v>
      </c>
      <c r="D98" s="33">
        <v>102</v>
      </c>
      <c r="E98" s="34">
        <f t="shared" si="6"/>
        <v>-24</v>
      </c>
      <c r="F98" s="66">
        <f t="shared" si="9"/>
        <v>-0.19047619047619047</v>
      </c>
      <c r="G98" s="65">
        <f t="shared" si="5"/>
        <v>1.9727756954034326E-4</v>
      </c>
    </row>
    <row r="99" spans="2:7" ht="15" customHeight="1">
      <c r="B99" s="20" t="s">
        <v>70</v>
      </c>
      <c r="C99" s="40">
        <v>6</v>
      </c>
      <c r="D99" s="33">
        <v>12</v>
      </c>
      <c r="E99" s="34">
        <f t="shared" si="6"/>
        <v>6</v>
      </c>
      <c r="F99" s="66">
        <f t="shared" si="9"/>
        <v>1</v>
      </c>
      <c r="G99" s="65">
        <f t="shared" si="5"/>
        <v>2.3209125828275677E-5</v>
      </c>
    </row>
    <row r="100" spans="2:7" ht="12">
      <c r="B100" s="20" t="s">
        <v>66</v>
      </c>
      <c r="C100" s="40">
        <v>30</v>
      </c>
      <c r="D100" s="33">
        <v>42</v>
      </c>
      <c r="E100" s="34">
        <f t="shared" si="6"/>
        <v>12</v>
      </c>
      <c r="F100" s="66">
        <f t="shared" si="9"/>
        <v>0.4</v>
      </c>
      <c r="G100" s="65">
        <f t="shared" si="5"/>
        <v>8.1231940398964871E-5</v>
      </c>
    </row>
    <row r="101" spans="2:7" ht="15" customHeight="1">
      <c r="B101" s="20" t="s">
        <v>64</v>
      </c>
      <c r="C101" s="40">
        <v>4</v>
      </c>
      <c r="D101" s="33">
        <v>31</v>
      </c>
      <c r="E101" s="34">
        <f t="shared" si="6"/>
        <v>27</v>
      </c>
      <c r="F101" s="66">
        <f t="shared" si="9"/>
        <v>6.75</v>
      </c>
      <c r="G101" s="65">
        <f t="shared" si="5"/>
        <v>5.9956908389712165E-5</v>
      </c>
    </row>
    <row r="102" spans="2:7" ht="15" customHeight="1">
      <c r="B102" s="23" t="s">
        <v>269</v>
      </c>
      <c r="C102" s="40">
        <v>0</v>
      </c>
      <c r="D102" s="33">
        <v>0</v>
      </c>
      <c r="E102" s="34">
        <f t="shared" si="6"/>
        <v>0</v>
      </c>
      <c r="F102" s="66"/>
      <c r="G102" s="65">
        <f t="shared" si="5"/>
        <v>0</v>
      </c>
    </row>
    <row r="103" spans="2:7" ht="15" customHeight="1">
      <c r="B103" s="20" t="s">
        <v>67</v>
      </c>
      <c r="C103" s="40">
        <v>2</v>
      </c>
      <c r="D103" s="33">
        <v>2</v>
      </c>
      <c r="E103" s="34">
        <f t="shared" si="6"/>
        <v>0</v>
      </c>
      <c r="F103" s="66">
        <f t="shared" si="9"/>
        <v>0</v>
      </c>
      <c r="G103" s="65">
        <f t="shared" si="5"/>
        <v>3.8681876380459464E-6</v>
      </c>
    </row>
    <row r="104" spans="2:7" ht="15" customHeight="1">
      <c r="B104" s="20" t="s">
        <v>68</v>
      </c>
      <c r="C104" s="40">
        <v>9</v>
      </c>
      <c r="D104" s="33">
        <v>13</v>
      </c>
      <c r="E104" s="34">
        <f t="shared" si="6"/>
        <v>4</v>
      </c>
      <c r="F104" s="66">
        <f t="shared" si="9"/>
        <v>0.44444444444444442</v>
      </c>
      <c r="G104" s="65">
        <f t="shared" si="5"/>
        <v>2.514321964729865E-5</v>
      </c>
    </row>
    <row r="105" spans="2:7" ht="15" customHeight="1">
      <c r="B105" s="20" t="s">
        <v>200</v>
      </c>
      <c r="C105" s="40">
        <v>1</v>
      </c>
      <c r="D105" s="33">
        <v>0</v>
      </c>
      <c r="E105" s="34">
        <f t="shared" si="6"/>
        <v>-1</v>
      </c>
      <c r="F105" s="66">
        <f t="shared" si="9"/>
        <v>-1</v>
      </c>
      <c r="G105" s="65">
        <f t="shared" si="5"/>
        <v>0</v>
      </c>
    </row>
    <row r="106" spans="2:7" ht="16.5" customHeight="1">
      <c r="B106" s="22" t="s">
        <v>69</v>
      </c>
      <c r="C106" s="40">
        <v>20</v>
      </c>
      <c r="D106" s="33">
        <v>3</v>
      </c>
      <c r="E106" s="34">
        <f t="shared" si="6"/>
        <v>-17</v>
      </c>
      <c r="F106" s="66">
        <f t="shared" si="9"/>
        <v>-0.85</v>
      </c>
      <c r="G106" s="65">
        <f t="shared" si="5"/>
        <v>5.8022814570689191E-6</v>
      </c>
    </row>
    <row r="107" spans="2:7" ht="18" customHeight="1">
      <c r="B107" s="20" t="s">
        <v>65</v>
      </c>
      <c r="C107" s="40">
        <v>5</v>
      </c>
      <c r="D107" s="33">
        <v>12</v>
      </c>
      <c r="E107" s="34">
        <f t="shared" si="6"/>
        <v>7</v>
      </c>
      <c r="F107" s="66">
        <f t="shared" si="9"/>
        <v>1.4</v>
      </c>
      <c r="G107" s="65">
        <f t="shared" si="5"/>
        <v>2.3209125828275677E-5</v>
      </c>
    </row>
    <row r="108" spans="2:7" ht="33.75" customHeight="1">
      <c r="B108" s="86" t="s">
        <v>71</v>
      </c>
      <c r="C108" s="87">
        <f>C109+C117+C133+C142</f>
        <v>5372</v>
      </c>
      <c r="D108" s="87">
        <f>D109+D117+D133+D142</f>
        <v>18731</v>
      </c>
      <c r="E108" s="87">
        <f t="shared" si="6"/>
        <v>13359</v>
      </c>
      <c r="F108" s="88">
        <f t="shared" si="9"/>
        <v>2.4867833209233061</v>
      </c>
      <c r="G108" s="89">
        <f t="shared" si="5"/>
        <v>3.6227511324119312E-2</v>
      </c>
    </row>
    <row r="109" spans="2:7" ht="21.75" customHeight="1">
      <c r="B109" s="90" t="s">
        <v>192</v>
      </c>
      <c r="C109" s="91">
        <f>SUM(C110:C116)</f>
        <v>1882</v>
      </c>
      <c r="D109" s="91">
        <f>SUM(D110:D116)</f>
        <v>2742</v>
      </c>
      <c r="E109" s="91">
        <f t="shared" si="6"/>
        <v>860</v>
      </c>
      <c r="F109" s="92">
        <f t="shared" si="9"/>
        <v>0.45696068012752389</v>
      </c>
      <c r="G109" s="93">
        <f t="shared" si="5"/>
        <v>5.3032852517609927E-3</v>
      </c>
    </row>
    <row r="110" spans="2:7" ht="15" customHeight="1">
      <c r="B110" s="20" t="s">
        <v>85</v>
      </c>
      <c r="C110" s="33">
        <v>782</v>
      </c>
      <c r="D110" s="68">
        <v>1357</v>
      </c>
      <c r="E110" s="34">
        <f t="shared" si="6"/>
        <v>575</v>
      </c>
      <c r="F110" s="66">
        <f t="shared" si="9"/>
        <v>0.73529411764705888</v>
      </c>
      <c r="G110" s="65">
        <f t="shared" si="5"/>
        <v>2.6245653124141745E-3</v>
      </c>
    </row>
    <row r="111" spans="2:7" ht="13.5" customHeight="1">
      <c r="B111" s="24" t="s">
        <v>86</v>
      </c>
      <c r="C111" s="40">
        <v>2</v>
      </c>
      <c r="D111" s="33">
        <v>8</v>
      </c>
      <c r="E111" s="34">
        <f t="shared" si="6"/>
        <v>6</v>
      </c>
      <c r="F111" s="66">
        <f t="shared" si="9"/>
        <v>3</v>
      </c>
      <c r="G111" s="65">
        <f t="shared" si="5"/>
        <v>1.5472750552183785E-5</v>
      </c>
    </row>
    <row r="112" spans="2:7" s="76" customFormat="1" ht="12" customHeight="1">
      <c r="B112" s="24" t="s">
        <v>76</v>
      </c>
      <c r="C112" s="40">
        <v>685</v>
      </c>
      <c r="D112" s="33">
        <v>972</v>
      </c>
      <c r="E112" s="34">
        <f t="shared" si="6"/>
        <v>287</v>
      </c>
      <c r="F112" s="66">
        <f t="shared" si="9"/>
        <v>0.41897810218978104</v>
      </c>
      <c r="G112" s="65">
        <f t="shared" si="5"/>
        <v>1.8799391920903299E-3</v>
      </c>
    </row>
    <row r="113" spans="2:7" ht="15.75" customHeight="1">
      <c r="B113" s="24" t="s">
        <v>80</v>
      </c>
      <c r="C113" s="40">
        <v>4</v>
      </c>
      <c r="D113" s="33">
        <v>27</v>
      </c>
      <c r="E113" s="34">
        <f t="shared" si="6"/>
        <v>23</v>
      </c>
      <c r="F113" s="66">
        <f t="shared" si="9"/>
        <v>5.75</v>
      </c>
      <c r="G113" s="65">
        <f t="shared" si="5"/>
        <v>5.2220533113620277E-5</v>
      </c>
    </row>
    <row r="114" spans="2:7" ht="15" customHeight="1">
      <c r="B114" s="21" t="s">
        <v>270</v>
      </c>
      <c r="C114" s="40">
        <v>0</v>
      </c>
      <c r="D114" s="33">
        <v>6</v>
      </c>
      <c r="E114" s="34">
        <f t="shared" si="6"/>
        <v>6</v>
      </c>
      <c r="F114" s="66"/>
      <c r="G114" s="65">
        <f t="shared" si="5"/>
        <v>1.1604562914137838E-5</v>
      </c>
    </row>
    <row r="115" spans="2:7" s="70" customFormat="1" ht="15" customHeight="1">
      <c r="B115" s="21" t="s">
        <v>164</v>
      </c>
      <c r="C115" s="40">
        <v>379</v>
      </c>
      <c r="D115" s="33">
        <v>345</v>
      </c>
      <c r="E115" s="34">
        <f t="shared" si="6"/>
        <v>-34</v>
      </c>
      <c r="F115" s="66">
        <f t="shared" si="9"/>
        <v>-8.9709762532981532E-2</v>
      </c>
      <c r="G115" s="65">
        <f t="shared" si="5"/>
        <v>6.6726236756292569E-4</v>
      </c>
    </row>
    <row r="116" spans="2:7" ht="13.5" customHeight="1">
      <c r="B116" s="21" t="s">
        <v>165</v>
      </c>
      <c r="C116" s="40">
        <v>30</v>
      </c>
      <c r="D116" s="33">
        <v>27</v>
      </c>
      <c r="E116" s="34">
        <f t="shared" si="6"/>
        <v>-3</v>
      </c>
      <c r="F116" s="66">
        <f t="shared" si="9"/>
        <v>-0.1</v>
      </c>
      <c r="G116" s="65">
        <f t="shared" si="5"/>
        <v>5.2220533113620277E-5</v>
      </c>
    </row>
    <row r="117" spans="2:7" ht="15" customHeight="1">
      <c r="B117" s="90" t="s">
        <v>193</v>
      </c>
      <c r="C117" s="91">
        <f>SUM(C118:C132)</f>
        <v>373</v>
      </c>
      <c r="D117" s="91">
        <f>SUM(D118:D132)</f>
        <v>405</v>
      </c>
      <c r="E117" s="91">
        <f t="shared" si="6"/>
        <v>32</v>
      </c>
      <c r="F117" s="92">
        <f t="shared" si="9"/>
        <v>8.5790884718498661E-2</v>
      </c>
      <c r="G117" s="93">
        <f t="shared" si="5"/>
        <v>7.8330799670430417E-4</v>
      </c>
    </row>
    <row r="118" spans="2:7" ht="15" customHeight="1">
      <c r="B118" s="21" t="s">
        <v>156</v>
      </c>
      <c r="C118" s="33">
        <v>0</v>
      </c>
      <c r="D118" s="33">
        <v>0</v>
      </c>
      <c r="E118" s="34">
        <f t="shared" si="6"/>
        <v>0</v>
      </c>
      <c r="F118" s="66"/>
      <c r="G118" s="65">
        <f t="shared" si="5"/>
        <v>0</v>
      </c>
    </row>
    <row r="119" spans="2:7" ht="15" customHeight="1">
      <c r="B119" s="21" t="s">
        <v>72</v>
      </c>
      <c r="C119" s="33">
        <v>303</v>
      </c>
      <c r="D119" s="33">
        <v>326</v>
      </c>
      <c r="E119" s="34">
        <f t="shared" si="6"/>
        <v>23</v>
      </c>
      <c r="F119" s="66">
        <f t="shared" si="9"/>
        <v>7.590759075907591E-2</v>
      </c>
      <c r="G119" s="65">
        <f t="shared" si="5"/>
        <v>6.305145850014893E-4</v>
      </c>
    </row>
    <row r="120" spans="2:7" ht="15" customHeight="1">
      <c r="B120" s="21" t="s">
        <v>84</v>
      </c>
      <c r="C120" s="33">
        <v>0</v>
      </c>
      <c r="D120" s="33">
        <v>1</v>
      </c>
      <c r="E120" s="34">
        <f t="shared" si="6"/>
        <v>1</v>
      </c>
      <c r="F120" s="66"/>
      <c r="G120" s="65">
        <f t="shared" si="5"/>
        <v>1.9340938190229732E-6</v>
      </c>
    </row>
    <row r="121" spans="2:7" ht="15" customHeight="1">
      <c r="B121" s="21" t="s">
        <v>166</v>
      </c>
      <c r="C121" s="33">
        <v>0</v>
      </c>
      <c r="D121" s="33">
        <v>0</v>
      </c>
      <c r="E121" s="34">
        <f t="shared" si="6"/>
        <v>0</v>
      </c>
      <c r="F121" s="66"/>
      <c r="G121" s="65">
        <f t="shared" si="5"/>
        <v>0</v>
      </c>
    </row>
    <row r="122" spans="2:7" ht="15" customHeight="1">
      <c r="B122" s="21" t="s">
        <v>167</v>
      </c>
      <c r="C122" s="33">
        <v>0</v>
      </c>
      <c r="D122" s="33">
        <v>1</v>
      </c>
      <c r="E122" s="34">
        <f t="shared" si="6"/>
        <v>1</v>
      </c>
      <c r="F122" s="66"/>
      <c r="G122" s="65">
        <f t="shared" si="5"/>
        <v>1.9340938190229732E-6</v>
      </c>
    </row>
    <row r="123" spans="2:7" ht="15" customHeight="1">
      <c r="B123" s="21" t="s">
        <v>212</v>
      </c>
      <c r="C123" s="33">
        <v>0</v>
      </c>
      <c r="D123" s="33">
        <v>0</v>
      </c>
      <c r="E123" s="34">
        <f t="shared" si="6"/>
        <v>0</v>
      </c>
      <c r="F123" s="66"/>
      <c r="G123" s="65">
        <f t="shared" si="5"/>
        <v>0</v>
      </c>
    </row>
    <row r="124" spans="2:7" ht="15" customHeight="1">
      <c r="B124" s="21" t="s">
        <v>74</v>
      </c>
      <c r="C124" s="33">
        <v>70</v>
      </c>
      <c r="D124" s="33">
        <v>75</v>
      </c>
      <c r="E124" s="34">
        <f t="shared" si="6"/>
        <v>5</v>
      </c>
      <c r="F124" s="66">
        <f t="shared" si="9"/>
        <v>7.1428571428571425E-2</v>
      </c>
      <c r="G124" s="65">
        <f t="shared" si="5"/>
        <v>1.45057036426723E-4</v>
      </c>
    </row>
    <row r="125" spans="2:7" ht="15" customHeight="1">
      <c r="B125" s="21" t="s">
        <v>213</v>
      </c>
      <c r="C125" s="33">
        <v>0</v>
      </c>
      <c r="D125" s="33">
        <v>0</v>
      </c>
      <c r="E125" s="34">
        <f t="shared" si="6"/>
        <v>0</v>
      </c>
      <c r="F125" s="66"/>
      <c r="G125" s="65">
        <f t="shared" si="5"/>
        <v>0</v>
      </c>
    </row>
    <row r="126" spans="2:7" ht="15" customHeight="1">
      <c r="B126" s="21" t="s">
        <v>168</v>
      </c>
      <c r="C126" s="33">
        <v>0</v>
      </c>
      <c r="D126" s="33">
        <v>0</v>
      </c>
      <c r="E126" s="34">
        <f t="shared" si="6"/>
        <v>0</v>
      </c>
      <c r="F126" s="66"/>
      <c r="G126" s="65">
        <f t="shared" si="5"/>
        <v>0</v>
      </c>
    </row>
    <row r="127" spans="2:7" s="13" customFormat="1" ht="15" customHeight="1">
      <c r="B127" s="21" t="s">
        <v>73</v>
      </c>
      <c r="C127" s="33">
        <v>0</v>
      </c>
      <c r="D127" s="33">
        <v>0</v>
      </c>
      <c r="E127" s="34">
        <f t="shared" si="6"/>
        <v>0</v>
      </c>
      <c r="F127" s="66"/>
      <c r="G127" s="65">
        <f t="shared" si="5"/>
        <v>0</v>
      </c>
    </row>
    <row r="128" spans="2:7" s="13" customFormat="1" ht="15" customHeight="1">
      <c r="B128" s="21" t="s">
        <v>169</v>
      </c>
      <c r="C128" s="33">
        <v>0</v>
      </c>
      <c r="D128" s="33">
        <v>1</v>
      </c>
      <c r="E128" s="34">
        <f t="shared" si="6"/>
        <v>1</v>
      </c>
      <c r="F128" s="66"/>
      <c r="G128" s="65">
        <f t="shared" si="5"/>
        <v>1.9340938190229732E-6</v>
      </c>
    </row>
    <row r="129" spans="1:7" s="13" customFormat="1" ht="15" customHeight="1">
      <c r="B129" s="21" t="s">
        <v>83</v>
      </c>
      <c r="C129" s="33">
        <v>0</v>
      </c>
      <c r="D129" s="33">
        <v>0</v>
      </c>
      <c r="E129" s="34">
        <f t="shared" si="6"/>
        <v>0</v>
      </c>
      <c r="F129" s="66"/>
      <c r="G129" s="65">
        <f t="shared" si="5"/>
        <v>0</v>
      </c>
    </row>
    <row r="130" spans="1:7" s="13" customFormat="1" ht="15" customHeight="1">
      <c r="B130" s="21" t="s">
        <v>170</v>
      </c>
      <c r="C130" s="33">
        <v>0</v>
      </c>
      <c r="D130" s="33">
        <v>1</v>
      </c>
      <c r="E130" s="34">
        <f t="shared" si="6"/>
        <v>1</v>
      </c>
      <c r="F130" s="66"/>
      <c r="G130" s="65">
        <f t="shared" si="5"/>
        <v>1.9340938190229732E-6</v>
      </c>
    </row>
    <row r="131" spans="1:7" s="13" customFormat="1" ht="15" customHeight="1">
      <c r="B131" s="21" t="s">
        <v>171</v>
      </c>
      <c r="C131" s="40">
        <v>0</v>
      </c>
      <c r="D131" s="33">
        <v>0</v>
      </c>
      <c r="E131" s="34">
        <f t="shared" si="6"/>
        <v>0</v>
      </c>
      <c r="F131" s="66"/>
      <c r="G131" s="65">
        <f t="shared" si="5"/>
        <v>0</v>
      </c>
    </row>
    <row r="132" spans="1:7" s="13" customFormat="1" ht="15" customHeight="1">
      <c r="B132" s="21" t="s">
        <v>172</v>
      </c>
      <c r="C132" s="40">
        <v>0</v>
      </c>
      <c r="D132" s="33">
        <v>0</v>
      </c>
      <c r="E132" s="34">
        <f t="shared" ref="E132:E194" si="10">D132-C132</f>
        <v>0</v>
      </c>
      <c r="F132" s="66"/>
      <c r="G132" s="65">
        <f t="shared" si="5"/>
        <v>0</v>
      </c>
    </row>
    <row r="133" spans="1:7" ht="15" customHeight="1">
      <c r="B133" s="90" t="s">
        <v>205</v>
      </c>
      <c r="C133" s="91">
        <f>SUM(C134:C141)</f>
        <v>2520</v>
      </c>
      <c r="D133" s="91">
        <f>SUM(D134:D141)</f>
        <v>14448</v>
      </c>
      <c r="E133" s="91">
        <f t="shared" si="10"/>
        <v>11928</v>
      </c>
      <c r="F133" s="92">
        <f t="shared" ref="F133:F196" si="11">E133/C133</f>
        <v>4.7333333333333334</v>
      </c>
      <c r="G133" s="93">
        <f t="shared" ref="G133:G196" si="12">D133/$D$2</f>
        <v>2.7943787497243917E-2</v>
      </c>
    </row>
    <row r="134" spans="1:7" ht="15" customHeight="1">
      <c r="A134" s="14"/>
      <c r="B134" s="20" t="s">
        <v>102</v>
      </c>
      <c r="C134" s="40">
        <v>6</v>
      </c>
      <c r="D134" s="33">
        <v>38</v>
      </c>
      <c r="E134" s="34">
        <f t="shared" si="10"/>
        <v>32</v>
      </c>
      <c r="F134" s="66">
        <f t="shared" si="11"/>
        <v>5.333333333333333</v>
      </c>
      <c r="G134" s="65">
        <f t="shared" si="12"/>
        <v>7.3495565122872977E-5</v>
      </c>
    </row>
    <row r="135" spans="1:7" ht="15" customHeight="1">
      <c r="A135" s="14"/>
      <c r="B135" s="20" t="s">
        <v>103</v>
      </c>
      <c r="C135" s="40">
        <v>4</v>
      </c>
      <c r="D135" s="33">
        <v>9</v>
      </c>
      <c r="E135" s="34">
        <f t="shared" si="10"/>
        <v>5</v>
      </c>
      <c r="F135" s="66">
        <f t="shared" si="11"/>
        <v>1.25</v>
      </c>
      <c r="G135" s="65">
        <f t="shared" si="12"/>
        <v>1.7406844371206759E-5</v>
      </c>
    </row>
    <row r="136" spans="1:7" s="13" customFormat="1" ht="15" customHeight="1">
      <c r="A136" s="14"/>
      <c r="B136" s="20" t="s">
        <v>104</v>
      </c>
      <c r="C136" s="40">
        <v>515</v>
      </c>
      <c r="D136" s="33">
        <v>2372</v>
      </c>
      <c r="E136" s="34">
        <f t="shared" si="10"/>
        <v>1857</v>
      </c>
      <c r="F136" s="66">
        <f t="shared" si="11"/>
        <v>3.6058252427184465</v>
      </c>
      <c r="G136" s="65">
        <f t="shared" si="12"/>
        <v>4.5876705387224923E-3</v>
      </c>
    </row>
    <row r="137" spans="1:7" ht="15" customHeight="1">
      <c r="A137" s="14"/>
      <c r="B137" s="20" t="s">
        <v>105</v>
      </c>
      <c r="C137" s="40">
        <v>1920</v>
      </c>
      <c r="D137" s="33">
        <v>11783</v>
      </c>
      <c r="E137" s="34">
        <f t="shared" si="10"/>
        <v>9863</v>
      </c>
      <c r="F137" s="66">
        <f t="shared" si="11"/>
        <v>5.1369791666666664</v>
      </c>
      <c r="G137" s="65">
        <f t="shared" si="12"/>
        <v>2.2789427469547693E-2</v>
      </c>
    </row>
    <row r="138" spans="1:7" ht="12.75">
      <c r="A138" s="14"/>
      <c r="B138" s="20" t="s">
        <v>173</v>
      </c>
      <c r="C138" s="40">
        <v>1</v>
      </c>
      <c r="D138" s="33">
        <v>0</v>
      </c>
      <c r="E138" s="34">
        <f t="shared" si="10"/>
        <v>-1</v>
      </c>
      <c r="F138" s="66">
        <f t="shared" si="11"/>
        <v>-1</v>
      </c>
      <c r="G138" s="65">
        <f t="shared" si="12"/>
        <v>0</v>
      </c>
    </row>
    <row r="139" spans="1:7" ht="12.75">
      <c r="A139" s="14"/>
      <c r="B139" s="23" t="s">
        <v>106</v>
      </c>
      <c r="C139" s="40">
        <v>17</v>
      </c>
      <c r="D139" s="33">
        <v>23</v>
      </c>
      <c r="E139" s="34">
        <f t="shared" si="10"/>
        <v>6</v>
      </c>
      <c r="F139" s="66">
        <f t="shared" si="11"/>
        <v>0.35294117647058826</v>
      </c>
      <c r="G139" s="65">
        <f t="shared" si="12"/>
        <v>4.4484157837528383E-5</v>
      </c>
    </row>
    <row r="140" spans="1:7" ht="15" customHeight="1">
      <c r="A140" s="14"/>
      <c r="B140" s="20" t="s">
        <v>107</v>
      </c>
      <c r="C140" s="40">
        <v>35</v>
      </c>
      <c r="D140" s="33">
        <v>144</v>
      </c>
      <c r="E140" s="34">
        <f t="shared" si="10"/>
        <v>109</v>
      </c>
      <c r="F140" s="66">
        <f t="shared" si="11"/>
        <v>3.1142857142857143</v>
      </c>
      <c r="G140" s="65">
        <f t="shared" si="12"/>
        <v>2.7850950993930815E-4</v>
      </c>
    </row>
    <row r="141" spans="1:7" ht="15" customHeight="1">
      <c r="A141" s="14"/>
      <c r="B141" s="20" t="s">
        <v>108</v>
      </c>
      <c r="C141" s="40">
        <v>22</v>
      </c>
      <c r="D141" s="33">
        <v>79</v>
      </c>
      <c r="E141" s="34">
        <f t="shared" si="10"/>
        <v>57</v>
      </c>
      <c r="F141" s="66">
        <f t="shared" si="11"/>
        <v>2.5909090909090908</v>
      </c>
      <c r="G141" s="65">
        <f t="shared" si="12"/>
        <v>1.5279341170281488E-4</v>
      </c>
    </row>
    <row r="142" spans="1:7" ht="15" customHeight="1">
      <c r="A142" s="14"/>
      <c r="B142" s="90" t="s">
        <v>206</v>
      </c>
      <c r="C142" s="91">
        <f>SUM(C143:C151)</f>
        <v>597</v>
      </c>
      <c r="D142" s="91">
        <f>SUM(D143:D151)</f>
        <v>1136</v>
      </c>
      <c r="E142" s="91">
        <f t="shared" si="10"/>
        <v>539</v>
      </c>
      <c r="F142" s="92">
        <f t="shared" si="11"/>
        <v>0.90284757118927972</v>
      </c>
      <c r="G142" s="93">
        <f t="shared" si="12"/>
        <v>2.1971305784100974E-3</v>
      </c>
    </row>
    <row r="143" spans="1:7" ht="15" customHeight="1">
      <c r="B143" s="23" t="s">
        <v>265</v>
      </c>
      <c r="C143" s="40">
        <v>0</v>
      </c>
      <c r="D143" s="33">
        <v>0</v>
      </c>
      <c r="E143" s="34">
        <f t="shared" si="10"/>
        <v>0</v>
      </c>
      <c r="F143" s="66"/>
      <c r="G143" s="65">
        <f t="shared" si="12"/>
        <v>0</v>
      </c>
    </row>
    <row r="144" spans="1:7" s="75" customFormat="1" ht="15" customHeight="1">
      <c r="B144" s="23" t="s">
        <v>256</v>
      </c>
      <c r="C144" s="40">
        <v>0</v>
      </c>
      <c r="D144" s="33">
        <v>1</v>
      </c>
      <c r="E144" s="34">
        <f t="shared" si="10"/>
        <v>1</v>
      </c>
      <c r="F144" s="66"/>
      <c r="G144" s="65">
        <f t="shared" si="12"/>
        <v>1.9340938190229732E-6</v>
      </c>
    </row>
    <row r="145" spans="2:7" ht="12">
      <c r="B145" s="23" t="s">
        <v>77</v>
      </c>
      <c r="C145" s="40">
        <v>21</v>
      </c>
      <c r="D145" s="33">
        <v>25</v>
      </c>
      <c r="E145" s="34">
        <f t="shared" si="10"/>
        <v>4</v>
      </c>
      <c r="F145" s="66">
        <f t="shared" si="11"/>
        <v>0.19047619047619047</v>
      </c>
      <c r="G145" s="65">
        <f t="shared" si="12"/>
        <v>4.835234547557433E-5</v>
      </c>
    </row>
    <row r="146" spans="2:7" ht="15" customHeight="1">
      <c r="B146" s="23" t="s">
        <v>78</v>
      </c>
      <c r="C146" s="40">
        <v>27</v>
      </c>
      <c r="D146" s="33">
        <v>30</v>
      </c>
      <c r="E146" s="34">
        <f t="shared" si="10"/>
        <v>3</v>
      </c>
      <c r="F146" s="66">
        <f t="shared" si="11"/>
        <v>0.1111111111111111</v>
      </c>
      <c r="G146" s="65">
        <f t="shared" si="12"/>
        <v>5.8022814570689195E-5</v>
      </c>
    </row>
    <row r="147" spans="2:7" ht="12">
      <c r="B147" s="23" t="s">
        <v>79</v>
      </c>
      <c r="C147" s="40">
        <v>0</v>
      </c>
      <c r="D147" s="33">
        <v>44</v>
      </c>
      <c r="E147" s="34">
        <f t="shared" si="10"/>
        <v>44</v>
      </c>
      <c r="F147" s="66"/>
      <c r="G147" s="65">
        <f t="shared" si="12"/>
        <v>8.5100128037010825E-5</v>
      </c>
    </row>
    <row r="148" spans="2:7" ht="12">
      <c r="B148" s="23" t="s">
        <v>191</v>
      </c>
      <c r="C148" s="40">
        <v>422</v>
      </c>
      <c r="D148" s="33">
        <v>862</v>
      </c>
      <c r="E148" s="34">
        <f t="shared" si="10"/>
        <v>440</v>
      </c>
      <c r="F148" s="66">
        <f t="shared" si="11"/>
        <v>1.0426540284360191</v>
      </c>
      <c r="G148" s="65">
        <f t="shared" si="12"/>
        <v>1.667188871997803E-3</v>
      </c>
    </row>
    <row r="149" spans="2:7" ht="15" customHeight="1">
      <c r="B149" s="23" t="s">
        <v>81</v>
      </c>
      <c r="C149" s="40">
        <v>42</v>
      </c>
      <c r="D149" s="33">
        <v>30</v>
      </c>
      <c r="E149" s="34">
        <f t="shared" si="10"/>
        <v>-12</v>
      </c>
      <c r="F149" s="66">
        <f t="shared" si="11"/>
        <v>-0.2857142857142857</v>
      </c>
      <c r="G149" s="65">
        <f t="shared" si="12"/>
        <v>5.8022814570689195E-5</v>
      </c>
    </row>
    <row r="150" spans="2:7" ht="15" customHeight="1">
      <c r="B150" s="23" t="s">
        <v>82</v>
      </c>
      <c r="C150" s="40">
        <v>79</v>
      </c>
      <c r="D150" s="33">
        <v>117</v>
      </c>
      <c r="E150" s="34">
        <f t="shared" si="10"/>
        <v>38</v>
      </c>
      <c r="F150" s="66">
        <f t="shared" si="11"/>
        <v>0.48101265822784811</v>
      </c>
      <c r="G150" s="65">
        <f t="shared" si="12"/>
        <v>2.2628897682568785E-4</v>
      </c>
    </row>
    <row r="151" spans="2:7" ht="15" customHeight="1">
      <c r="B151" s="23" t="s">
        <v>75</v>
      </c>
      <c r="C151" s="40">
        <v>6</v>
      </c>
      <c r="D151" s="33">
        <v>27</v>
      </c>
      <c r="E151" s="34">
        <f t="shared" si="10"/>
        <v>21</v>
      </c>
      <c r="F151" s="66">
        <f t="shared" si="11"/>
        <v>3.5</v>
      </c>
      <c r="G151" s="65">
        <f t="shared" si="12"/>
        <v>5.2220533113620277E-5</v>
      </c>
    </row>
    <row r="152" spans="2:7" ht="15" customHeight="1">
      <c r="B152" s="86" t="s">
        <v>87</v>
      </c>
      <c r="C152" s="87">
        <f>SUM(C153:C166)</f>
        <v>3730</v>
      </c>
      <c r="D152" s="87">
        <f>SUM(D153:D166)</f>
        <v>1613</v>
      </c>
      <c r="E152" s="87">
        <f t="shared" si="10"/>
        <v>-2117</v>
      </c>
      <c r="F152" s="88">
        <f t="shared" si="11"/>
        <v>-0.56756032171581772</v>
      </c>
      <c r="G152" s="89">
        <f t="shared" si="12"/>
        <v>3.1196933300840558E-3</v>
      </c>
    </row>
    <row r="153" spans="2:7" ht="15" customHeight="1">
      <c r="B153" s="20" t="s">
        <v>89</v>
      </c>
      <c r="C153" s="40">
        <v>50</v>
      </c>
      <c r="D153" s="33">
        <v>21</v>
      </c>
      <c r="E153" s="34">
        <f t="shared" si="10"/>
        <v>-29</v>
      </c>
      <c r="F153" s="66">
        <f t="shared" si="11"/>
        <v>-0.57999999999999996</v>
      </c>
      <c r="G153" s="65">
        <f t="shared" si="12"/>
        <v>4.0615970199482436E-5</v>
      </c>
    </row>
    <row r="154" spans="2:7" ht="15" customHeight="1">
      <c r="B154" s="20" t="s">
        <v>90</v>
      </c>
      <c r="C154" s="40">
        <v>139</v>
      </c>
      <c r="D154" s="33">
        <v>283</v>
      </c>
      <c r="E154" s="34">
        <f t="shared" si="10"/>
        <v>144</v>
      </c>
      <c r="F154" s="66">
        <f t="shared" si="11"/>
        <v>1.0359712230215827</v>
      </c>
      <c r="G154" s="65">
        <f t="shared" si="12"/>
        <v>5.473485507835014E-4</v>
      </c>
    </row>
    <row r="155" spans="2:7" ht="15" customHeight="1">
      <c r="B155" s="25" t="s">
        <v>91</v>
      </c>
      <c r="C155" s="40">
        <v>254</v>
      </c>
      <c r="D155" s="33">
        <v>190</v>
      </c>
      <c r="E155" s="34">
        <f t="shared" si="10"/>
        <v>-64</v>
      </c>
      <c r="F155" s="66">
        <f t="shared" si="11"/>
        <v>-0.25196850393700787</v>
      </c>
      <c r="G155" s="65">
        <f t="shared" si="12"/>
        <v>3.6747782561436491E-4</v>
      </c>
    </row>
    <row r="156" spans="2:7" ht="15" customHeight="1">
      <c r="B156" s="26" t="s">
        <v>93</v>
      </c>
      <c r="C156" s="40">
        <v>38</v>
      </c>
      <c r="D156" s="33">
        <v>78</v>
      </c>
      <c r="E156" s="34">
        <f t="shared" si="10"/>
        <v>40</v>
      </c>
      <c r="F156" s="66">
        <f t="shared" si="11"/>
        <v>1.0526315789473684</v>
      </c>
      <c r="G156" s="65">
        <f t="shared" si="12"/>
        <v>1.5085931788379189E-4</v>
      </c>
    </row>
    <row r="157" spans="2:7" ht="15" customHeight="1">
      <c r="B157" s="26" t="s">
        <v>101</v>
      </c>
      <c r="C157" s="40">
        <v>148</v>
      </c>
      <c r="D157" s="33">
        <v>69</v>
      </c>
      <c r="E157" s="34">
        <f t="shared" si="10"/>
        <v>-79</v>
      </c>
      <c r="F157" s="66">
        <f t="shared" si="11"/>
        <v>-0.53378378378378377</v>
      </c>
      <c r="G157" s="65">
        <f t="shared" si="12"/>
        <v>1.3345247351258515E-4</v>
      </c>
    </row>
    <row r="158" spans="2:7" ht="15" customHeight="1">
      <c r="B158" s="26" t="s">
        <v>95</v>
      </c>
      <c r="C158" s="40">
        <v>115</v>
      </c>
      <c r="D158" s="33">
        <v>164</v>
      </c>
      <c r="E158" s="34">
        <f t="shared" si="10"/>
        <v>49</v>
      </c>
      <c r="F158" s="66">
        <f t="shared" si="11"/>
        <v>0.42608695652173911</v>
      </c>
      <c r="G158" s="65">
        <f t="shared" si="12"/>
        <v>3.171913863197676E-4</v>
      </c>
    </row>
    <row r="159" spans="2:7" ht="15" customHeight="1">
      <c r="B159" s="19" t="s">
        <v>96</v>
      </c>
      <c r="C159" s="40">
        <v>1</v>
      </c>
      <c r="D159" s="33">
        <v>2</v>
      </c>
      <c r="E159" s="34">
        <f t="shared" si="10"/>
        <v>1</v>
      </c>
      <c r="F159" s="66"/>
      <c r="G159" s="65">
        <f t="shared" si="12"/>
        <v>3.8681876380459464E-6</v>
      </c>
    </row>
    <row r="160" spans="2:7" ht="12">
      <c r="B160" s="19" t="s">
        <v>97</v>
      </c>
      <c r="C160" s="40">
        <v>606</v>
      </c>
      <c r="D160" s="33">
        <v>82</v>
      </c>
      <c r="E160" s="34">
        <f t="shared" si="10"/>
        <v>-524</v>
      </c>
      <c r="F160" s="66">
        <f t="shared" si="11"/>
        <v>-0.86468646864686471</v>
      </c>
      <c r="G160" s="65">
        <f t="shared" si="12"/>
        <v>1.585956931598838E-4</v>
      </c>
    </row>
    <row r="161" spans="2:7" ht="15" customHeight="1">
      <c r="B161" s="19" t="s">
        <v>98</v>
      </c>
      <c r="C161" s="40">
        <v>3</v>
      </c>
      <c r="D161" s="33">
        <v>36</v>
      </c>
      <c r="E161" s="34">
        <f t="shared" si="10"/>
        <v>33</v>
      </c>
      <c r="F161" s="66"/>
      <c r="G161" s="65">
        <f t="shared" si="12"/>
        <v>6.9627377484827036E-5</v>
      </c>
    </row>
    <row r="162" spans="2:7" ht="15" customHeight="1">
      <c r="B162" s="19" t="s">
        <v>94</v>
      </c>
      <c r="C162" s="40">
        <v>40</v>
      </c>
      <c r="D162" s="33">
        <v>15</v>
      </c>
      <c r="E162" s="34">
        <f t="shared" si="10"/>
        <v>-25</v>
      </c>
      <c r="F162" s="66">
        <f t="shared" si="11"/>
        <v>-0.625</v>
      </c>
      <c r="G162" s="65">
        <f t="shared" si="12"/>
        <v>2.9011407285344597E-5</v>
      </c>
    </row>
    <row r="163" spans="2:7" ht="15" customHeight="1">
      <c r="B163" s="20" t="s">
        <v>99</v>
      </c>
      <c r="C163" s="40">
        <v>628</v>
      </c>
      <c r="D163" s="33">
        <v>214</v>
      </c>
      <c r="E163" s="34">
        <f t="shared" si="10"/>
        <v>-414</v>
      </c>
      <c r="F163" s="66">
        <f t="shared" si="11"/>
        <v>-0.65923566878980888</v>
      </c>
      <c r="G163" s="65">
        <f t="shared" si="12"/>
        <v>4.1389607727091625E-4</v>
      </c>
    </row>
    <row r="164" spans="2:7" ht="15" customHeight="1">
      <c r="B164" s="19" t="s">
        <v>100</v>
      </c>
      <c r="C164" s="40">
        <v>89</v>
      </c>
      <c r="D164" s="33">
        <v>195</v>
      </c>
      <c r="E164" s="34">
        <f t="shared" si="10"/>
        <v>106</v>
      </c>
      <c r="F164" s="66">
        <f t="shared" si="11"/>
        <v>1.1910112359550562</v>
      </c>
      <c r="G164" s="65">
        <f t="shared" si="12"/>
        <v>3.7714829470947975E-4</v>
      </c>
    </row>
    <row r="165" spans="2:7" ht="15.75" customHeight="1">
      <c r="B165" s="20" t="s">
        <v>88</v>
      </c>
      <c r="C165" s="40">
        <v>1614</v>
      </c>
      <c r="D165" s="33">
        <v>247</v>
      </c>
      <c r="E165" s="34">
        <f t="shared" si="10"/>
        <v>-1367</v>
      </c>
      <c r="F165" s="66">
        <f t="shared" si="11"/>
        <v>-0.84696406443618344</v>
      </c>
      <c r="G165" s="65">
        <f t="shared" si="12"/>
        <v>4.7772117329867436E-4</v>
      </c>
    </row>
    <row r="166" spans="2:7" ht="15" customHeight="1">
      <c r="B166" s="19" t="s">
        <v>92</v>
      </c>
      <c r="C166" s="40">
        <v>5</v>
      </c>
      <c r="D166" s="33">
        <v>17</v>
      </c>
      <c r="E166" s="34">
        <f t="shared" si="10"/>
        <v>12</v>
      </c>
      <c r="F166" s="66">
        <f t="shared" si="11"/>
        <v>2.4</v>
      </c>
      <c r="G166" s="65">
        <f t="shared" si="12"/>
        <v>3.2879594923390541E-5</v>
      </c>
    </row>
    <row r="167" spans="2:7" ht="15" customHeight="1">
      <c r="B167" s="86" t="s">
        <v>109</v>
      </c>
      <c r="C167" s="87">
        <f>C168+C188+C205+C211+C216</f>
        <v>315</v>
      </c>
      <c r="D167" s="87">
        <f>D168+D188+D205+D211+D216</f>
        <v>295</v>
      </c>
      <c r="E167" s="87">
        <f t="shared" si="10"/>
        <v>-20</v>
      </c>
      <c r="F167" s="88">
        <f t="shared" si="11"/>
        <v>-6.3492063492063489E-2</v>
      </c>
      <c r="G167" s="89">
        <f t="shared" si="12"/>
        <v>5.705576766117771E-4</v>
      </c>
    </row>
    <row r="168" spans="2:7" ht="15" customHeight="1">
      <c r="B168" s="90" t="s">
        <v>110</v>
      </c>
      <c r="C168" s="91">
        <f>SUM(C169:C187)</f>
        <v>72</v>
      </c>
      <c r="D168" s="91">
        <f>SUM(D169:D187)</f>
        <v>56</v>
      </c>
      <c r="E168" s="91">
        <f t="shared" si="10"/>
        <v>-16</v>
      </c>
      <c r="F168" s="92">
        <f t="shared" si="11"/>
        <v>-0.22222222222222221</v>
      </c>
      <c r="G168" s="93">
        <f t="shared" si="12"/>
        <v>1.083092538652865E-4</v>
      </c>
    </row>
    <row r="169" spans="2:7" ht="15" customHeight="1">
      <c r="B169" s="23" t="s">
        <v>174</v>
      </c>
      <c r="C169" s="40"/>
      <c r="D169" s="33"/>
      <c r="E169" s="34">
        <f t="shared" si="10"/>
        <v>0</v>
      </c>
      <c r="F169" s="66"/>
      <c r="G169" s="65">
        <f t="shared" si="12"/>
        <v>0</v>
      </c>
    </row>
    <row r="170" spans="2:7" s="12" customFormat="1" ht="15" customHeight="1">
      <c r="B170" s="23" t="s">
        <v>207</v>
      </c>
      <c r="C170" s="40">
        <v>24</v>
      </c>
      <c r="D170" s="33">
        <v>13</v>
      </c>
      <c r="E170" s="34">
        <f t="shared" si="10"/>
        <v>-11</v>
      </c>
      <c r="F170" s="66">
        <f t="shared" si="11"/>
        <v>-0.45833333333333331</v>
      </c>
      <c r="G170" s="65">
        <f t="shared" si="12"/>
        <v>2.514321964729865E-5</v>
      </c>
    </row>
    <row r="171" spans="2:7" ht="15" customHeight="1">
      <c r="B171" s="23" t="s">
        <v>175</v>
      </c>
      <c r="C171" s="40">
        <v>1</v>
      </c>
      <c r="D171" s="33">
        <v>0</v>
      </c>
      <c r="E171" s="34">
        <f t="shared" si="10"/>
        <v>-1</v>
      </c>
      <c r="F171" s="66">
        <f t="shared" si="11"/>
        <v>-1</v>
      </c>
      <c r="G171" s="65">
        <f t="shared" si="12"/>
        <v>0</v>
      </c>
    </row>
    <row r="172" spans="2:7" ht="15" customHeight="1">
      <c r="B172" s="23" t="s">
        <v>112</v>
      </c>
      <c r="C172" s="40">
        <v>0</v>
      </c>
      <c r="D172" s="33">
        <v>3</v>
      </c>
      <c r="E172" s="34">
        <f t="shared" si="10"/>
        <v>3</v>
      </c>
      <c r="F172" s="66"/>
      <c r="G172" s="65">
        <f t="shared" si="12"/>
        <v>5.8022814570689191E-6</v>
      </c>
    </row>
    <row r="173" spans="2:7" ht="15" customHeight="1">
      <c r="B173" s="23" t="s">
        <v>111</v>
      </c>
      <c r="C173" s="40">
        <v>3</v>
      </c>
      <c r="D173" s="33">
        <v>6</v>
      </c>
      <c r="E173" s="34">
        <f t="shared" si="10"/>
        <v>3</v>
      </c>
      <c r="F173" s="66">
        <f t="shared" si="11"/>
        <v>1</v>
      </c>
      <c r="G173" s="65">
        <f t="shared" si="12"/>
        <v>1.1604562914137838E-5</v>
      </c>
    </row>
    <row r="174" spans="2:7" ht="15" customHeight="1">
      <c r="B174" s="23" t="s">
        <v>115</v>
      </c>
      <c r="C174" s="40">
        <v>14</v>
      </c>
      <c r="D174" s="33">
        <v>9</v>
      </c>
      <c r="E174" s="34">
        <f t="shared" si="10"/>
        <v>-5</v>
      </c>
      <c r="F174" s="66">
        <f t="shared" si="11"/>
        <v>-0.35714285714285715</v>
      </c>
      <c r="G174" s="65">
        <f t="shared" si="12"/>
        <v>1.7406844371206759E-5</v>
      </c>
    </row>
    <row r="175" spans="2:7" ht="15" customHeight="1">
      <c r="B175" s="23" t="s">
        <v>116</v>
      </c>
      <c r="C175" s="40">
        <v>0</v>
      </c>
      <c r="D175" s="33">
        <v>2</v>
      </c>
      <c r="E175" s="34">
        <f t="shared" si="10"/>
        <v>2</v>
      </c>
      <c r="F175" s="66"/>
      <c r="G175" s="65">
        <f t="shared" si="12"/>
        <v>3.8681876380459464E-6</v>
      </c>
    </row>
    <row r="176" spans="2:7" ht="15" customHeight="1">
      <c r="B176" s="23" t="s">
        <v>176</v>
      </c>
      <c r="C176" s="40">
        <v>0</v>
      </c>
      <c r="D176" s="33">
        <v>1</v>
      </c>
      <c r="E176" s="34">
        <f t="shared" si="10"/>
        <v>1</v>
      </c>
      <c r="F176" s="66"/>
      <c r="G176" s="65">
        <f t="shared" si="12"/>
        <v>1.9340938190229732E-6</v>
      </c>
    </row>
    <row r="177" spans="1:7" ht="15" customHeight="1">
      <c r="B177" s="23" t="s">
        <v>216</v>
      </c>
      <c r="C177" s="40">
        <v>11</v>
      </c>
      <c r="D177" s="33">
        <v>4</v>
      </c>
      <c r="E177" s="34">
        <f t="shared" si="10"/>
        <v>-7</v>
      </c>
      <c r="F177" s="66">
        <f t="shared" si="11"/>
        <v>-0.63636363636363635</v>
      </c>
      <c r="G177" s="65">
        <f t="shared" si="12"/>
        <v>7.7363752760918927E-6</v>
      </c>
    </row>
    <row r="178" spans="1:7" ht="15" customHeight="1">
      <c r="B178" s="23" t="s">
        <v>177</v>
      </c>
      <c r="C178" s="40">
        <v>0</v>
      </c>
      <c r="D178" s="33">
        <v>0</v>
      </c>
      <c r="E178" s="34">
        <f t="shared" si="10"/>
        <v>0</v>
      </c>
      <c r="F178" s="66"/>
      <c r="G178" s="65">
        <f t="shared" si="12"/>
        <v>0</v>
      </c>
    </row>
    <row r="179" spans="1:7" ht="15" customHeight="1">
      <c r="B179" s="23" t="s">
        <v>178</v>
      </c>
      <c r="C179" s="40">
        <v>0</v>
      </c>
      <c r="D179" s="33">
        <v>0</v>
      </c>
      <c r="E179" s="34">
        <f t="shared" si="10"/>
        <v>0</v>
      </c>
      <c r="F179" s="66"/>
      <c r="G179" s="65">
        <f t="shared" si="12"/>
        <v>0</v>
      </c>
    </row>
    <row r="180" spans="1:7" ht="12.75" customHeight="1">
      <c r="B180" s="23" t="s">
        <v>179</v>
      </c>
      <c r="C180" s="40">
        <v>1</v>
      </c>
      <c r="D180" s="33">
        <v>1</v>
      </c>
      <c r="E180" s="34">
        <f t="shared" si="10"/>
        <v>0</v>
      </c>
      <c r="F180" s="66">
        <f t="shared" si="11"/>
        <v>0</v>
      </c>
      <c r="G180" s="65">
        <f t="shared" si="12"/>
        <v>1.9340938190229732E-6</v>
      </c>
    </row>
    <row r="181" spans="1:7" ht="12">
      <c r="B181" s="23" t="s">
        <v>180</v>
      </c>
      <c r="C181" s="40">
        <v>2</v>
      </c>
      <c r="D181" s="33">
        <v>0</v>
      </c>
      <c r="E181" s="34">
        <f t="shared" si="10"/>
        <v>-2</v>
      </c>
      <c r="F181" s="66"/>
      <c r="G181" s="65">
        <f t="shared" si="12"/>
        <v>0</v>
      </c>
    </row>
    <row r="182" spans="1:7" ht="15" customHeight="1">
      <c r="B182" s="23" t="s">
        <v>117</v>
      </c>
      <c r="C182" s="40">
        <v>0</v>
      </c>
      <c r="D182" s="33">
        <v>1</v>
      </c>
      <c r="E182" s="34">
        <f t="shared" si="10"/>
        <v>1</v>
      </c>
      <c r="F182" s="66"/>
      <c r="G182" s="65">
        <f t="shared" si="12"/>
        <v>1.9340938190229732E-6</v>
      </c>
    </row>
    <row r="183" spans="1:7" ht="15" customHeight="1">
      <c r="B183" s="23" t="s">
        <v>181</v>
      </c>
      <c r="C183" s="40">
        <v>3</v>
      </c>
      <c r="D183" s="33">
        <v>0</v>
      </c>
      <c r="E183" s="34">
        <f t="shared" si="10"/>
        <v>-3</v>
      </c>
      <c r="F183" s="66">
        <f t="shared" si="11"/>
        <v>-1</v>
      </c>
      <c r="G183" s="65">
        <f t="shared" si="12"/>
        <v>0</v>
      </c>
    </row>
    <row r="184" spans="1:7" ht="15" customHeight="1">
      <c r="B184" s="23" t="s">
        <v>118</v>
      </c>
      <c r="C184" s="40">
        <v>4</v>
      </c>
      <c r="D184" s="33">
        <v>3</v>
      </c>
      <c r="E184" s="34">
        <f t="shared" si="10"/>
        <v>-1</v>
      </c>
      <c r="F184" s="66">
        <f t="shared" si="11"/>
        <v>-0.25</v>
      </c>
      <c r="G184" s="65">
        <f t="shared" si="12"/>
        <v>5.8022814570689191E-6</v>
      </c>
    </row>
    <row r="185" spans="1:7" ht="12">
      <c r="B185" s="23" t="s">
        <v>119</v>
      </c>
      <c r="C185" s="40">
        <v>2</v>
      </c>
      <c r="D185" s="33">
        <v>6</v>
      </c>
      <c r="E185" s="34">
        <f t="shared" si="10"/>
        <v>4</v>
      </c>
      <c r="F185" s="66">
        <f t="shared" si="11"/>
        <v>2</v>
      </c>
      <c r="G185" s="65">
        <f t="shared" si="12"/>
        <v>1.1604562914137838E-5</v>
      </c>
    </row>
    <row r="186" spans="1:7" ht="15" customHeight="1">
      <c r="B186" s="23" t="s">
        <v>113</v>
      </c>
      <c r="C186" s="40">
        <v>0</v>
      </c>
      <c r="D186" s="33">
        <v>1</v>
      </c>
      <c r="E186" s="34">
        <f t="shared" si="10"/>
        <v>1</v>
      </c>
      <c r="F186" s="66"/>
      <c r="G186" s="65">
        <f t="shared" si="12"/>
        <v>1.9340938190229732E-6</v>
      </c>
    </row>
    <row r="187" spans="1:7" ht="15" customHeight="1">
      <c r="B187" s="23" t="s">
        <v>114</v>
      </c>
      <c r="C187" s="40">
        <v>7</v>
      </c>
      <c r="D187" s="33">
        <v>6</v>
      </c>
      <c r="E187" s="34">
        <f t="shared" si="10"/>
        <v>-1</v>
      </c>
      <c r="F187" s="66">
        <f t="shared" si="11"/>
        <v>-0.14285714285714285</v>
      </c>
      <c r="G187" s="65">
        <f t="shared" si="12"/>
        <v>1.1604562914137838E-5</v>
      </c>
    </row>
    <row r="188" spans="1:7" ht="15" customHeight="1">
      <c r="B188" s="90" t="s">
        <v>127</v>
      </c>
      <c r="C188" s="91">
        <f>SUM(C189:C204)</f>
        <v>60</v>
      </c>
      <c r="D188" s="91">
        <f>SUM(D189:D204)</f>
        <v>65</v>
      </c>
      <c r="E188" s="91">
        <f t="shared" si="10"/>
        <v>5</v>
      </c>
      <c r="F188" s="92">
        <f t="shared" si="11"/>
        <v>8.3333333333333329E-2</v>
      </c>
      <c r="G188" s="93">
        <f t="shared" si="12"/>
        <v>1.2571609823649327E-4</v>
      </c>
    </row>
    <row r="189" spans="1:7" ht="15" customHeight="1">
      <c r="A189" s="14"/>
      <c r="B189" s="20" t="s">
        <v>201</v>
      </c>
      <c r="C189" s="40">
        <v>1</v>
      </c>
      <c r="D189" s="33">
        <v>2</v>
      </c>
      <c r="E189" s="34">
        <f t="shared" si="10"/>
        <v>1</v>
      </c>
      <c r="F189" s="66">
        <f t="shared" si="11"/>
        <v>1</v>
      </c>
      <c r="G189" s="65">
        <f t="shared" si="12"/>
        <v>3.8681876380459464E-6</v>
      </c>
    </row>
    <row r="190" spans="1:7" ht="15" customHeight="1">
      <c r="A190" s="14"/>
      <c r="B190" s="22" t="s">
        <v>198</v>
      </c>
      <c r="C190" s="40">
        <v>0</v>
      </c>
      <c r="D190" s="33">
        <v>0</v>
      </c>
      <c r="E190" s="34">
        <f t="shared" si="10"/>
        <v>0</v>
      </c>
      <c r="F190" s="66"/>
      <c r="G190" s="65">
        <f t="shared" si="12"/>
        <v>0</v>
      </c>
    </row>
    <row r="191" spans="1:7" ht="15" customHeight="1">
      <c r="A191" s="14"/>
      <c r="B191" s="23" t="s">
        <v>122</v>
      </c>
      <c r="C191" s="40">
        <v>1</v>
      </c>
      <c r="D191" s="33">
        <v>0</v>
      </c>
      <c r="E191" s="34">
        <f t="shared" si="10"/>
        <v>-1</v>
      </c>
      <c r="F191" s="66"/>
      <c r="G191" s="65">
        <f t="shared" si="12"/>
        <v>0</v>
      </c>
    </row>
    <row r="192" spans="1:7" ht="15" customHeight="1">
      <c r="A192" s="14"/>
      <c r="B192" s="23" t="s">
        <v>182</v>
      </c>
      <c r="C192" s="40">
        <v>4</v>
      </c>
      <c r="D192" s="33">
        <v>9</v>
      </c>
      <c r="E192" s="34">
        <f t="shared" si="10"/>
        <v>5</v>
      </c>
      <c r="F192" s="66">
        <f t="shared" si="11"/>
        <v>1.25</v>
      </c>
      <c r="G192" s="65">
        <f t="shared" si="12"/>
        <v>1.7406844371206759E-5</v>
      </c>
    </row>
    <row r="193" spans="1:7" ht="15" customHeight="1">
      <c r="A193" s="14"/>
      <c r="B193" s="23" t="s">
        <v>202</v>
      </c>
      <c r="C193" s="40">
        <v>0</v>
      </c>
      <c r="D193" s="33">
        <v>0</v>
      </c>
      <c r="E193" s="34">
        <f t="shared" si="10"/>
        <v>0</v>
      </c>
      <c r="F193" s="66"/>
      <c r="G193" s="65">
        <f t="shared" si="12"/>
        <v>0</v>
      </c>
    </row>
    <row r="194" spans="1:7" ht="15" customHeight="1">
      <c r="A194" s="14"/>
      <c r="B194" s="23" t="s">
        <v>120</v>
      </c>
      <c r="C194" s="40">
        <v>4</v>
      </c>
      <c r="D194" s="33">
        <v>5</v>
      </c>
      <c r="E194" s="34">
        <f t="shared" si="10"/>
        <v>1</v>
      </c>
      <c r="F194" s="66">
        <f t="shared" si="11"/>
        <v>0.25</v>
      </c>
      <c r="G194" s="65">
        <f t="shared" si="12"/>
        <v>9.6704690951148664E-6</v>
      </c>
    </row>
    <row r="195" spans="1:7" ht="15" customHeight="1">
      <c r="A195" s="14"/>
      <c r="B195" s="23" t="s">
        <v>121</v>
      </c>
      <c r="C195" s="40">
        <v>0</v>
      </c>
      <c r="D195" s="33">
        <v>2</v>
      </c>
      <c r="E195" s="34">
        <f t="shared" ref="E195:E226" si="13">D195-C195</f>
        <v>2</v>
      </c>
      <c r="F195" s="66"/>
      <c r="G195" s="65">
        <f t="shared" si="12"/>
        <v>3.8681876380459464E-6</v>
      </c>
    </row>
    <row r="196" spans="1:7" ht="15" customHeight="1">
      <c r="A196" s="14"/>
      <c r="B196" s="23" t="s">
        <v>183</v>
      </c>
      <c r="C196" s="40">
        <v>1</v>
      </c>
      <c r="D196" s="33">
        <v>0</v>
      </c>
      <c r="E196" s="34">
        <f t="shared" si="13"/>
        <v>-1</v>
      </c>
      <c r="F196" s="66">
        <f t="shared" si="11"/>
        <v>-1</v>
      </c>
      <c r="G196" s="65">
        <f t="shared" si="12"/>
        <v>0</v>
      </c>
    </row>
    <row r="197" spans="1:7" ht="15" customHeight="1">
      <c r="A197" s="14"/>
      <c r="B197" s="19" t="s">
        <v>138</v>
      </c>
      <c r="C197" s="40">
        <v>0</v>
      </c>
      <c r="D197" s="33">
        <v>1</v>
      </c>
      <c r="E197" s="34">
        <f t="shared" si="13"/>
        <v>1</v>
      </c>
      <c r="F197" s="66"/>
      <c r="G197" s="65">
        <f t="shared" ref="G197:G226" si="14">D197/$D$2</f>
        <v>1.9340938190229732E-6</v>
      </c>
    </row>
    <row r="198" spans="1:7" ht="15" customHeight="1">
      <c r="A198" s="14"/>
      <c r="B198" s="23" t="s">
        <v>123</v>
      </c>
      <c r="C198" s="40">
        <v>0</v>
      </c>
      <c r="D198" s="33">
        <v>4</v>
      </c>
      <c r="E198" s="34">
        <f t="shared" si="13"/>
        <v>4</v>
      </c>
      <c r="F198" s="66"/>
      <c r="G198" s="65">
        <f t="shared" si="14"/>
        <v>7.7363752760918927E-6</v>
      </c>
    </row>
    <row r="199" spans="1:7" ht="15" customHeight="1">
      <c r="A199" s="14"/>
      <c r="B199" s="23" t="s">
        <v>184</v>
      </c>
      <c r="C199" s="40">
        <v>0</v>
      </c>
      <c r="D199" s="33">
        <v>2</v>
      </c>
      <c r="E199" s="34">
        <f t="shared" si="13"/>
        <v>2</v>
      </c>
      <c r="F199" s="66"/>
      <c r="G199" s="65">
        <f t="shared" si="14"/>
        <v>3.8681876380459464E-6</v>
      </c>
    </row>
    <row r="200" spans="1:7" s="76" customFormat="1" ht="15" customHeight="1">
      <c r="A200" s="14"/>
      <c r="B200" s="23" t="s">
        <v>271</v>
      </c>
      <c r="C200" s="40">
        <v>1</v>
      </c>
      <c r="D200" s="33">
        <v>0</v>
      </c>
      <c r="E200" s="34">
        <f t="shared" si="13"/>
        <v>-1</v>
      </c>
      <c r="F200" s="66">
        <f t="shared" ref="F200:F203" si="15">E200/C200</f>
        <v>-1</v>
      </c>
      <c r="G200" s="65">
        <f t="shared" si="14"/>
        <v>0</v>
      </c>
    </row>
    <row r="201" spans="1:7" ht="15" customHeight="1">
      <c r="A201" s="14"/>
      <c r="B201" s="23" t="s">
        <v>124</v>
      </c>
      <c r="C201" s="40">
        <v>44</v>
      </c>
      <c r="D201" s="33">
        <v>40</v>
      </c>
      <c r="E201" s="34">
        <f t="shared" si="13"/>
        <v>-4</v>
      </c>
      <c r="F201" s="66">
        <f t="shared" si="15"/>
        <v>-9.0909090909090912E-2</v>
      </c>
      <c r="G201" s="65">
        <f t="shared" si="14"/>
        <v>7.7363752760918931E-5</v>
      </c>
    </row>
    <row r="202" spans="1:7" ht="15" customHeight="1">
      <c r="A202" s="14"/>
      <c r="B202" s="23" t="s">
        <v>125</v>
      </c>
      <c r="C202" s="40">
        <v>3</v>
      </c>
      <c r="D202" s="33">
        <v>0</v>
      </c>
      <c r="E202" s="34">
        <f t="shared" si="13"/>
        <v>-3</v>
      </c>
      <c r="F202" s="66">
        <f t="shared" si="15"/>
        <v>-1</v>
      </c>
      <c r="G202" s="65">
        <f t="shared" si="14"/>
        <v>0</v>
      </c>
    </row>
    <row r="203" spans="1:7" ht="15" customHeight="1">
      <c r="A203" s="14"/>
      <c r="B203" s="23" t="s">
        <v>185</v>
      </c>
      <c r="C203" s="40">
        <v>1</v>
      </c>
      <c r="D203" s="33">
        <v>0</v>
      </c>
      <c r="E203" s="34">
        <f t="shared" si="13"/>
        <v>-1</v>
      </c>
      <c r="F203" s="66">
        <f t="shared" si="15"/>
        <v>-1</v>
      </c>
      <c r="G203" s="65">
        <f t="shared" si="14"/>
        <v>0</v>
      </c>
    </row>
    <row r="204" spans="1:7" ht="15" customHeight="1">
      <c r="A204" s="14"/>
      <c r="B204" s="23" t="s">
        <v>126</v>
      </c>
      <c r="C204" s="40">
        <v>0</v>
      </c>
      <c r="D204" s="33">
        <v>0</v>
      </c>
      <c r="E204" s="34">
        <f t="shared" si="13"/>
        <v>0</v>
      </c>
      <c r="F204" s="66"/>
      <c r="G204" s="65">
        <f t="shared" si="14"/>
        <v>0</v>
      </c>
    </row>
    <row r="205" spans="1:7" ht="15" customHeight="1">
      <c r="B205" s="90" t="s">
        <v>128</v>
      </c>
      <c r="C205" s="91">
        <f>SUM(C206:C210)</f>
        <v>146</v>
      </c>
      <c r="D205" s="91">
        <f>SUM(D206:D210)</f>
        <v>113</v>
      </c>
      <c r="E205" s="91">
        <f>D205-C205</f>
        <v>-33</v>
      </c>
      <c r="F205" s="92">
        <f>E205/C205</f>
        <v>-0.22602739726027396</v>
      </c>
      <c r="G205" s="93">
        <f t="shared" si="14"/>
        <v>2.1855260154959597E-4</v>
      </c>
    </row>
    <row r="206" spans="1:7" ht="13.5" customHeight="1">
      <c r="B206" s="23" t="s">
        <v>187</v>
      </c>
      <c r="C206" s="40">
        <v>0</v>
      </c>
      <c r="D206" s="33">
        <v>0</v>
      </c>
      <c r="E206" s="34">
        <f t="shared" si="13"/>
        <v>0</v>
      </c>
      <c r="F206" s="66"/>
      <c r="G206" s="65">
        <f t="shared" si="14"/>
        <v>0</v>
      </c>
    </row>
    <row r="207" spans="1:7" ht="15" customHeight="1">
      <c r="A207" s="14"/>
      <c r="B207" s="22" t="s">
        <v>186</v>
      </c>
      <c r="C207" s="40">
        <v>3</v>
      </c>
      <c r="D207" s="33">
        <v>1</v>
      </c>
      <c r="E207" s="34">
        <f t="shared" si="13"/>
        <v>-2</v>
      </c>
      <c r="F207" s="66">
        <f t="shared" ref="F207" si="16">E207/C207</f>
        <v>-0.66666666666666663</v>
      </c>
      <c r="G207" s="65">
        <f t="shared" si="14"/>
        <v>1.9340938190229732E-6</v>
      </c>
    </row>
    <row r="208" spans="1:7" ht="15" customHeight="1">
      <c r="A208" s="14"/>
      <c r="B208" s="23" t="s">
        <v>187</v>
      </c>
      <c r="C208" s="40">
        <v>1</v>
      </c>
      <c r="D208" s="33">
        <v>0</v>
      </c>
      <c r="E208" s="34">
        <f t="shared" si="13"/>
        <v>-1</v>
      </c>
      <c r="F208" s="66">
        <f t="shared" ref="F208" si="17">E208/C208</f>
        <v>-1</v>
      </c>
      <c r="G208" s="65">
        <f t="shared" si="14"/>
        <v>0</v>
      </c>
    </row>
    <row r="209" spans="1:7" ht="15" customHeight="1">
      <c r="A209" s="14"/>
      <c r="B209" s="23" t="s">
        <v>128</v>
      </c>
      <c r="C209" s="40">
        <v>142</v>
      </c>
      <c r="D209" s="33">
        <v>112</v>
      </c>
      <c r="E209" s="34">
        <f t="shared" si="13"/>
        <v>-30</v>
      </c>
      <c r="F209" s="66">
        <f t="shared" ref="F209" si="18">E209/C209</f>
        <v>-0.21126760563380281</v>
      </c>
      <c r="G209" s="65">
        <f t="shared" si="14"/>
        <v>2.1661850773057299E-4</v>
      </c>
    </row>
    <row r="210" spans="1:7" ht="15" customHeight="1">
      <c r="B210" s="22" t="s">
        <v>197</v>
      </c>
      <c r="C210" s="40">
        <v>0</v>
      </c>
      <c r="D210" s="33">
        <v>0</v>
      </c>
      <c r="E210" s="34">
        <f t="shared" si="13"/>
        <v>0</v>
      </c>
      <c r="F210" s="66"/>
      <c r="G210" s="65">
        <f t="shared" si="14"/>
        <v>0</v>
      </c>
    </row>
    <row r="211" spans="1:7">
      <c r="B211" s="90" t="s">
        <v>129</v>
      </c>
      <c r="C211" s="91">
        <f>SUM(C212:C215)</f>
        <v>31</v>
      </c>
      <c r="D211" s="91">
        <f>SUM(D212:D215)</f>
        <v>48</v>
      </c>
      <c r="E211" s="91">
        <f t="shared" si="13"/>
        <v>17</v>
      </c>
      <c r="F211" s="92">
        <f t="shared" ref="F211:F226" si="19">E211/C211</f>
        <v>0.54838709677419351</v>
      </c>
      <c r="G211" s="93">
        <f t="shared" si="14"/>
        <v>9.2836503313102706E-5</v>
      </c>
    </row>
    <row r="212" spans="1:7" ht="15" customHeight="1">
      <c r="B212" s="19" t="s">
        <v>130</v>
      </c>
      <c r="C212" s="40">
        <v>3</v>
      </c>
      <c r="D212" s="33">
        <v>10</v>
      </c>
      <c r="E212" s="34">
        <f t="shared" si="13"/>
        <v>7</v>
      </c>
      <c r="F212" s="66">
        <f t="shared" si="19"/>
        <v>2.3333333333333335</v>
      </c>
      <c r="G212" s="65">
        <f t="shared" si="14"/>
        <v>1.9340938190229733E-5</v>
      </c>
    </row>
    <row r="213" spans="1:7" ht="15" customHeight="1">
      <c r="B213" s="19" t="s">
        <v>131</v>
      </c>
      <c r="C213" s="40">
        <v>9</v>
      </c>
      <c r="D213" s="33">
        <v>18</v>
      </c>
      <c r="E213" s="34">
        <f t="shared" si="13"/>
        <v>9</v>
      </c>
      <c r="F213" s="66">
        <f t="shared" si="19"/>
        <v>1</v>
      </c>
      <c r="G213" s="65">
        <f t="shared" si="14"/>
        <v>3.4813688742413518E-5</v>
      </c>
    </row>
    <row r="214" spans="1:7" ht="15" customHeight="1">
      <c r="B214" s="19" t="s">
        <v>132</v>
      </c>
      <c r="C214" s="40">
        <v>1</v>
      </c>
      <c r="D214" s="33">
        <v>6</v>
      </c>
      <c r="E214" s="34">
        <f t="shared" si="13"/>
        <v>5</v>
      </c>
      <c r="F214" s="66">
        <f t="shared" si="19"/>
        <v>5</v>
      </c>
      <c r="G214" s="65">
        <f t="shared" si="14"/>
        <v>1.1604562914137838E-5</v>
      </c>
    </row>
    <row r="215" spans="1:7" ht="15" customHeight="1">
      <c r="B215" s="19" t="s">
        <v>133</v>
      </c>
      <c r="C215" s="40">
        <v>18</v>
      </c>
      <c r="D215" s="33">
        <v>14</v>
      </c>
      <c r="E215" s="34">
        <f t="shared" si="13"/>
        <v>-4</v>
      </c>
      <c r="F215" s="66">
        <f t="shared" si="19"/>
        <v>-0.22222222222222221</v>
      </c>
      <c r="G215" s="65">
        <f t="shared" si="14"/>
        <v>2.7077313466321624E-5</v>
      </c>
    </row>
    <row r="216" spans="1:7">
      <c r="B216" s="90" t="s">
        <v>134</v>
      </c>
      <c r="C216" s="91">
        <f>SUM(C217:C223)</f>
        <v>6</v>
      </c>
      <c r="D216" s="91">
        <f>SUM(D217:D223)</f>
        <v>13</v>
      </c>
      <c r="E216" s="91">
        <f t="shared" si="13"/>
        <v>7</v>
      </c>
      <c r="F216" s="92">
        <f t="shared" si="19"/>
        <v>1.1666666666666667</v>
      </c>
      <c r="G216" s="93">
        <f t="shared" si="14"/>
        <v>2.514321964729865E-5</v>
      </c>
    </row>
    <row r="217" spans="1:7" ht="17.25" customHeight="1">
      <c r="B217" s="23" t="s">
        <v>188</v>
      </c>
      <c r="C217" s="40">
        <v>0</v>
      </c>
      <c r="D217" s="33">
        <v>0</v>
      </c>
      <c r="E217" s="34">
        <f t="shared" si="13"/>
        <v>0</v>
      </c>
      <c r="F217" s="66"/>
      <c r="G217" s="65">
        <f t="shared" si="14"/>
        <v>0</v>
      </c>
    </row>
    <row r="218" spans="1:7" ht="17.25" customHeight="1">
      <c r="B218" s="23" t="s">
        <v>136</v>
      </c>
      <c r="C218" s="40">
        <v>1</v>
      </c>
      <c r="D218" s="33">
        <v>6</v>
      </c>
      <c r="E218" s="34">
        <f t="shared" si="13"/>
        <v>5</v>
      </c>
      <c r="F218" s="66">
        <f t="shared" si="19"/>
        <v>5</v>
      </c>
      <c r="G218" s="65">
        <f t="shared" si="14"/>
        <v>1.1604562914137838E-5</v>
      </c>
    </row>
    <row r="219" spans="1:7" ht="18" customHeight="1">
      <c r="B219" s="23" t="s">
        <v>189</v>
      </c>
      <c r="C219" s="40">
        <v>0</v>
      </c>
      <c r="D219" s="33">
        <v>0</v>
      </c>
      <c r="E219" s="34">
        <f t="shared" si="13"/>
        <v>0</v>
      </c>
      <c r="F219" s="66"/>
      <c r="G219" s="65">
        <f t="shared" si="14"/>
        <v>0</v>
      </c>
    </row>
    <row r="220" spans="1:7" ht="16.5" customHeight="1">
      <c r="B220" s="23" t="s">
        <v>203</v>
      </c>
      <c r="C220" s="40">
        <v>0</v>
      </c>
      <c r="D220" s="33">
        <v>0</v>
      </c>
      <c r="E220" s="34">
        <f t="shared" si="13"/>
        <v>0</v>
      </c>
      <c r="F220" s="66"/>
      <c r="G220" s="65">
        <f t="shared" si="14"/>
        <v>0</v>
      </c>
    </row>
    <row r="221" spans="1:7" ht="15" customHeight="1">
      <c r="B221" s="23" t="s">
        <v>190</v>
      </c>
      <c r="C221" s="40">
        <v>4</v>
      </c>
      <c r="D221" s="33">
        <v>7</v>
      </c>
      <c r="E221" s="34">
        <f t="shared" si="13"/>
        <v>3</v>
      </c>
      <c r="F221" s="66">
        <f t="shared" si="19"/>
        <v>0.75</v>
      </c>
      <c r="G221" s="65">
        <f t="shared" si="14"/>
        <v>1.3538656733160812E-5</v>
      </c>
    </row>
    <row r="222" spans="1:7" ht="13.5" customHeight="1">
      <c r="B222" s="23" t="s">
        <v>135</v>
      </c>
      <c r="C222" s="40">
        <v>0</v>
      </c>
      <c r="D222" s="33">
        <v>0</v>
      </c>
      <c r="E222" s="34">
        <f t="shared" si="13"/>
        <v>0</v>
      </c>
      <c r="F222" s="66"/>
      <c r="G222" s="65">
        <f t="shared" si="14"/>
        <v>0</v>
      </c>
    </row>
    <row r="223" spans="1:7" s="12" customFormat="1" ht="16.5" customHeight="1">
      <c r="B223" s="23" t="s">
        <v>230</v>
      </c>
      <c r="C223" s="40">
        <v>1</v>
      </c>
      <c r="D223" s="33">
        <v>0</v>
      </c>
      <c r="E223" s="34">
        <f t="shared" si="13"/>
        <v>-1</v>
      </c>
      <c r="F223" s="66">
        <f t="shared" si="19"/>
        <v>-1</v>
      </c>
      <c r="G223" s="65">
        <f t="shared" si="14"/>
        <v>0</v>
      </c>
    </row>
    <row r="224" spans="1:7">
      <c r="B224" s="86" t="s">
        <v>194</v>
      </c>
      <c r="C224" s="87">
        <f>SUM(C225:C226)</f>
        <v>398</v>
      </c>
      <c r="D224" s="87">
        <f>SUM(D225:D226)</f>
        <v>539</v>
      </c>
      <c r="E224" s="87">
        <f>D224-C224</f>
        <v>141</v>
      </c>
      <c r="F224" s="88">
        <f t="shared" si="19"/>
        <v>0.35427135678391958</v>
      </c>
      <c r="G224" s="89">
        <f t="shared" si="14"/>
        <v>1.0424765684533825E-3</v>
      </c>
    </row>
    <row r="225" spans="2:7" ht="15" customHeight="1">
      <c r="B225" s="19" t="s">
        <v>139</v>
      </c>
      <c r="C225" s="40">
        <v>375</v>
      </c>
      <c r="D225" s="33">
        <v>489</v>
      </c>
      <c r="E225" s="34">
        <f>D225-C225</f>
        <v>114</v>
      </c>
      <c r="F225" s="66">
        <f t="shared" si="19"/>
        <v>0.30399999999999999</v>
      </c>
      <c r="G225" s="65">
        <f t="shared" si="14"/>
        <v>9.4577187750223383E-4</v>
      </c>
    </row>
    <row r="226" spans="2:7" ht="12.75" thickBot="1">
      <c r="B226" s="27" t="s">
        <v>137</v>
      </c>
      <c r="C226" s="43">
        <v>23</v>
      </c>
      <c r="D226" s="42">
        <v>50</v>
      </c>
      <c r="E226" s="35">
        <f t="shared" si="13"/>
        <v>27</v>
      </c>
      <c r="F226" s="67">
        <f t="shared" si="19"/>
        <v>1.173913043478261</v>
      </c>
      <c r="G226" s="69">
        <f t="shared" si="14"/>
        <v>9.670469095114866E-5</v>
      </c>
    </row>
    <row r="227" spans="2:7" s="53" customFormat="1" ht="12">
      <c r="B227" s="76"/>
      <c r="C227" s="76"/>
      <c r="D227" s="76"/>
      <c r="E227" s="76"/>
      <c r="F227" s="76"/>
      <c r="G227" s="76"/>
    </row>
    <row r="228" spans="2:7" s="53" customFormat="1" ht="12">
      <c r="B228" s="76"/>
      <c r="C228" s="76"/>
      <c r="D228" s="76"/>
      <c r="E228" s="76"/>
      <c r="F228" s="76"/>
      <c r="G228" s="76"/>
    </row>
    <row r="229" spans="2:7" s="53" customFormat="1" ht="12">
      <c r="B229" s="76"/>
      <c r="C229" s="76"/>
      <c r="D229" s="76"/>
      <c r="E229" s="76"/>
      <c r="F229" s="76"/>
      <c r="G229" s="76"/>
    </row>
    <row r="230" spans="2:7" s="53" customFormat="1" ht="12">
      <c r="B230" s="76"/>
      <c r="C230" s="76"/>
      <c r="D230" s="76"/>
      <c r="E230" s="76"/>
      <c r="F230" s="76"/>
      <c r="G230" s="76"/>
    </row>
    <row r="231" spans="2:7" ht="15" customHeight="1">
      <c r="B231" s="77" t="s">
        <v>151</v>
      </c>
      <c r="C231" s="76"/>
      <c r="D231" s="76"/>
      <c r="E231" s="76"/>
      <c r="F231" s="76"/>
      <c r="G231" s="76"/>
    </row>
    <row r="242" spans="6:6" ht="15" customHeight="1">
      <c r="F242" s="14"/>
    </row>
    <row r="243" spans="6:6" ht="15" customHeight="1">
      <c r="F243" s="14"/>
    </row>
    <row r="244" spans="6:6" ht="15" customHeight="1">
      <c r="F244" s="14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</sheetData>
  <pageMargins left="0.75" right="0.75" top="1" bottom="1" header="0.5" footer="0.5"/>
  <pageSetup paperSize="9" orientation="portrait" horizontalDpi="300" verticalDpi="300" r:id="rId1"/>
  <headerFooter alignWithMargins="0"/>
  <ignoredErrors>
    <ignoredError sqref="C216:D216 C224:D224 C64:D64 C142:D142 G112:G144 G200:G226 G5:G111 C117:D117 G145:G19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9.140625" style="8" customWidth="1"/>
    <col min="2" max="2" width="6.7109375" style="8" customWidth="1"/>
    <col min="3" max="3" width="25.7109375" style="8" customWidth="1"/>
    <col min="4" max="4" width="19.42578125" style="8" customWidth="1"/>
    <col min="5" max="5" width="18.28515625" style="8" customWidth="1"/>
    <col min="6" max="7" width="13.5703125" style="8" customWidth="1"/>
    <col min="8" max="8" width="17" style="8" customWidth="1"/>
    <col min="9" max="16384" width="9.140625" style="8"/>
  </cols>
  <sheetData>
    <row r="1" spans="1:9" ht="21" customHeight="1"/>
    <row r="2" spans="1:9" ht="19.5" customHeight="1">
      <c r="B2" s="94" t="s">
        <v>150</v>
      </c>
      <c r="C2" s="94"/>
      <c r="D2" s="94"/>
      <c r="E2" s="94"/>
      <c r="F2" s="94"/>
      <c r="G2" s="94"/>
      <c r="H2" s="94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78"/>
      <c r="C4" s="79" t="s">
        <v>0</v>
      </c>
      <c r="D4" s="79" t="s">
        <v>266</v>
      </c>
      <c r="E4" s="79" t="s">
        <v>267</v>
      </c>
      <c r="F4" s="80" t="s">
        <v>204</v>
      </c>
      <c r="G4" s="81" t="s">
        <v>1</v>
      </c>
      <c r="H4" s="78" t="s">
        <v>257</v>
      </c>
      <c r="I4" s="10"/>
    </row>
    <row r="5" spans="1:9" ht="15" customHeight="1">
      <c r="A5"/>
      <c r="B5" s="31">
        <v>1</v>
      </c>
      <c r="C5" s="28" t="s">
        <v>140</v>
      </c>
      <c r="D5" s="33">
        <v>113172</v>
      </c>
      <c r="E5" s="36">
        <v>115277</v>
      </c>
      <c r="F5" s="37">
        <f>E5-D5</f>
        <v>2105</v>
      </c>
      <c r="G5" s="55">
        <f>F5/D5</f>
        <v>1.8600007068886298E-2</v>
      </c>
      <c r="H5" s="54">
        <f>E5/'2016 June'!D2</f>
        <v>0.22295653317551128</v>
      </c>
      <c r="I5" s="10"/>
    </row>
    <row r="6" spans="1:9" ht="15" customHeight="1">
      <c r="A6"/>
      <c r="B6" s="31">
        <v>2</v>
      </c>
      <c r="C6" s="28" t="s">
        <v>145</v>
      </c>
      <c r="D6" s="33">
        <v>111877</v>
      </c>
      <c r="E6" s="36">
        <v>107463</v>
      </c>
      <c r="F6" s="37">
        <f t="shared" ref="F6:F19" si="0">E6-D6</f>
        <v>-4414</v>
      </c>
      <c r="G6" s="55">
        <f>F6/D6</f>
        <v>-3.9454043279673209E-2</v>
      </c>
      <c r="H6" s="54">
        <f>E6/'2016 June'!D2</f>
        <v>0.20784352407366577</v>
      </c>
      <c r="I6" s="10"/>
    </row>
    <row r="7" spans="1:9" ht="15" customHeight="1">
      <c r="A7"/>
      <c r="B7" s="31">
        <v>3</v>
      </c>
      <c r="C7" s="41" t="s">
        <v>43</v>
      </c>
      <c r="D7" s="33">
        <v>113869</v>
      </c>
      <c r="E7" s="36">
        <v>105683</v>
      </c>
      <c r="F7" s="37">
        <f t="shared" si="0"/>
        <v>-8186</v>
      </c>
      <c r="G7" s="55">
        <f>F7/D7</f>
        <v>-7.1889627554470495E-2</v>
      </c>
      <c r="H7" s="54">
        <f>E7/'2016 June'!D2</f>
        <v>0.20440083707580486</v>
      </c>
      <c r="I7" s="10"/>
    </row>
    <row r="8" spans="1:9" ht="12.75">
      <c r="A8"/>
      <c r="B8" s="31">
        <v>4</v>
      </c>
      <c r="C8" s="28" t="s">
        <v>144</v>
      </c>
      <c r="D8" s="33">
        <v>89449</v>
      </c>
      <c r="E8" s="36">
        <v>93397</v>
      </c>
      <c r="F8" s="37">
        <f t="shared" si="0"/>
        <v>3948</v>
      </c>
      <c r="G8" s="56">
        <f>F8/D8</f>
        <v>4.4136882469340069E-2</v>
      </c>
      <c r="H8" s="54">
        <f>E8/'2016 June'!D2</f>
        <v>0.18063856041528861</v>
      </c>
      <c r="I8" s="10"/>
    </row>
    <row r="9" spans="1:9" ht="15" customHeight="1">
      <c r="A9"/>
      <c r="B9" s="31">
        <v>5</v>
      </c>
      <c r="C9" s="29" t="s">
        <v>148</v>
      </c>
      <c r="D9" s="33">
        <v>12378</v>
      </c>
      <c r="E9" s="36">
        <v>16746</v>
      </c>
      <c r="F9" s="37">
        <f t="shared" si="0"/>
        <v>4368</v>
      </c>
      <c r="G9" s="56">
        <f t="shared" ref="G9:G19" si="1">F9/D9</f>
        <v>0.35288414929714007</v>
      </c>
      <c r="H9" s="54">
        <f>E9/'2016 June'!D2</f>
        <v>3.2388335093358707E-2</v>
      </c>
      <c r="I9" s="10"/>
    </row>
    <row r="10" spans="1:9" ht="15" customHeight="1">
      <c r="A10"/>
      <c r="B10" s="31">
        <v>6</v>
      </c>
      <c r="C10" s="30" t="s">
        <v>44</v>
      </c>
      <c r="D10" s="33">
        <v>7368</v>
      </c>
      <c r="E10" s="36">
        <v>12666</v>
      </c>
      <c r="F10" s="37">
        <f t="shared" si="0"/>
        <v>5298</v>
      </c>
      <c r="G10" s="56">
        <f t="shared" si="1"/>
        <v>0.71905537459283386</v>
      </c>
      <c r="H10" s="54">
        <f>E10/'2016 June'!D2</f>
        <v>2.4497232311744978E-2</v>
      </c>
      <c r="I10" s="10"/>
    </row>
    <row r="11" spans="1:9" ht="12.75">
      <c r="A11"/>
      <c r="B11" s="31">
        <v>7</v>
      </c>
      <c r="C11" s="41" t="s">
        <v>105</v>
      </c>
      <c r="D11" s="33">
        <v>1920</v>
      </c>
      <c r="E11" s="36">
        <v>11783</v>
      </c>
      <c r="F11" s="37">
        <f t="shared" si="0"/>
        <v>9863</v>
      </c>
      <c r="G11" s="56">
        <f t="shared" si="1"/>
        <v>5.1369791666666664</v>
      </c>
      <c r="H11" s="54">
        <f>E11/'2016 June'!D2</f>
        <v>2.2789427469547693E-2</v>
      </c>
      <c r="I11" s="10"/>
    </row>
    <row r="12" spans="1:9" ht="15" customHeight="1">
      <c r="A12"/>
      <c r="B12" s="31">
        <v>8</v>
      </c>
      <c r="C12" s="28" t="s">
        <v>149</v>
      </c>
      <c r="D12" s="33">
        <v>4187</v>
      </c>
      <c r="E12" s="36">
        <v>5463</v>
      </c>
      <c r="F12" s="37">
        <f t="shared" si="0"/>
        <v>1276</v>
      </c>
      <c r="G12" s="56">
        <f t="shared" si="1"/>
        <v>0.30475280630523049</v>
      </c>
      <c r="H12" s="54">
        <f>E12/'2016 June'!D2</f>
        <v>1.0565954533322503E-2</v>
      </c>
      <c r="I12" s="10"/>
    </row>
    <row r="13" spans="1:9" ht="12.75">
      <c r="A13"/>
      <c r="B13" s="31">
        <v>9</v>
      </c>
      <c r="C13" s="28" t="s">
        <v>8</v>
      </c>
      <c r="D13" s="33">
        <v>5620</v>
      </c>
      <c r="E13" s="36">
        <v>5389</v>
      </c>
      <c r="F13" s="37">
        <f t="shared" si="0"/>
        <v>-231</v>
      </c>
      <c r="G13" s="56">
        <f t="shared" si="1"/>
        <v>-4.1103202846975086E-2</v>
      </c>
      <c r="H13" s="54">
        <f>E13/'2016 June'!D2</f>
        <v>1.0422831590714802E-2</v>
      </c>
      <c r="I13" s="10"/>
    </row>
    <row r="14" spans="1:9" ht="15" customHeight="1">
      <c r="A14"/>
      <c r="B14" s="31">
        <v>10</v>
      </c>
      <c r="C14" s="28" t="s">
        <v>141</v>
      </c>
      <c r="D14" s="33">
        <v>3158</v>
      </c>
      <c r="E14" s="36">
        <v>3989</v>
      </c>
      <c r="F14" s="37">
        <f t="shared" si="0"/>
        <v>831</v>
      </c>
      <c r="G14" s="55">
        <f t="shared" si="1"/>
        <v>0.26314122862571249</v>
      </c>
      <c r="H14" s="54">
        <f>E14/'2016 June'!D2</f>
        <v>7.7151002440826403E-3</v>
      </c>
      <c r="I14" s="10"/>
    </row>
    <row r="15" spans="1:9" ht="12.75">
      <c r="A15"/>
      <c r="B15" s="31">
        <v>11</v>
      </c>
      <c r="C15" s="28" t="s">
        <v>258</v>
      </c>
      <c r="D15" s="33">
        <v>3403</v>
      </c>
      <c r="E15" s="36">
        <v>3792</v>
      </c>
      <c r="F15" s="37">
        <f t="shared" si="0"/>
        <v>389</v>
      </c>
      <c r="G15" s="55">
        <f t="shared" si="1"/>
        <v>0.11431090214516602</v>
      </c>
      <c r="H15" s="54">
        <f>E15/'2016 June'!D2</f>
        <v>7.3340837617351141E-3</v>
      </c>
      <c r="I15" s="10"/>
    </row>
    <row r="16" spans="1:9" ht="12.75">
      <c r="A16"/>
      <c r="B16" s="31">
        <v>12</v>
      </c>
      <c r="C16" s="28" t="s">
        <v>37</v>
      </c>
      <c r="D16" s="33">
        <v>2976</v>
      </c>
      <c r="E16" s="36">
        <v>3583</v>
      </c>
      <c r="F16" s="37">
        <f t="shared" si="0"/>
        <v>607</v>
      </c>
      <c r="G16" s="55">
        <f t="shared" si="1"/>
        <v>0.20396505376344087</v>
      </c>
      <c r="H16" s="54">
        <f>E16/'2016 June'!D2</f>
        <v>6.9298581535593125E-3</v>
      </c>
      <c r="I16" s="10"/>
    </row>
    <row r="17" spans="1:9" ht="15" customHeight="1">
      <c r="A17"/>
      <c r="B17" s="31">
        <v>13</v>
      </c>
      <c r="C17" s="50" t="s">
        <v>104</v>
      </c>
      <c r="D17" s="33">
        <v>515</v>
      </c>
      <c r="E17" s="36">
        <v>2372</v>
      </c>
      <c r="F17" s="37">
        <f t="shared" si="0"/>
        <v>1857</v>
      </c>
      <c r="G17" s="55">
        <f t="shared" si="1"/>
        <v>3.6058252427184465</v>
      </c>
      <c r="H17" s="54">
        <f>E17/'2016 June'!D2</f>
        <v>4.5876705387224923E-3</v>
      </c>
      <c r="I17" s="10"/>
    </row>
    <row r="18" spans="1:9" ht="15" customHeight="1">
      <c r="A18"/>
      <c r="B18" s="31">
        <v>14</v>
      </c>
      <c r="C18" s="28" t="s">
        <v>199</v>
      </c>
      <c r="D18" s="33">
        <v>1754</v>
      </c>
      <c r="E18" s="36">
        <v>1711</v>
      </c>
      <c r="F18" s="37">
        <f t="shared" si="0"/>
        <v>-43</v>
      </c>
      <c r="G18" s="55">
        <f t="shared" si="1"/>
        <v>-2.4515393386545039E-2</v>
      </c>
      <c r="H18" s="54">
        <f>E18/'2016 June'!D2</f>
        <v>3.3092345243483073E-3</v>
      </c>
    </row>
    <row r="19" spans="1:9" ht="15" customHeight="1" thickBot="1">
      <c r="A19"/>
      <c r="B19" s="32">
        <v>15</v>
      </c>
      <c r="C19" s="46" t="s">
        <v>29</v>
      </c>
      <c r="D19" s="42">
        <v>1697</v>
      </c>
      <c r="E19" s="38">
        <v>1656</v>
      </c>
      <c r="F19" s="39">
        <f t="shared" si="0"/>
        <v>-41</v>
      </c>
      <c r="G19" s="57">
        <f t="shared" si="1"/>
        <v>-2.4160282852091926E-2</v>
      </c>
      <c r="H19" s="58">
        <f>E19/'2016 June'!D2</f>
        <v>3.2028593643020436E-3</v>
      </c>
    </row>
    <row r="21" spans="1:9" ht="15" customHeight="1">
      <c r="B21" s="11" t="s">
        <v>151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22.140625" customWidth="1"/>
    <col min="3" max="3" width="18.140625" customWidth="1"/>
    <col min="4" max="4" width="16" customWidth="1"/>
    <col min="5" max="5" width="17.5703125" customWidth="1"/>
    <col min="6" max="6" width="14.28515625" customWidth="1"/>
    <col min="7" max="7" width="15.28515625" customWidth="1"/>
  </cols>
  <sheetData>
    <row r="1" spans="2:7" ht="24.75" customHeight="1"/>
    <row r="2" spans="2:7" ht="19.5" customHeight="1">
      <c r="B2" s="94" t="s">
        <v>259</v>
      </c>
      <c r="C2" s="94"/>
      <c r="D2" s="94"/>
      <c r="E2" s="94"/>
      <c r="F2" s="94"/>
      <c r="G2" s="94"/>
    </row>
    <row r="3" spans="2:7" ht="13.5" thickBot="1"/>
    <row r="4" spans="2:7" ht="31.5" customHeight="1">
      <c r="B4" s="78" t="s">
        <v>260</v>
      </c>
      <c r="C4" s="79" t="s">
        <v>266</v>
      </c>
      <c r="D4" s="79" t="s">
        <v>267</v>
      </c>
      <c r="E4" s="79" t="s">
        <v>204</v>
      </c>
      <c r="F4" s="80" t="s">
        <v>1</v>
      </c>
      <c r="G4" s="81" t="s">
        <v>257</v>
      </c>
    </row>
    <row r="5" spans="2:7" ht="15" customHeight="1">
      <c r="B5" s="71" t="s">
        <v>261</v>
      </c>
      <c r="C5" s="36">
        <v>197573</v>
      </c>
      <c r="D5" s="36">
        <v>228866</v>
      </c>
      <c r="E5" s="36">
        <f>D5-C5</f>
        <v>31293</v>
      </c>
      <c r="F5" s="72">
        <f>D5/C5-1</f>
        <v>0.15838702656739545</v>
      </c>
      <c r="G5" s="54">
        <f>D5/'2016 June'!D2</f>
        <v>0.44264831598451176</v>
      </c>
    </row>
    <row r="6" spans="2:7" ht="15" customHeight="1">
      <c r="B6" s="71" t="s">
        <v>262</v>
      </c>
      <c r="C6" s="36">
        <v>131710</v>
      </c>
      <c r="D6" s="36">
        <v>110324</v>
      </c>
      <c r="E6" s="36">
        <f t="shared" ref="E6:E7" si="0">D6-C6</f>
        <v>-21386</v>
      </c>
      <c r="F6" s="72">
        <f t="shared" ref="F6" si="1">D6/C6-1</f>
        <v>-0.16237187760990057</v>
      </c>
      <c r="G6" s="54">
        <f>D6/'2016 June'!D2</f>
        <v>0.21337696648989049</v>
      </c>
    </row>
    <row r="7" spans="2:7" ht="15.75" customHeight="1">
      <c r="B7" s="71" t="s">
        <v>263</v>
      </c>
      <c r="C7" s="36">
        <v>167511</v>
      </c>
      <c r="D7" s="36">
        <v>177848</v>
      </c>
      <c r="E7" s="36">
        <f t="shared" si="0"/>
        <v>10337</v>
      </c>
      <c r="F7" s="72">
        <f>D7/C7-1</f>
        <v>6.1709380279504122E-2</v>
      </c>
      <c r="G7" s="54">
        <f>D7/'2016 June'!D2</f>
        <v>0.34397471752559772</v>
      </c>
    </row>
    <row r="8" spans="2:7" ht="17.25" customHeight="1" thickBot="1">
      <c r="B8" s="73" t="s">
        <v>2</v>
      </c>
      <c r="C8" s="38">
        <v>496794</v>
      </c>
      <c r="D8" s="38">
        <v>517038</v>
      </c>
      <c r="E8" s="38">
        <f>SUM(E5:E7)</f>
        <v>20244</v>
      </c>
      <c r="F8" s="74">
        <f>D8/C8-1</f>
        <v>4.0749284411647491E-2</v>
      </c>
      <c r="G8" s="58">
        <f>D8/'2016 June'!D2</f>
        <v>1</v>
      </c>
    </row>
    <row r="11" spans="2:7">
      <c r="B11" s="1" t="s">
        <v>151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1" customWidth="1"/>
    <col min="2" max="2" width="22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95" t="s">
        <v>155</v>
      </c>
      <c r="C2" s="95"/>
      <c r="D2" s="95"/>
      <c r="E2" s="95"/>
      <c r="F2" s="95"/>
      <c r="G2" s="95"/>
    </row>
    <row r="3" spans="1:7" ht="15" customHeight="1" thickBot="1">
      <c r="B3" s="2"/>
      <c r="C3" s="2"/>
      <c r="D3" s="2"/>
      <c r="E3" s="2"/>
      <c r="F3" s="2"/>
    </row>
    <row r="4" spans="1:7" ht="28.5" customHeight="1">
      <c r="A4" s="2"/>
      <c r="B4" s="78" t="s">
        <v>153</v>
      </c>
      <c r="C4" s="79" t="s">
        <v>266</v>
      </c>
      <c r="D4" s="79" t="s">
        <v>267</v>
      </c>
      <c r="E4" s="79" t="s">
        <v>223</v>
      </c>
      <c r="F4" s="80" t="s">
        <v>224</v>
      </c>
      <c r="G4" s="81" t="s">
        <v>257</v>
      </c>
    </row>
    <row r="5" spans="1:7" ht="15" customHeight="1">
      <c r="A5" s="2"/>
      <c r="B5" s="82" t="s">
        <v>2</v>
      </c>
      <c r="C5" s="83">
        <f>'2016 June'!C2</f>
        <v>496794</v>
      </c>
      <c r="D5" s="83">
        <f>'2016 June'!D2</f>
        <v>517038</v>
      </c>
      <c r="E5" s="83">
        <f>D5-C5</f>
        <v>20244</v>
      </c>
      <c r="F5" s="84">
        <f>E5/C5</f>
        <v>4.0749284411647484E-2</v>
      </c>
      <c r="G5" s="85">
        <f>D5/'2016 June'!D2</f>
        <v>1</v>
      </c>
    </row>
    <row r="6" spans="1:7" ht="12.75">
      <c r="A6" s="2"/>
      <c r="B6" s="5" t="s">
        <v>221</v>
      </c>
      <c r="C6" s="17">
        <f>'2016 June'!C3</f>
        <v>482774</v>
      </c>
      <c r="D6" s="17">
        <f>'2016 June'!D3</f>
        <v>491165</v>
      </c>
      <c r="E6" s="17">
        <f t="shared" ref="E6:E10" si="0">D6-C6</f>
        <v>8391</v>
      </c>
      <c r="F6" s="63">
        <f t="shared" ref="F6:F9" si="1">E6/C6</f>
        <v>1.738080344011898E-2</v>
      </c>
      <c r="G6" s="54">
        <f>D6/'2016 June'!D2</f>
        <v>0.94995919062041867</v>
      </c>
    </row>
    <row r="7" spans="1:7" ht="15" customHeight="1">
      <c r="A7" s="2"/>
      <c r="B7" s="5" t="s">
        <v>154</v>
      </c>
      <c r="C7" s="17">
        <f>'2016 June'!C63</f>
        <v>4205</v>
      </c>
      <c r="D7" s="17">
        <f>'2016 June'!D63</f>
        <v>4695</v>
      </c>
      <c r="E7" s="17">
        <f t="shared" si="0"/>
        <v>490</v>
      </c>
      <c r="F7" s="63">
        <f t="shared" si="1"/>
        <v>0.11652794292508918</v>
      </c>
      <c r="G7" s="54">
        <f>D7/'2016 June'!D2</f>
        <v>9.0805704803128585E-3</v>
      </c>
    </row>
    <row r="8" spans="1:7" ht="12.75">
      <c r="A8" s="2"/>
      <c r="B8" s="5" t="s">
        <v>71</v>
      </c>
      <c r="C8" s="17">
        <f>'2016 June'!C108</f>
        <v>5372</v>
      </c>
      <c r="D8" s="17">
        <f>'2016 June'!D108</f>
        <v>18731</v>
      </c>
      <c r="E8" s="17">
        <f t="shared" si="0"/>
        <v>13359</v>
      </c>
      <c r="F8" s="63">
        <f t="shared" si="1"/>
        <v>2.4867833209233061</v>
      </c>
      <c r="G8" s="54">
        <f>D8/'2016 June'!D2</f>
        <v>3.6227511324119312E-2</v>
      </c>
    </row>
    <row r="9" spans="1:7" ht="15" customHeight="1">
      <c r="A9" s="2"/>
      <c r="B9" s="5" t="s">
        <v>109</v>
      </c>
      <c r="C9" s="17">
        <f>'2016 June'!C167</f>
        <v>315</v>
      </c>
      <c r="D9" s="17">
        <f>'2016 June'!D167</f>
        <v>295</v>
      </c>
      <c r="E9" s="17">
        <f t="shared" si="0"/>
        <v>-20</v>
      </c>
      <c r="F9" s="63">
        <f t="shared" si="1"/>
        <v>-6.3492063492063489E-2</v>
      </c>
      <c r="G9" s="54">
        <f>D9/'2016 June'!D2</f>
        <v>5.705576766117771E-4</v>
      </c>
    </row>
    <row r="10" spans="1:7" ht="15" customHeight="1" thickBot="1">
      <c r="A10" s="2"/>
      <c r="B10" s="6" t="s">
        <v>87</v>
      </c>
      <c r="C10" s="18">
        <f>'2016 June'!C152</f>
        <v>3730</v>
      </c>
      <c r="D10" s="18">
        <f>'2016 June'!D152</f>
        <v>1613</v>
      </c>
      <c r="E10" s="18">
        <f t="shared" si="0"/>
        <v>-2117</v>
      </c>
      <c r="F10" s="64">
        <f>E10/C10</f>
        <v>-0.56756032171581772</v>
      </c>
      <c r="G10" s="58">
        <f>D10/'2016 June'!D2</f>
        <v>3.1196933300840558E-3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151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5" customWidth="1"/>
    <col min="7" max="7" width="12.42578125" customWidth="1"/>
  </cols>
  <sheetData>
    <row r="1" spans="2:7" ht="20.25" customHeight="1"/>
    <row r="2" spans="2:7" ht="20.25" customHeight="1">
      <c r="B2" s="95" t="s">
        <v>231</v>
      </c>
      <c r="C2" s="95"/>
      <c r="D2" s="95"/>
      <c r="E2" s="95"/>
      <c r="F2" s="95"/>
      <c r="G2" s="95"/>
    </row>
    <row r="3" spans="2:7" ht="13.5" thickBot="1"/>
    <row r="4" spans="2:7" ht="30" customHeight="1">
      <c r="B4" s="78" t="s">
        <v>225</v>
      </c>
      <c r="C4" s="79" t="s">
        <v>266</v>
      </c>
      <c r="D4" s="79" t="s">
        <v>267</v>
      </c>
      <c r="E4" s="79" t="s">
        <v>223</v>
      </c>
      <c r="F4" s="80" t="s">
        <v>224</v>
      </c>
      <c r="G4" s="81" t="s">
        <v>257</v>
      </c>
    </row>
    <row r="5" spans="2:7" ht="16.5" customHeight="1">
      <c r="B5" s="44" t="s">
        <v>227</v>
      </c>
      <c r="C5" s="33">
        <v>414404</v>
      </c>
      <c r="D5" s="33">
        <v>409303</v>
      </c>
      <c r="E5" s="33">
        <f>D5-C5</f>
        <v>-5101</v>
      </c>
      <c r="F5" s="59">
        <f>E5/C5</f>
        <v>-1.2309244119265258E-2</v>
      </c>
      <c r="G5" s="54">
        <f>D5/'2016 June'!D2</f>
        <v>0.79163040240756</v>
      </c>
    </row>
    <row r="6" spans="2:7" ht="14.25" customHeight="1">
      <c r="B6" s="44" t="s">
        <v>226</v>
      </c>
      <c r="C6" s="33">
        <v>75012</v>
      </c>
      <c r="D6" s="33">
        <v>100175</v>
      </c>
      <c r="E6" s="33">
        <f t="shared" ref="E6:E8" si="0">D6-C6</f>
        <v>25163</v>
      </c>
      <c r="F6" s="59">
        <f t="shared" ref="F6:F8" si="1">E6/C6</f>
        <v>0.33545299418759666</v>
      </c>
      <c r="G6" s="54">
        <f>D6/'2016 June'!D2</f>
        <v>0.19374784832062633</v>
      </c>
    </row>
    <row r="7" spans="2:7" ht="15" customHeight="1">
      <c r="B7" s="44" t="s">
        <v>229</v>
      </c>
      <c r="C7" s="33">
        <v>3029</v>
      </c>
      <c r="D7" s="33">
        <v>3810</v>
      </c>
      <c r="E7" s="33">
        <f t="shared" si="0"/>
        <v>781</v>
      </c>
      <c r="F7" s="59">
        <f t="shared" si="1"/>
        <v>0.25784087157477714</v>
      </c>
      <c r="G7" s="54">
        <f>D7/'2016 June'!D2</f>
        <v>7.3688974504775278E-3</v>
      </c>
    </row>
    <row r="8" spans="2:7" ht="15" customHeight="1" thickBot="1">
      <c r="B8" s="45" t="s">
        <v>228</v>
      </c>
      <c r="C8" s="42">
        <v>4349</v>
      </c>
      <c r="D8" s="42">
        <v>3750</v>
      </c>
      <c r="E8" s="42">
        <f t="shared" si="0"/>
        <v>-599</v>
      </c>
      <c r="F8" s="60">
        <f t="shared" si="1"/>
        <v>-0.137732812140722</v>
      </c>
      <c r="G8" s="58">
        <f>D8/'2016 June'!D2</f>
        <v>7.2528518213361495E-3</v>
      </c>
    </row>
    <row r="11" spans="2:7">
      <c r="B11" s="1" t="s">
        <v>151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5703125" customWidth="1"/>
    <col min="3" max="3" width="20.5703125" customWidth="1"/>
    <col min="4" max="4" width="17.85546875" customWidth="1"/>
    <col min="5" max="5" width="15.28515625" customWidth="1"/>
    <col min="6" max="6" width="14.28515625" customWidth="1"/>
    <col min="7" max="7" width="12.7109375" customWidth="1"/>
  </cols>
  <sheetData>
    <row r="1" spans="2:7" ht="24" customHeight="1"/>
    <row r="2" spans="2:7" ht="21.75" customHeight="1">
      <c r="B2" s="96" t="s">
        <v>252</v>
      </c>
      <c r="C2" s="96"/>
      <c r="D2" s="96"/>
      <c r="E2" s="96"/>
      <c r="F2" s="96"/>
      <c r="G2" s="96"/>
    </row>
    <row r="3" spans="2:7" ht="15.75" thickBot="1">
      <c r="B3" s="51"/>
      <c r="C3" s="51"/>
      <c r="D3" s="51"/>
      <c r="E3" s="51"/>
      <c r="F3" s="51"/>
    </row>
    <row r="4" spans="2:7" ht="36" customHeight="1">
      <c r="B4" s="78" t="s">
        <v>250</v>
      </c>
      <c r="C4" s="79" t="s">
        <v>266</v>
      </c>
      <c r="D4" s="79" t="s">
        <v>267</v>
      </c>
      <c r="E4" s="79" t="s">
        <v>222</v>
      </c>
      <c r="F4" s="80" t="s">
        <v>1</v>
      </c>
      <c r="G4" s="81" t="s">
        <v>257</v>
      </c>
    </row>
    <row r="5" spans="2:7">
      <c r="B5" s="47" t="s">
        <v>240</v>
      </c>
      <c r="C5" s="33">
        <v>116688</v>
      </c>
      <c r="D5" s="33">
        <v>107315</v>
      </c>
      <c r="E5" s="33">
        <f>D5-C5</f>
        <v>-9373</v>
      </c>
      <c r="F5" s="61">
        <f>E5/C5</f>
        <v>-8.0325311942958999E-2</v>
      </c>
      <c r="G5" s="54">
        <f>D5/'2016 June'!D2</f>
        <v>0.20755727818845038</v>
      </c>
    </row>
    <row r="6" spans="2:7">
      <c r="B6" s="48" t="s">
        <v>241</v>
      </c>
      <c r="C6" s="33">
        <v>80772</v>
      </c>
      <c r="D6" s="33">
        <v>89983</v>
      </c>
      <c r="E6" s="33">
        <f t="shared" ref="E6:E24" si="0">D6-C6</f>
        <v>9211</v>
      </c>
      <c r="F6" s="61">
        <f t="shared" ref="F6:F24" si="1">E6/C6</f>
        <v>0.11403704253949389</v>
      </c>
      <c r="G6" s="54">
        <f>D6/'2016 June'!D2</f>
        <v>0.17403556411714419</v>
      </c>
    </row>
    <row r="7" spans="2:7">
      <c r="B7" s="48" t="s">
        <v>238</v>
      </c>
      <c r="C7" s="33">
        <v>84582</v>
      </c>
      <c r="D7" s="33">
        <v>86817</v>
      </c>
      <c r="E7" s="33">
        <f t="shared" si="0"/>
        <v>2235</v>
      </c>
      <c r="F7" s="61">
        <f t="shared" si="1"/>
        <v>2.6424061857132725E-2</v>
      </c>
      <c r="G7" s="54">
        <f>D7/'2016 June'!D2</f>
        <v>0.16791222308611747</v>
      </c>
    </row>
    <row r="8" spans="2:7">
      <c r="B8" s="48" t="s">
        <v>236</v>
      </c>
      <c r="C8" s="33">
        <v>82901</v>
      </c>
      <c r="D8" s="33">
        <v>77975</v>
      </c>
      <c r="E8" s="33">
        <f t="shared" si="0"/>
        <v>-4926</v>
      </c>
      <c r="F8" s="61">
        <f t="shared" si="1"/>
        <v>-5.9420272373071494E-2</v>
      </c>
      <c r="G8" s="54">
        <f>D8/'2016 June'!D2</f>
        <v>0.15081096553831633</v>
      </c>
    </row>
    <row r="9" spans="2:7">
      <c r="B9" s="48" t="s">
        <v>233</v>
      </c>
      <c r="C9" s="33">
        <v>59434</v>
      </c>
      <c r="D9" s="33">
        <v>72769</v>
      </c>
      <c r="E9" s="33">
        <f t="shared" si="0"/>
        <v>13335</v>
      </c>
      <c r="F9" s="61">
        <f t="shared" si="1"/>
        <v>0.22436652421173067</v>
      </c>
      <c r="G9" s="54">
        <f>D9/'2016 June'!D2</f>
        <v>0.14074207311648274</v>
      </c>
    </row>
    <row r="10" spans="2:7">
      <c r="B10" s="48" t="s">
        <v>254</v>
      </c>
      <c r="C10" s="33">
        <v>9266</v>
      </c>
      <c r="D10" s="33">
        <v>18511</v>
      </c>
      <c r="E10" s="33">
        <f t="shared" si="0"/>
        <v>9245</v>
      </c>
      <c r="F10" s="61">
        <f t="shared" si="1"/>
        <v>0.99773364990287072</v>
      </c>
      <c r="G10" s="54">
        <f>D10/'2016 June'!D2</f>
        <v>3.5802010683934259E-2</v>
      </c>
    </row>
    <row r="11" spans="2:7">
      <c r="B11" s="48" t="s">
        <v>242</v>
      </c>
      <c r="C11" s="33">
        <v>18440</v>
      </c>
      <c r="D11" s="33">
        <v>15309</v>
      </c>
      <c r="E11" s="33">
        <f t="shared" si="0"/>
        <v>-3131</v>
      </c>
      <c r="F11" s="61">
        <f t="shared" si="1"/>
        <v>-0.16979392624728851</v>
      </c>
      <c r="G11" s="54">
        <f>D11/'2016 June'!D2</f>
        <v>2.9609042275422697E-2</v>
      </c>
    </row>
    <row r="12" spans="2:7">
      <c r="B12" s="48" t="s">
        <v>237</v>
      </c>
      <c r="C12" s="33">
        <v>15248</v>
      </c>
      <c r="D12" s="33">
        <v>13238</v>
      </c>
      <c r="E12" s="33">
        <f t="shared" si="0"/>
        <v>-2010</v>
      </c>
      <c r="F12" s="61">
        <f t="shared" si="1"/>
        <v>-0.1318205666316894</v>
      </c>
      <c r="G12" s="54">
        <f>D12/'2016 June'!D2</f>
        <v>2.5603533976226119E-2</v>
      </c>
    </row>
    <row r="13" spans="2:7">
      <c r="B13" s="48" t="s">
        <v>244</v>
      </c>
      <c r="C13" s="33">
        <v>9526</v>
      </c>
      <c r="D13" s="33">
        <v>9515</v>
      </c>
      <c r="E13" s="33">
        <f t="shared" si="0"/>
        <v>-11</v>
      </c>
      <c r="F13" s="61">
        <f t="shared" si="1"/>
        <v>-1.1547344110854503E-3</v>
      </c>
      <c r="G13" s="54">
        <f>D13/'2016 June'!D2</f>
        <v>1.840290268800359E-2</v>
      </c>
    </row>
    <row r="14" spans="2:7">
      <c r="B14" s="48" t="s">
        <v>232</v>
      </c>
      <c r="C14" s="33">
        <v>6312</v>
      </c>
      <c r="D14" s="33">
        <v>8895</v>
      </c>
      <c r="E14" s="33">
        <f t="shared" si="0"/>
        <v>2583</v>
      </c>
      <c r="F14" s="61">
        <f t="shared" si="1"/>
        <v>0.40922053231939165</v>
      </c>
      <c r="G14" s="54">
        <f>D14/'2016 June'!D2</f>
        <v>1.7203764520209348E-2</v>
      </c>
    </row>
    <row r="15" spans="2:7">
      <c r="B15" s="48" t="s">
        <v>243</v>
      </c>
      <c r="C15" s="33">
        <v>4121</v>
      </c>
      <c r="D15" s="33">
        <v>4429</v>
      </c>
      <c r="E15" s="33">
        <f t="shared" si="0"/>
        <v>308</v>
      </c>
      <c r="F15" s="61">
        <f t="shared" si="1"/>
        <v>7.4739140985197766E-2</v>
      </c>
      <c r="G15" s="54">
        <f>D15/'2016 June'!D2</f>
        <v>8.5661015244527482E-3</v>
      </c>
    </row>
    <row r="16" spans="2:7">
      <c r="B16" s="48" t="s">
        <v>253</v>
      </c>
      <c r="C16" s="33">
        <v>0</v>
      </c>
      <c r="D16" s="33">
        <v>3257</v>
      </c>
      <c r="E16" s="33">
        <f t="shared" si="0"/>
        <v>3257</v>
      </c>
      <c r="F16" s="61"/>
      <c r="G16" s="54">
        <f>D16/'2016 June'!D2</f>
        <v>6.2993435685578239E-3</v>
      </c>
    </row>
    <row r="17" spans="2:7">
      <c r="B17" s="48" t="s">
        <v>247</v>
      </c>
      <c r="C17" s="33">
        <v>1611</v>
      </c>
      <c r="D17" s="33">
        <v>2346</v>
      </c>
      <c r="E17" s="33">
        <f t="shared" si="0"/>
        <v>735</v>
      </c>
      <c r="F17" s="61">
        <f t="shared" si="1"/>
        <v>0.45623836126629425</v>
      </c>
      <c r="G17" s="54">
        <f>D17/'2016 June'!D2</f>
        <v>4.5373840994278949E-3</v>
      </c>
    </row>
    <row r="18" spans="2:7">
      <c r="B18" s="48" t="s">
        <v>245</v>
      </c>
      <c r="C18" s="33">
        <v>2813</v>
      </c>
      <c r="D18" s="33">
        <v>2124</v>
      </c>
      <c r="E18" s="33">
        <f t="shared" si="0"/>
        <v>-689</v>
      </c>
      <c r="F18" s="61">
        <f t="shared" si="1"/>
        <v>-0.24493423391397084</v>
      </c>
      <c r="G18" s="54">
        <f>D18/'2016 June'!D2</f>
        <v>4.1080152716047947E-3</v>
      </c>
    </row>
    <row r="19" spans="2:7">
      <c r="B19" s="48" t="s">
        <v>246</v>
      </c>
      <c r="C19" s="33">
        <v>1536</v>
      </c>
      <c r="D19" s="33">
        <v>1626</v>
      </c>
      <c r="E19" s="33">
        <f t="shared" si="0"/>
        <v>90</v>
      </c>
      <c r="F19" s="61">
        <f t="shared" si="1"/>
        <v>5.859375E-2</v>
      </c>
      <c r="G19" s="54">
        <f>D19/'2016 June'!D2</f>
        <v>3.1448365497313544E-3</v>
      </c>
    </row>
    <row r="20" spans="2:7">
      <c r="B20" s="48" t="s">
        <v>235</v>
      </c>
      <c r="C20" s="33">
        <v>2090</v>
      </c>
      <c r="D20" s="33">
        <v>1400</v>
      </c>
      <c r="E20" s="33">
        <f t="shared" si="0"/>
        <v>-690</v>
      </c>
      <c r="F20" s="61">
        <f t="shared" si="1"/>
        <v>-0.33014354066985646</v>
      </c>
      <c r="G20" s="54">
        <f>D20/'2016 June'!D2</f>
        <v>2.7077313466321623E-3</v>
      </c>
    </row>
    <row r="21" spans="2:7">
      <c r="B21" s="48" t="s">
        <v>249</v>
      </c>
      <c r="C21" s="33">
        <v>1221</v>
      </c>
      <c r="D21" s="33">
        <v>1328</v>
      </c>
      <c r="E21" s="33">
        <f t="shared" si="0"/>
        <v>107</v>
      </c>
      <c r="F21" s="61">
        <f t="shared" si="1"/>
        <v>8.7633087633087636E-2</v>
      </c>
      <c r="G21" s="54">
        <f>D21/'2016 June'!D2</f>
        <v>2.5684765916625086E-3</v>
      </c>
    </row>
    <row r="22" spans="2:7">
      <c r="B22" s="48" t="s">
        <v>248</v>
      </c>
      <c r="C22" s="33">
        <v>197</v>
      </c>
      <c r="D22" s="33">
        <v>136</v>
      </c>
      <c r="E22" s="33">
        <f t="shared" si="0"/>
        <v>-61</v>
      </c>
      <c r="F22" s="61">
        <f t="shared" si="1"/>
        <v>-0.30964467005076141</v>
      </c>
      <c r="G22" s="54">
        <f>D22/'2016 June'!D2</f>
        <v>2.6303675938712433E-4</v>
      </c>
    </row>
    <row r="23" spans="2:7">
      <c r="B23" s="48" t="s">
        <v>239</v>
      </c>
      <c r="C23" s="33">
        <v>23</v>
      </c>
      <c r="D23" s="33">
        <v>40</v>
      </c>
      <c r="E23" s="33">
        <f t="shared" si="0"/>
        <v>17</v>
      </c>
      <c r="F23" s="61">
        <f t="shared" si="1"/>
        <v>0.73913043478260865</v>
      </c>
      <c r="G23" s="54">
        <f>D23/'2016 June'!C2</f>
        <v>8.0516270325325993E-5</v>
      </c>
    </row>
    <row r="24" spans="2:7" ht="13.5" thickBot="1">
      <c r="B24" s="49" t="s">
        <v>234</v>
      </c>
      <c r="C24" s="42">
        <v>13</v>
      </c>
      <c r="D24" s="42">
        <v>25</v>
      </c>
      <c r="E24" s="42">
        <f t="shared" si="0"/>
        <v>12</v>
      </c>
      <c r="F24" s="62">
        <f t="shared" si="1"/>
        <v>0.92307692307692313</v>
      </c>
      <c r="G24" s="58">
        <f>D24/'2016 June'!D2</f>
        <v>4.835234547557433E-5</v>
      </c>
    </row>
    <row r="26" spans="2:7">
      <c r="B26" s="1" t="s">
        <v>151</v>
      </c>
    </row>
  </sheetData>
  <mergeCells count="1">
    <mergeCell ref="B2:G2"/>
  </mergeCells>
  <pageMargins left="0.7" right="0.7" top="0.75" bottom="0.75" header="0.3" footer="0.3"/>
  <ignoredErrors>
    <ignoredError sqref="E5:E24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June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tourism</cp:lastModifiedBy>
  <dcterms:created xsi:type="dcterms:W3CDTF">2012-06-01T06:45:51Z</dcterms:created>
  <dcterms:modified xsi:type="dcterms:W3CDTF">2016-08-16T11:10:29Z</dcterms:modified>
</cp:coreProperties>
</file>