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December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70" i="1"/>
  <c r="F72"/>
  <c r="F75"/>
  <c r="F76"/>
  <c r="F81"/>
  <c r="F82"/>
  <c r="F87"/>
  <c r="F113"/>
  <c r="F114"/>
  <c r="F115"/>
  <c r="F117"/>
  <c r="F122"/>
  <c r="F132"/>
  <c r="F210"/>
  <c r="F211"/>
  <c r="F213"/>
  <c r="F214"/>
  <c r="C209"/>
  <c r="E214"/>
  <c r="C215"/>
  <c r="D215"/>
  <c r="E149"/>
  <c r="F149" s="1"/>
  <c r="D59" l="1"/>
  <c r="E59" s="1"/>
  <c r="F59" s="1"/>
  <c r="C59"/>
  <c r="E58"/>
  <c r="F58" s="1"/>
  <c r="E57"/>
  <c r="F57" s="1"/>
  <c r="G8" i="12"/>
  <c r="F8"/>
  <c r="G7"/>
  <c r="F7"/>
  <c r="E7"/>
  <c r="G6"/>
  <c r="F6"/>
  <c r="E6"/>
  <c r="G5"/>
  <c r="F5"/>
  <c r="E5"/>
  <c r="E8" l="1"/>
  <c r="E140" i="1"/>
  <c r="F140" s="1"/>
  <c r="C145"/>
  <c r="D145"/>
  <c r="E152"/>
  <c r="F152" s="1"/>
  <c r="E153"/>
  <c r="F153" s="1"/>
  <c r="E154"/>
  <c r="F154" s="1"/>
  <c r="E155"/>
  <c r="F155" s="1"/>
  <c r="C156"/>
  <c r="D156"/>
  <c r="E115"/>
  <c r="C119"/>
  <c r="D119"/>
  <c r="E67"/>
  <c r="E54"/>
  <c r="E56" l="1"/>
  <c r="D49"/>
  <c r="C49"/>
  <c r="E5" i="11"/>
  <c r="E17"/>
  <c r="F17" s="1"/>
  <c r="C4" i="1" l="1"/>
  <c r="C25"/>
  <c r="C33"/>
  <c r="C64"/>
  <c r="C84"/>
  <c r="C92"/>
  <c r="C96"/>
  <c r="C111"/>
  <c r="C135"/>
  <c r="C172"/>
  <c r="C192"/>
  <c r="C220"/>
  <c r="C228"/>
  <c r="D92"/>
  <c r="D228"/>
  <c r="D220"/>
  <c r="D209"/>
  <c r="D192"/>
  <c r="D172"/>
  <c r="D135"/>
  <c r="D111"/>
  <c r="D96"/>
  <c r="D84"/>
  <c r="D64"/>
  <c r="D33"/>
  <c r="D25"/>
  <c r="D4"/>
  <c r="E229"/>
  <c r="E7" i="1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3" i="1" l="1"/>
  <c r="C171"/>
  <c r="C110"/>
  <c r="C3"/>
  <c r="D171"/>
  <c r="D110"/>
  <c r="D63"/>
  <c r="D3"/>
  <c r="D2" l="1"/>
  <c r="G214" s="1"/>
  <c r="C2"/>
  <c r="E5" i="8"/>
  <c r="F5" s="1"/>
  <c r="E6"/>
  <c r="F6" s="1"/>
  <c r="E7"/>
  <c r="F7" s="1"/>
  <c r="E8"/>
  <c r="F8" s="1"/>
  <c r="G58" i="1" l="1"/>
  <c r="G149"/>
  <c r="G140"/>
  <c r="G57"/>
  <c r="G115"/>
  <c r="G153"/>
  <c r="G152"/>
  <c r="G54"/>
  <c r="G67"/>
  <c r="G171"/>
  <c r="G22" i="1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G3" i="1"/>
  <c r="G63"/>
  <c r="G227"/>
  <c r="G223"/>
  <c r="G219"/>
  <c r="G211"/>
  <c r="G207"/>
  <c r="G203"/>
  <c r="G199"/>
  <c r="G195"/>
  <c r="G191"/>
  <c r="G187"/>
  <c r="G183"/>
  <c r="G179"/>
  <c r="G175"/>
  <c r="G167"/>
  <c r="G163"/>
  <c r="G159"/>
  <c r="G150"/>
  <c r="G142"/>
  <c r="G137"/>
  <c r="G133"/>
  <c r="G129"/>
  <c r="G125"/>
  <c r="G121"/>
  <c r="G117"/>
  <c r="G112"/>
  <c r="G108"/>
  <c r="G104"/>
  <c r="G100"/>
  <c r="G88"/>
  <c r="G80"/>
  <c r="G76"/>
  <c r="G72"/>
  <c r="G68"/>
  <c r="G56"/>
  <c r="G51"/>
  <c r="G47"/>
  <c r="G43"/>
  <c r="G39"/>
  <c r="G35"/>
  <c r="G31"/>
  <c r="G27"/>
  <c r="G23"/>
  <c r="G19"/>
  <c r="G15"/>
  <c r="G11"/>
  <c r="G7"/>
  <c r="G216"/>
  <c r="G208"/>
  <c r="G200"/>
  <c r="G184"/>
  <c r="G176"/>
  <c r="G168"/>
  <c r="G160"/>
  <c r="G151"/>
  <c r="G143"/>
  <c r="G134"/>
  <c r="G126"/>
  <c r="G118"/>
  <c r="G109"/>
  <c r="G101"/>
  <c r="G93"/>
  <c r="G85"/>
  <c r="G77"/>
  <c r="G69"/>
  <c r="G60"/>
  <c r="G52"/>
  <c r="G44"/>
  <c r="G36"/>
  <c r="G28"/>
  <c r="G20"/>
  <c r="G12"/>
  <c r="G225"/>
  <c r="G217"/>
  <c r="G201"/>
  <c r="G193"/>
  <c r="G185"/>
  <c r="G177"/>
  <c r="G169"/>
  <c r="G161"/>
  <c r="G154"/>
  <c r="G144"/>
  <c r="G127"/>
  <c r="G102"/>
  <c r="G94"/>
  <c r="G86"/>
  <c r="G78"/>
  <c r="G70"/>
  <c r="G61"/>
  <c r="G53"/>
  <c r="G45"/>
  <c r="G37"/>
  <c r="G29"/>
  <c r="G21"/>
  <c r="G13"/>
  <c r="G5"/>
  <c r="G230"/>
  <c r="G226"/>
  <c r="G222"/>
  <c r="G218"/>
  <c r="G210"/>
  <c r="G206"/>
  <c r="G202"/>
  <c r="G198"/>
  <c r="G194"/>
  <c r="G190"/>
  <c r="G186"/>
  <c r="G182"/>
  <c r="G178"/>
  <c r="G174"/>
  <c r="G170"/>
  <c r="G166"/>
  <c r="G162"/>
  <c r="G158"/>
  <c r="G155"/>
  <c r="G148"/>
  <c r="G141"/>
  <c r="G136"/>
  <c r="G132"/>
  <c r="G128"/>
  <c r="G124"/>
  <c r="G120"/>
  <c r="G116"/>
  <c r="G107"/>
  <c r="G103"/>
  <c r="G99"/>
  <c r="G95"/>
  <c r="G91"/>
  <c r="G87"/>
  <c r="G83"/>
  <c r="G79"/>
  <c r="G75"/>
  <c r="G71"/>
  <c r="G66"/>
  <c r="G62"/>
  <c r="G55"/>
  <c r="G50"/>
  <c r="G46"/>
  <c r="G42"/>
  <c r="G38"/>
  <c r="G34"/>
  <c r="G30"/>
  <c r="G26"/>
  <c r="G22"/>
  <c r="G18"/>
  <c r="G14"/>
  <c r="G10"/>
  <c r="G6"/>
  <c r="G2"/>
  <c r="G224"/>
  <c r="G212"/>
  <c r="G204"/>
  <c r="G196"/>
  <c r="G188"/>
  <c r="G180"/>
  <c r="G164"/>
  <c r="G146"/>
  <c r="G138"/>
  <c r="G130"/>
  <c r="G122"/>
  <c r="G113"/>
  <c r="G105"/>
  <c r="G97"/>
  <c r="G89"/>
  <c r="G81"/>
  <c r="G73"/>
  <c r="G48"/>
  <c r="G40"/>
  <c r="G32"/>
  <c r="G24"/>
  <c r="G16"/>
  <c r="G8"/>
  <c r="G229"/>
  <c r="G221"/>
  <c r="G213"/>
  <c r="G205"/>
  <c r="G197"/>
  <c r="G189"/>
  <c r="G181"/>
  <c r="G173"/>
  <c r="G165"/>
  <c r="G157"/>
  <c r="G147"/>
  <c r="G139"/>
  <c r="G131"/>
  <c r="G123"/>
  <c r="G114"/>
  <c r="G106"/>
  <c r="G98"/>
  <c r="G90"/>
  <c r="G82"/>
  <c r="G74"/>
  <c r="G65"/>
  <c r="G41"/>
  <c r="G17"/>
  <c r="G9"/>
  <c r="H5" i="2"/>
  <c r="H6"/>
  <c r="H13"/>
  <c r="G49" i="1"/>
  <c r="G59"/>
  <c r="G145"/>
  <c r="G4"/>
  <c r="G92"/>
  <c r="G119"/>
  <c r="G96"/>
  <c r="G215"/>
  <c r="G209"/>
  <c r="G64"/>
  <c r="G25"/>
  <c r="G135"/>
  <c r="G156"/>
  <c r="G228"/>
  <c r="G220"/>
  <c r="G172"/>
  <c r="G33"/>
  <c r="G84"/>
  <c r="G111"/>
  <c r="G192"/>
  <c r="G110"/>
  <c r="H16" i="2"/>
  <c r="H12"/>
  <c r="H8"/>
  <c r="H17"/>
  <c r="H9"/>
  <c r="H18"/>
  <c r="H10"/>
  <c r="H19"/>
  <c r="H15"/>
  <c r="H11"/>
  <c r="H7"/>
  <c r="H14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E36"/>
  <c r="F36" s="1"/>
  <c r="E37"/>
  <c r="F37" s="1"/>
  <c r="E38"/>
  <c r="F38" s="1"/>
  <c r="E39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5"/>
  <c r="F55" s="1"/>
  <c r="E60"/>
  <c r="F60" s="1"/>
  <c r="E61"/>
  <c r="F61" s="1"/>
  <c r="E62"/>
  <c r="F62" s="1"/>
  <c r="E65"/>
  <c r="E66"/>
  <c r="E68"/>
  <c r="E69"/>
  <c r="E70"/>
  <c r="E71"/>
  <c r="E72"/>
  <c r="E73"/>
  <c r="F73" s="1"/>
  <c r="E74"/>
  <c r="E75"/>
  <c r="E76"/>
  <c r="E77"/>
  <c r="E78"/>
  <c r="E79"/>
  <c r="E80"/>
  <c r="E81"/>
  <c r="E82"/>
  <c r="E83"/>
  <c r="E85"/>
  <c r="E86"/>
  <c r="F86" s="1"/>
  <c r="E87"/>
  <c r="E88"/>
  <c r="E89"/>
  <c r="F89" s="1"/>
  <c r="E90"/>
  <c r="E91"/>
  <c r="F91" s="1"/>
  <c r="E93"/>
  <c r="F93" s="1"/>
  <c r="E94"/>
  <c r="F94" s="1"/>
  <c r="E95"/>
  <c r="F95" s="1"/>
  <c r="E97"/>
  <c r="F97" s="1"/>
  <c r="E98"/>
  <c r="F98" s="1"/>
  <c r="E99"/>
  <c r="F99" s="1"/>
  <c r="E100"/>
  <c r="F100" s="1"/>
  <c r="E101"/>
  <c r="F101" s="1"/>
  <c r="E102"/>
  <c r="F102" s="1"/>
  <c r="E103"/>
  <c r="E104"/>
  <c r="E105"/>
  <c r="E106"/>
  <c r="F106" s="1"/>
  <c r="E107"/>
  <c r="E108"/>
  <c r="E109"/>
  <c r="F109" s="1"/>
  <c r="E112"/>
  <c r="F112" s="1"/>
  <c r="E113"/>
  <c r="E114"/>
  <c r="E116"/>
  <c r="E117"/>
  <c r="E118"/>
  <c r="F118" s="1"/>
  <c r="E120"/>
  <c r="E121"/>
  <c r="F121" s="1"/>
  <c r="E122"/>
  <c r="E123"/>
  <c r="E124"/>
  <c r="E125"/>
  <c r="E126"/>
  <c r="F126" s="1"/>
  <c r="E127"/>
  <c r="E128"/>
  <c r="E129"/>
  <c r="E130"/>
  <c r="E131"/>
  <c r="E132"/>
  <c r="E133"/>
  <c r="E134"/>
  <c r="E136"/>
  <c r="F136" s="1"/>
  <c r="E137"/>
  <c r="F137" s="1"/>
  <c r="E138"/>
  <c r="E139"/>
  <c r="F139" s="1"/>
  <c r="E141"/>
  <c r="E142"/>
  <c r="F142" s="1"/>
  <c r="E143"/>
  <c r="F143" s="1"/>
  <c r="E144"/>
  <c r="F144" s="1"/>
  <c r="E146"/>
  <c r="E147"/>
  <c r="E148"/>
  <c r="F148" s="1"/>
  <c r="E150"/>
  <c r="F150" s="1"/>
  <c r="E151"/>
  <c r="F151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3"/>
  <c r="E174"/>
  <c r="F174" s="1"/>
  <c r="E175"/>
  <c r="E176"/>
  <c r="F176" s="1"/>
  <c r="E177"/>
  <c r="F177" s="1"/>
  <c r="E178"/>
  <c r="F178" s="1"/>
  <c r="E179"/>
  <c r="E180"/>
  <c r="E181"/>
  <c r="F181" s="1"/>
  <c r="E182"/>
  <c r="E183"/>
  <c r="F183" s="1"/>
  <c r="E184"/>
  <c r="F184" s="1"/>
  <c r="E185"/>
  <c r="E186"/>
  <c r="E187"/>
  <c r="F187" s="1"/>
  <c r="E188"/>
  <c r="F188" s="1"/>
  <c r="E189"/>
  <c r="F189" s="1"/>
  <c r="E190"/>
  <c r="E191"/>
  <c r="F191" s="1"/>
  <c r="E193"/>
  <c r="E194"/>
  <c r="E195"/>
  <c r="E196"/>
  <c r="E197"/>
  <c r="E198"/>
  <c r="F198" s="1"/>
  <c r="E199"/>
  <c r="F199" s="1"/>
  <c r="E200"/>
  <c r="E201"/>
  <c r="F201" s="1"/>
  <c r="E202"/>
  <c r="E203"/>
  <c r="E204"/>
  <c r="F204" s="1"/>
  <c r="E205"/>
  <c r="F205" s="1"/>
  <c r="E206"/>
  <c r="F206" s="1"/>
  <c r="E207"/>
  <c r="F207" s="1"/>
  <c r="E208"/>
  <c r="E210"/>
  <c r="E211"/>
  <c r="E212"/>
  <c r="F212" s="1"/>
  <c r="E213"/>
  <c r="E216"/>
  <c r="F216" s="1"/>
  <c r="E217"/>
  <c r="F217" s="1"/>
  <c r="E218"/>
  <c r="F218" s="1"/>
  <c r="E219"/>
  <c r="F219" s="1"/>
  <c r="E221"/>
  <c r="E222"/>
  <c r="F222" s="1"/>
  <c r="E223"/>
  <c r="E224"/>
  <c r="E225"/>
  <c r="F225" s="1"/>
  <c r="E226"/>
  <c r="E227"/>
  <c r="F229"/>
  <c r="E230"/>
  <c r="F230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49" i="1"/>
  <c r="F49" s="1"/>
  <c r="E25"/>
  <c r="F25" s="1"/>
  <c r="E192"/>
  <c r="F192" s="1"/>
  <c r="E4" l="1"/>
  <c r="F4" s="1"/>
  <c r="E220"/>
  <c r="F220" s="1"/>
  <c r="E92"/>
  <c r="F92" s="1"/>
  <c r="E33"/>
  <c r="F33" s="1"/>
  <c r="E145"/>
  <c r="F145" s="1"/>
  <c r="E228"/>
  <c r="F228" s="1"/>
  <c r="E215"/>
  <c r="F215" s="1"/>
  <c r="E209"/>
  <c r="F209" s="1"/>
  <c r="E172"/>
  <c r="F172" s="1"/>
  <c r="E135"/>
  <c r="F135" s="1"/>
  <c r="E119"/>
  <c r="F119" s="1"/>
  <c r="E111"/>
  <c r="F111" s="1"/>
  <c r="E96"/>
  <c r="F96" s="1"/>
  <c r="E84"/>
  <c r="F84" s="1"/>
  <c r="C10" i="3"/>
  <c r="E10" s="1"/>
  <c r="F10" s="1"/>
  <c r="E156" i="1"/>
  <c r="D7" i="3"/>
  <c r="G7" s="1"/>
  <c r="D6"/>
  <c r="G6" s="1"/>
  <c r="D8"/>
  <c r="G8" s="1"/>
  <c r="C7" l="1"/>
  <c r="E7" s="1"/>
  <c r="F7" s="1"/>
  <c r="E63" i="1"/>
  <c r="C8" i="3"/>
  <c r="E8" s="1"/>
  <c r="F8" s="1"/>
  <c r="E110" i="1"/>
  <c r="F156"/>
  <c r="E171"/>
  <c r="C6" i="3"/>
  <c r="E6" s="1"/>
  <c r="F6" s="1"/>
  <c r="E3" i="1"/>
  <c r="D5" i="3"/>
  <c r="G5" s="1"/>
  <c r="D9"/>
  <c r="G9" s="1"/>
  <c r="C9"/>
  <c r="E9" l="1"/>
  <c r="F9" s="1"/>
  <c r="F63" i="1"/>
  <c r="F171"/>
  <c r="F110"/>
  <c r="F3"/>
  <c r="C5" i="3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<sst xmlns="http://schemas.openxmlformats.org/spreadsheetml/2006/main" count="325" uniqueCount="277">
  <si>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</si>
  <si>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</si>
  <si>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</si>
  <si>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</si>
  <si>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</si>
  <si>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</si>
  <si>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</si>
  <si>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</si>
  <si>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</si>
  <si>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</si>
  <si>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</si>
  <si>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</si>
  <si>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</si>
  <si>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</si>
  <si>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</si>
  <si>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</si>
  <si>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</si>
  <si>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</si>
  <si>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</si>
  <si>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</si>
  <si>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</si>
  <si>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</si>
  <si>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</si>
  <si>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</si>
  <si>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</si>
  <si>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</si>
  <si>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</si>
  <si>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</si>
  <si>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</si>
  <si>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</si>
  <si>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</si>
  <si>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</si>
  <si>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</si>
  <si>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</si>
  <si>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</si>
  <si>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</si>
  <si>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</si>
  <si>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</si>
  <si>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</si>
  <si>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</si>
  <si>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</si>
  <si>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</si>
  <si>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</si>
  <si>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</si>
  <si>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</si>
  <si>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</si>
  <si>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</si>
  <si>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</si>
  <si>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</si>
  <si>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</si>
  <si>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</si>
  <si>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</si>
  <si>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</si>
  <si>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</si>
  <si>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</si>
  <si>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</si>
  <si>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</si>
  <si>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</si>
  <si>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</si>
  <si>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</si>
  <si>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</si>
  <si>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</si>
  <si>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</si>
  <si>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</si>
  <si>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</si>
  <si>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</si>
  <si>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</si>
  <si>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</si>
  <si>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</si>
  <si>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</si>
  <si>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</si>
  <si>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</si>
  <si>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</si>
  <si>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</si>
  <si>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</si>
  <si>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</si>
  <si>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</si>
  <si>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</si>
  <si>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</si>
  <si>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</si>
  <si>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</si>
  <si>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</si>
  <si>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</si>
  <si>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</si>
  <si>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</si>
  <si>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</si>
  <si>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</si>
  <si>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</si>
  <si>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</si>
  <si>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</si>
  <si>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</si>
  <si>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</si>
  <si>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</si>
  <si>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</si>
  <si>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</si>
  <si>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</si>
  <si>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</si>
  <si>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</si>
  <si>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</si>
  <si>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</si>
  <si>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</si>
  <si>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</si>
  <si>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</si>
  <si>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</si>
  <si>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</si>
  <si>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</si>
  <si>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</si>
  <si>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</si>
  <si>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</si>
  <si>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</si>
  <si>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</si>
  <si>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</si>
  <si>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</si>
  <si>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</si>
  <si>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</si>
  <si>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</si>
  <si>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</si>
  <si>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</si>
  <si>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</si>
  <si>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</si>
  <si>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</si>
  <si>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</si>
  <si>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</si>
  <si>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</si>
  <si>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</si>
  <si>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</si>
  <si>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</si>
  <si>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</si>
  <si>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</si>
  <si>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</si>
  <si>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</si>
  <si>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</si>
  <si>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</si>
  <si>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</si>
  <si>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</si>
  <si>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</si>
  <si>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</si>
  <si>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</si>
  <si>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</si>
  <si>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</si>
  <si>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</si>
  <si>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</si>
  <si>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</si>
  <si>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</si>
  <si>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</si>
  <si>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</si>
  <si>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</si>
  <si>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</si>
  <si>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</si>
  <si>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</si>
  <si>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</si>
  <si>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</si>
  <si>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</si>
  <si>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</si>
  <si>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</si>
  <si>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</si>
  <si>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</si>
  <si>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</si>
  <si>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</si>
  <si>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</si>
  <si>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</si>
  <si>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</si>
  <si>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</si>
  <si>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</si>
  <si>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</si>
  <si>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</si>
  <si>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</si>
  <si>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</si>
  <si>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</si>
  <si>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</si>
  <si>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</si>
  <si>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</si>
  <si>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</si>
  <si>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</si>
  <si>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</si>
  <si>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</si>
  <si>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</si>
  <si>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</si>
  <si>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</si>
  <si>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</si>
  <si>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</si>
  <si>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</si>
  <si>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</si>
  <si>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</si>
  <si>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</si>
  <si>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</si>
  <si>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</si>
  <si>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</si>
  <si>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</si>
  <si>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</si>
  <si>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</si>
  <si>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</si>
  <si>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</si>
  <si>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</si>
  <si>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</si>
  <si>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</si>
  <si>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</si>
  <si>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</si>
  <si>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</si>
  <si>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</si>
  <si>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</si>
  <si>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</si>
  <si>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</si>
  <si>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</si>
  <si>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</si>
  <si>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</si>
  <si>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</si>
  <si>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</si>
  <si>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</si>
  <si>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</si>
  <si>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</si>
  <si>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</si>
  <si>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</si>
  <si>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</si>
  <si>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</si>
  <si>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</si>
  <si>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</si>
  <si>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</si>
  <si>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</si>
  <si>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</si>
  <si>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</si>
  <si>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</si>
  <si>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</si>
  <si>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</si>
  <si>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</si>
  <si>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</si>
  <si>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</si>
  <si>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</si>
  <si>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</si>
  <si>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</si>
  <si>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</si>
  <si>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</si>
  <si>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</si>
  <si>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</si>
  <si>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</si>
  <si>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</si>
  <si>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</si>
  <si>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</si>
  <si>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</si>
  <si>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</si>
  <si>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</si>
  <si>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</si>
  <si>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</si>
  <si>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</si>
  <si>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</si>
  <si>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</si>
  <si>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</si>
  <si>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</si>
  <si>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</si>
  <si>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</si>
  <si>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</si>
  <si>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</si>
  <si>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</si>
  <si>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</si>
  <si>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</si>
  <si>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</si>
  <si>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</si>
  <si>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</si>
  <si>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</si>
  <si>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</si>
  <si>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</si>
  <si>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</si>
  <si>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</si>
  <si>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</si>
  <si>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</si>
  <si>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</si>
  <si>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</si>
  <si>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</si>
  <si>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</si>
  <si>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</si>
  <si>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</si>
  <si>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</si>
  <si>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</si>
  <si>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2015: December</t>
  </si>
  <si>
    <t>2016: December</t>
  </si>
  <si>
    <t>Laos</t>
  </si>
  <si>
    <t>Swaziland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</si>
</sst>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July"/>
      <sheetName val="Top15"/>
      <sheetName val="Types of visit"/>
      <sheetName val="Regions"/>
      <sheetName val="Border Type"/>
      <sheetName val="Border"/>
    </sheetNames>
    <sheetDataSet>
      <sheetData sheetId="0">
        <row r="2">
          <cell r="D2">
            <v>764022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82" t="s">
        <v>0</v>
      </c>
      <c r="C1" s="83" t="s">
        <v>273</v>
      </c>
      <c r="D1" s="83" t="s">
        <v>274</v>
      </c>
      <c r="E1" s="83" t="s">
        <v>225</v>
      </c>
      <c r="F1" s="84" t="s">
        <v>1</v>
      </c>
      <c r="G1" s="85" t="s">
        <v>258</v>
      </c>
    </row>
    <row r="2" spans="2:7" ht="15" customHeight="1">
      <c r="B2" s="69" t="s">
        <v>222</v>
      </c>
      <c r="C2" s="70">
        <f>(C3+C63+C110+C156+C171+C228)</f>
        <v>465985</v>
      </c>
      <c r="D2" s="70">
        <f>(D3+D63+D110+D156+D171+D228)</f>
        <v>486141</v>
      </c>
      <c r="E2" s="70">
        <f>D2-C2</f>
        <v>20156</v>
      </c>
      <c r="F2" s="71">
        <f>E2/C2</f>
        <v>4.3254611199931327E-2</v>
      </c>
      <c r="G2" s="72">
        <f>D2/$D$2</f>
        <v>1</v>
      </c>
    </row>
    <row r="3" spans="2:7" ht="15" customHeight="1">
      <c r="B3" s="73" t="s">
        <v>4</v>
      </c>
      <c r="C3" s="74">
        <f>C4+C25+C33+C49+C59</f>
        <v>451852</v>
      </c>
      <c r="D3" s="74">
        <f>D4+D25+D33+D49+D59</f>
        <v>458790</v>
      </c>
      <c r="E3" s="74">
        <f>D3-C3</f>
        <v>6938</v>
      </c>
      <c r="F3" s="75">
        <f>E3/C3</f>
        <v>1.5354585129644219E-2</v>
      </c>
      <c r="G3" s="76">
        <f>D3/$D$2</f>
        <v>0.94373854499003373</v>
      </c>
    </row>
    <row r="4" spans="2:7">
      <c r="B4" s="77" t="s">
        <v>223</v>
      </c>
      <c r="C4" s="78">
        <f>SUM(C5:C24)</f>
        <v>341702</v>
      </c>
      <c r="D4" s="78">
        <f>SUM(D5:D24)</f>
        <v>362794</v>
      </c>
      <c r="E4" s="78">
        <f>D4-C4</f>
        <v>21092</v>
      </c>
      <c r="F4" s="79">
        <f t="shared" ref="F4:F64" si="0">E4/C4</f>
        <v>6.1726299524146773E-2</v>
      </c>
      <c r="G4" s="80">
        <f>D4/$D$2</f>
        <v>0.74627320057349622</v>
      </c>
    </row>
    <row r="5" spans="2:7" s="14" customFormat="1" ht="12">
      <c r="B5" s="17" t="s">
        <v>146</v>
      </c>
      <c r="C5" s="38">
        <v>150332</v>
      </c>
      <c r="D5" s="31">
        <v>164541</v>
      </c>
      <c r="E5" s="32">
        <f>D5-C5</f>
        <v>14209</v>
      </c>
      <c r="F5" s="63">
        <f t="shared" si="0"/>
        <v>9.4517468004150812E-2</v>
      </c>
      <c r="G5" s="62">
        <f t="shared" ref="G5:G69" si="1">D5/$D$2</f>
        <v>0.33846353218510677</v>
      </c>
    </row>
    <row r="6" spans="2:7" s="14" customFormat="1" ht="12">
      <c r="B6" s="17" t="s">
        <v>141</v>
      </c>
      <c r="C6" s="38">
        <v>115193</v>
      </c>
      <c r="D6" s="31">
        <v>119685</v>
      </c>
      <c r="E6" s="32">
        <f t="shared" ref="E6:E70" si="2">D6-C6</f>
        <v>4492</v>
      </c>
      <c r="F6" s="63">
        <f t="shared" si="0"/>
        <v>3.8995425069231635E-2</v>
      </c>
      <c r="G6" s="62">
        <f t="shared" si="1"/>
        <v>0.24619400544286535</v>
      </c>
    </row>
    <row r="7" spans="2:7" s="14" customFormat="1" ht="12">
      <c r="B7" s="17" t="s">
        <v>142</v>
      </c>
      <c r="C7" s="38">
        <v>1358</v>
      </c>
      <c r="D7" s="31">
        <v>1296</v>
      </c>
      <c r="E7" s="32">
        <f t="shared" si="2"/>
        <v>-62</v>
      </c>
      <c r="F7" s="63">
        <f t="shared" si="0"/>
        <v>-4.5655375552282766E-2</v>
      </c>
      <c r="G7" s="62">
        <f t="shared" si="1"/>
        <v>2.6658932285077786E-3</v>
      </c>
    </row>
    <row r="8" spans="2:7" ht="15" customHeight="1">
      <c r="B8" s="18" t="s">
        <v>3</v>
      </c>
      <c r="C8" s="38">
        <v>715</v>
      </c>
      <c r="D8" s="31">
        <v>1082</v>
      </c>
      <c r="E8" s="32">
        <f t="shared" si="2"/>
        <v>367</v>
      </c>
      <c r="F8" s="63">
        <f t="shared" si="0"/>
        <v>0.51328671328671327</v>
      </c>
      <c r="G8" s="62">
        <f t="shared" si="1"/>
        <v>2.2256917231831918E-3</v>
      </c>
    </row>
    <row r="9" spans="2:7" ht="15" customHeight="1">
      <c r="B9" s="18" t="s">
        <v>12</v>
      </c>
      <c r="C9" s="38">
        <v>219</v>
      </c>
      <c r="D9" s="31">
        <v>244</v>
      </c>
      <c r="E9" s="32">
        <f t="shared" si="2"/>
        <v>25</v>
      </c>
      <c r="F9" s="63">
        <f t="shared" si="0"/>
        <v>0.11415525114155251</v>
      </c>
      <c r="G9" s="62">
        <f t="shared" si="1"/>
        <v>5.0191199672522987E-4</v>
      </c>
    </row>
    <row r="10" spans="2:7" ht="15" customHeight="1">
      <c r="B10" s="18" t="s">
        <v>5</v>
      </c>
      <c r="C10" s="38">
        <v>144</v>
      </c>
      <c r="D10" s="31">
        <v>185</v>
      </c>
      <c r="E10" s="32">
        <f t="shared" si="2"/>
        <v>41</v>
      </c>
      <c r="F10" s="63">
        <f t="shared" si="0"/>
        <v>0.28472222222222221</v>
      </c>
      <c r="G10" s="62">
        <f t="shared" si="1"/>
        <v>3.8054803030396531E-4</v>
      </c>
    </row>
    <row r="11" spans="2:7" ht="15" customHeight="1">
      <c r="B11" s="18" t="s">
        <v>11</v>
      </c>
      <c r="C11" s="38">
        <v>192</v>
      </c>
      <c r="D11" s="31">
        <v>205</v>
      </c>
      <c r="E11" s="32">
        <f t="shared" si="2"/>
        <v>13</v>
      </c>
      <c r="F11" s="63">
        <f t="shared" si="0"/>
        <v>6.7708333333333329E-2</v>
      </c>
      <c r="G11" s="62">
        <f t="shared" si="1"/>
        <v>4.2168835790439398E-4</v>
      </c>
    </row>
    <row r="12" spans="2:7" s="14" customFormat="1" ht="15" customHeight="1">
      <c r="B12" s="17" t="s">
        <v>150</v>
      </c>
      <c r="C12" s="38">
        <v>2032</v>
      </c>
      <c r="D12" s="31">
        <v>2335</v>
      </c>
      <c r="E12" s="32">
        <f t="shared" si="2"/>
        <v>303</v>
      </c>
      <c r="F12" s="63">
        <f t="shared" si="0"/>
        <v>0.14911417322834647</v>
      </c>
      <c r="G12" s="62">
        <f t="shared" si="1"/>
        <v>4.8031332473500487E-3</v>
      </c>
    </row>
    <row r="13" spans="2:7" s="14" customFormat="1" ht="15" customHeight="1">
      <c r="B13" s="17" t="s">
        <v>254</v>
      </c>
      <c r="C13" s="38">
        <v>346</v>
      </c>
      <c r="D13" s="31">
        <v>369</v>
      </c>
      <c r="E13" s="32">
        <f t="shared" si="2"/>
        <v>23</v>
      </c>
      <c r="F13" s="63">
        <f t="shared" si="0"/>
        <v>6.6473988439306353E-2</v>
      </c>
      <c r="G13" s="62">
        <f t="shared" si="1"/>
        <v>7.5903904422790918E-4</v>
      </c>
    </row>
    <row r="14" spans="2:7" ht="15" customHeight="1">
      <c r="B14" s="18" t="s">
        <v>6</v>
      </c>
      <c r="C14" s="38">
        <v>453</v>
      </c>
      <c r="D14" s="31">
        <v>430</v>
      </c>
      <c r="E14" s="32">
        <f t="shared" si="2"/>
        <v>-23</v>
      </c>
      <c r="F14" s="63">
        <f t="shared" si="0"/>
        <v>-5.0772626931567331E-2</v>
      </c>
      <c r="G14" s="62">
        <f t="shared" si="1"/>
        <v>8.8451704340921668E-4</v>
      </c>
    </row>
    <row r="15" spans="2:7" ht="15" customHeight="1">
      <c r="B15" s="18" t="s">
        <v>7</v>
      </c>
      <c r="C15" s="38">
        <v>520</v>
      </c>
      <c r="D15" s="31">
        <v>715</v>
      </c>
      <c r="E15" s="32">
        <f t="shared" si="2"/>
        <v>195</v>
      </c>
      <c r="F15" s="63">
        <f t="shared" si="0"/>
        <v>0.375</v>
      </c>
      <c r="G15" s="62">
        <f t="shared" si="1"/>
        <v>1.4707667117153254E-3</v>
      </c>
    </row>
    <row r="16" spans="2:7" s="14" customFormat="1" ht="15" customHeight="1">
      <c r="B16" s="17" t="s">
        <v>144</v>
      </c>
      <c r="C16" s="38">
        <v>617</v>
      </c>
      <c r="D16" s="31">
        <v>692</v>
      </c>
      <c r="E16" s="32">
        <f t="shared" si="2"/>
        <v>75</v>
      </c>
      <c r="F16" s="63">
        <f t="shared" si="0"/>
        <v>0.12155591572123177</v>
      </c>
      <c r="G16" s="62">
        <f t="shared" si="1"/>
        <v>1.4234553349748325E-3</v>
      </c>
    </row>
    <row r="17" spans="2:7" ht="15" customHeight="1">
      <c r="B17" s="18" t="s">
        <v>8</v>
      </c>
      <c r="C17" s="38">
        <v>758</v>
      </c>
      <c r="D17" s="31">
        <v>1060</v>
      </c>
      <c r="E17" s="32">
        <f t="shared" si="2"/>
        <v>302</v>
      </c>
      <c r="F17" s="63">
        <f t="shared" si="0"/>
        <v>0.39841688654353563</v>
      </c>
      <c r="G17" s="62">
        <f t="shared" si="1"/>
        <v>2.1804373628227201E-3</v>
      </c>
    </row>
    <row r="18" spans="2:7" ht="15" customHeight="1">
      <c r="B18" s="18" t="s">
        <v>9</v>
      </c>
      <c r="C18" s="38">
        <v>228</v>
      </c>
      <c r="D18" s="31">
        <v>245</v>
      </c>
      <c r="E18" s="32">
        <f t="shared" si="2"/>
        <v>17</v>
      </c>
      <c r="F18" s="63">
        <f t="shared" si="0"/>
        <v>7.4561403508771926E-2</v>
      </c>
      <c r="G18" s="62">
        <f t="shared" si="1"/>
        <v>5.0396901310525131E-4</v>
      </c>
    </row>
    <row r="19" spans="2:7" s="14" customFormat="1" ht="15" customHeight="1">
      <c r="B19" s="17" t="s">
        <v>145</v>
      </c>
      <c r="C19" s="38">
        <v>58135</v>
      </c>
      <c r="D19" s="31">
        <v>56780</v>
      </c>
      <c r="E19" s="32">
        <f t="shared" si="2"/>
        <v>-1355</v>
      </c>
      <c r="F19" s="63">
        <f t="shared" si="0"/>
        <v>-2.3307818009804766E-2</v>
      </c>
      <c r="G19" s="62">
        <f t="shared" si="1"/>
        <v>0.11679739005761702</v>
      </c>
    </row>
    <row r="20" spans="2:7" ht="15" customHeight="1">
      <c r="B20" s="18" t="s">
        <v>10</v>
      </c>
      <c r="C20" s="38">
        <v>88</v>
      </c>
      <c r="D20" s="31">
        <v>171</v>
      </c>
      <c r="E20" s="32">
        <f t="shared" si="2"/>
        <v>83</v>
      </c>
      <c r="F20" s="63">
        <f t="shared" si="0"/>
        <v>0.94318181818181823</v>
      </c>
      <c r="G20" s="62">
        <f t="shared" si="1"/>
        <v>3.5174980098366524E-4</v>
      </c>
    </row>
    <row r="21" spans="2:7" s="14" customFormat="1" ht="15" customHeight="1">
      <c r="B21" s="17" t="s">
        <v>147</v>
      </c>
      <c r="C21" s="38">
        <v>74</v>
      </c>
      <c r="D21" s="31">
        <v>203</v>
      </c>
      <c r="E21" s="32">
        <f t="shared" si="2"/>
        <v>129</v>
      </c>
      <c r="F21" s="63">
        <f t="shared" si="0"/>
        <v>1.7432432432432432</v>
      </c>
      <c r="G21" s="62">
        <f t="shared" si="1"/>
        <v>4.1757432514435115E-4</v>
      </c>
    </row>
    <row r="22" spans="2:7" s="14" customFormat="1" ht="15" customHeight="1">
      <c r="B22" s="19" t="s">
        <v>143</v>
      </c>
      <c r="C22" s="38">
        <v>192</v>
      </c>
      <c r="D22" s="31">
        <v>643</v>
      </c>
      <c r="E22" s="32">
        <f t="shared" si="2"/>
        <v>451</v>
      </c>
      <c r="F22" s="63">
        <f t="shared" si="0"/>
        <v>2.3489583333333335</v>
      </c>
      <c r="G22" s="62">
        <f t="shared" si="1"/>
        <v>1.3226615323537821E-3</v>
      </c>
    </row>
    <row r="23" spans="2:7" s="14" customFormat="1" ht="15" customHeight="1">
      <c r="B23" s="19" t="s">
        <v>149</v>
      </c>
      <c r="C23" s="38">
        <v>9569</v>
      </c>
      <c r="D23" s="31">
        <v>10913</v>
      </c>
      <c r="E23" s="32">
        <f t="shared" si="2"/>
        <v>1344</v>
      </c>
      <c r="F23" s="63">
        <f t="shared" si="0"/>
        <v>0.14045354791514264</v>
      </c>
      <c r="G23" s="62">
        <f t="shared" si="1"/>
        <v>2.2448219755173911E-2</v>
      </c>
    </row>
    <row r="24" spans="2:7" s="14" customFormat="1" ht="15" customHeight="1">
      <c r="B24" s="19" t="s">
        <v>148</v>
      </c>
      <c r="C24" s="38">
        <v>537</v>
      </c>
      <c r="D24" s="31">
        <v>1000</v>
      </c>
      <c r="E24" s="32">
        <f t="shared" si="2"/>
        <v>463</v>
      </c>
      <c r="F24" s="63">
        <f t="shared" si="0"/>
        <v>0.86219739292364994</v>
      </c>
      <c r="G24" s="62">
        <f t="shared" si="1"/>
        <v>2.0570163800214341E-3</v>
      </c>
    </row>
    <row r="25" spans="2:7" ht="15" customHeight="1">
      <c r="B25" s="77" t="s">
        <v>13</v>
      </c>
      <c r="C25" s="78">
        <f>SUM(C26:C32)</f>
        <v>1451</v>
      </c>
      <c r="D25" s="78">
        <f>SUM(D26:D32)</f>
        <v>1980</v>
      </c>
      <c r="E25" s="78">
        <f t="shared" si="2"/>
        <v>529</v>
      </c>
      <c r="F25" s="79">
        <f t="shared" si="0"/>
        <v>0.36457615437629221</v>
      </c>
      <c r="G25" s="80">
        <f t="shared" si="1"/>
        <v>4.0728924324424393E-3</v>
      </c>
    </row>
    <row r="26" spans="2:7" ht="15" customHeight="1">
      <c r="B26" s="17" t="s">
        <v>14</v>
      </c>
      <c r="C26" s="38">
        <v>76</v>
      </c>
      <c r="D26" s="31">
        <v>115</v>
      </c>
      <c r="E26" s="32">
        <f t="shared" si="2"/>
        <v>39</v>
      </c>
      <c r="F26" s="63">
        <f t="shared" si="0"/>
        <v>0.51315789473684215</v>
      </c>
      <c r="G26" s="62">
        <f t="shared" si="1"/>
        <v>2.3655688370246493E-4</v>
      </c>
    </row>
    <row r="27" spans="2:7" ht="15" customHeight="1">
      <c r="B27" s="18" t="s">
        <v>18</v>
      </c>
      <c r="C27" s="38">
        <v>118</v>
      </c>
      <c r="D27" s="31">
        <v>126</v>
      </c>
      <c r="E27" s="32">
        <f t="shared" si="2"/>
        <v>8</v>
      </c>
      <c r="F27" s="63">
        <f t="shared" si="0"/>
        <v>6.7796610169491525E-2</v>
      </c>
      <c r="G27" s="62">
        <f t="shared" si="1"/>
        <v>2.591840638827007E-4</v>
      </c>
    </row>
    <row r="28" spans="2:7" ht="15" customHeight="1">
      <c r="B28" s="18" t="s">
        <v>16</v>
      </c>
      <c r="C28" s="38">
        <v>5</v>
      </c>
      <c r="D28" s="31">
        <v>13</v>
      </c>
      <c r="E28" s="32">
        <f t="shared" si="2"/>
        <v>8</v>
      </c>
      <c r="F28" s="63">
        <f t="shared" si="0"/>
        <v>1.6</v>
      </c>
      <c r="G28" s="62">
        <f t="shared" si="1"/>
        <v>2.6741212940278644E-5</v>
      </c>
    </row>
    <row r="29" spans="2:7" ht="15" customHeight="1">
      <c r="B29" s="18" t="s">
        <v>15</v>
      </c>
      <c r="C29" s="38">
        <v>96</v>
      </c>
      <c r="D29" s="31">
        <v>142</v>
      </c>
      <c r="E29" s="32">
        <f t="shared" si="2"/>
        <v>46</v>
      </c>
      <c r="F29" s="63">
        <f t="shared" si="0"/>
        <v>0.47916666666666669</v>
      </c>
      <c r="G29" s="62">
        <f t="shared" si="1"/>
        <v>2.9209632596304366E-4</v>
      </c>
    </row>
    <row r="30" spans="2:7" ht="15" customHeight="1">
      <c r="B30" s="18" t="s">
        <v>17</v>
      </c>
      <c r="C30" s="38">
        <v>71</v>
      </c>
      <c r="D30" s="31">
        <v>90</v>
      </c>
      <c r="E30" s="32">
        <f t="shared" si="2"/>
        <v>19</v>
      </c>
      <c r="F30" s="63">
        <f t="shared" si="0"/>
        <v>0.26760563380281688</v>
      </c>
      <c r="G30" s="62">
        <f t="shared" si="1"/>
        <v>1.8513147420192908E-4</v>
      </c>
    </row>
    <row r="31" spans="2:7" ht="15" customHeight="1">
      <c r="B31" s="18" t="s">
        <v>19</v>
      </c>
      <c r="C31" s="38">
        <v>256</v>
      </c>
      <c r="D31" s="31">
        <v>298</v>
      </c>
      <c r="E31" s="32">
        <f t="shared" si="2"/>
        <v>42</v>
      </c>
      <c r="F31" s="63">
        <f t="shared" si="0"/>
        <v>0.1640625</v>
      </c>
      <c r="G31" s="62">
        <f t="shared" si="1"/>
        <v>6.1299088124638738E-4</v>
      </c>
    </row>
    <row r="32" spans="2:7" ht="15" customHeight="1">
      <c r="B32" s="17" t="s">
        <v>202</v>
      </c>
      <c r="C32" s="38">
        <v>829</v>
      </c>
      <c r="D32" s="31">
        <v>1196</v>
      </c>
      <c r="E32" s="32">
        <f t="shared" si="2"/>
        <v>367</v>
      </c>
      <c r="F32" s="63">
        <f t="shared" si="0"/>
        <v>0.44270205066344992</v>
      </c>
      <c r="G32" s="62">
        <f t="shared" si="1"/>
        <v>2.4601915905056353E-3</v>
      </c>
    </row>
    <row r="33" spans="2:7" ht="15" customHeight="1">
      <c r="B33" s="77" t="s">
        <v>20</v>
      </c>
      <c r="C33" s="78">
        <f>SUM(C34:C48)</f>
        <v>2796</v>
      </c>
      <c r="D33" s="78">
        <f>SUM(D34:D48)</f>
        <v>3120</v>
      </c>
      <c r="E33" s="78">
        <f t="shared" si="2"/>
        <v>324</v>
      </c>
      <c r="F33" s="79">
        <f t="shared" si="0"/>
        <v>0.11587982832618025</v>
      </c>
      <c r="G33" s="80">
        <f t="shared" si="1"/>
        <v>6.4178911056668748E-3</v>
      </c>
    </row>
    <row r="34" spans="2:7" ht="15" customHeight="1">
      <c r="B34" s="18" t="s">
        <v>21</v>
      </c>
      <c r="C34" s="38">
        <v>28</v>
      </c>
      <c r="D34" s="31">
        <v>15</v>
      </c>
      <c r="E34" s="32">
        <f t="shared" si="2"/>
        <v>-13</v>
      </c>
      <c r="F34" s="63">
        <f t="shared" si="0"/>
        <v>-0.4642857142857143</v>
      </c>
      <c r="G34" s="62">
        <f t="shared" si="1"/>
        <v>3.0855245700321513E-5</v>
      </c>
    </row>
    <row r="35" spans="2:7" ht="15" customHeight="1">
      <c r="B35" s="18" t="s">
        <v>22</v>
      </c>
      <c r="C35" s="38">
        <v>0</v>
      </c>
      <c r="D35" s="31">
        <v>0</v>
      </c>
      <c r="E35" s="32">
        <f t="shared" si="2"/>
        <v>0</v>
      </c>
      <c r="F35" s="63"/>
      <c r="G35" s="62">
        <f t="shared" si="1"/>
        <v>0</v>
      </c>
    </row>
    <row r="36" spans="2:7" ht="12">
      <c r="B36" s="18" t="s">
        <v>217</v>
      </c>
      <c r="C36" s="38">
        <v>58</v>
      </c>
      <c r="D36" s="31">
        <v>29</v>
      </c>
      <c r="E36" s="32">
        <f t="shared" si="2"/>
        <v>-29</v>
      </c>
      <c r="F36" s="63">
        <f t="shared" si="0"/>
        <v>-0.5</v>
      </c>
      <c r="G36" s="62">
        <f t="shared" si="1"/>
        <v>5.9653475020621592E-5</v>
      </c>
    </row>
    <row r="37" spans="2:7" ht="15" customHeight="1">
      <c r="B37" s="17" t="s">
        <v>34</v>
      </c>
      <c r="C37" s="38">
        <v>75</v>
      </c>
      <c r="D37" s="31">
        <v>74</v>
      </c>
      <c r="E37" s="32">
        <f t="shared" si="2"/>
        <v>-1</v>
      </c>
      <c r="F37" s="63">
        <f t="shared" si="0"/>
        <v>-1.3333333333333334E-2</v>
      </c>
      <c r="G37" s="62">
        <f t="shared" si="1"/>
        <v>1.5221921212158613E-4</v>
      </c>
    </row>
    <row r="38" spans="2:7" ht="15" customHeight="1">
      <c r="B38" s="17" t="s">
        <v>30</v>
      </c>
      <c r="C38" s="38">
        <v>1326</v>
      </c>
      <c r="D38" s="31">
        <v>1630</v>
      </c>
      <c r="E38" s="32">
        <f t="shared" si="2"/>
        <v>304</v>
      </c>
      <c r="F38" s="63">
        <f t="shared" si="0"/>
        <v>0.22926093514328807</v>
      </c>
      <c r="G38" s="62">
        <f t="shared" si="1"/>
        <v>3.3529366994349374E-3</v>
      </c>
    </row>
    <row r="39" spans="2:7" ht="15" customHeight="1">
      <c r="B39" s="17" t="s">
        <v>24</v>
      </c>
      <c r="C39" s="38">
        <v>0</v>
      </c>
      <c r="D39" s="31">
        <v>1</v>
      </c>
      <c r="E39" s="32">
        <f t="shared" si="2"/>
        <v>1</v>
      </c>
      <c r="F39" s="63"/>
      <c r="G39" s="62">
        <f t="shared" si="1"/>
        <v>2.0570163800214343E-6</v>
      </c>
    </row>
    <row r="40" spans="2:7" ht="15" customHeight="1">
      <c r="B40" s="17" t="s">
        <v>25</v>
      </c>
      <c r="C40" s="38">
        <v>708</v>
      </c>
      <c r="D40" s="31">
        <v>719</v>
      </c>
      <c r="E40" s="32">
        <f t="shared" si="2"/>
        <v>11</v>
      </c>
      <c r="F40" s="63">
        <f t="shared" si="0"/>
        <v>1.5536723163841809E-2</v>
      </c>
      <c r="G40" s="62">
        <f t="shared" si="1"/>
        <v>1.4789947772354112E-3</v>
      </c>
    </row>
    <row r="41" spans="2:7" ht="15" customHeight="1">
      <c r="B41" s="17" t="s">
        <v>26</v>
      </c>
      <c r="C41" s="38">
        <v>19</v>
      </c>
      <c r="D41" s="31">
        <v>26</v>
      </c>
      <c r="E41" s="32">
        <f t="shared" si="2"/>
        <v>7</v>
      </c>
      <c r="F41" s="63">
        <f t="shared" si="0"/>
        <v>0.36842105263157893</v>
      </c>
      <c r="G41" s="62">
        <f t="shared" si="1"/>
        <v>5.3482425880557288E-5</v>
      </c>
    </row>
    <row r="42" spans="2:7" ht="12">
      <c r="B42" s="17" t="s">
        <v>27</v>
      </c>
      <c r="C42" s="38">
        <v>22</v>
      </c>
      <c r="D42" s="31">
        <v>5</v>
      </c>
      <c r="E42" s="32">
        <f t="shared" si="2"/>
        <v>-17</v>
      </c>
      <c r="F42" s="63">
        <f t="shared" si="0"/>
        <v>-0.77272727272727271</v>
      </c>
      <c r="G42" s="62">
        <f t="shared" si="1"/>
        <v>1.028508190010717E-5</v>
      </c>
    </row>
    <row r="43" spans="2:7" ht="12">
      <c r="B43" s="17" t="s">
        <v>28</v>
      </c>
      <c r="C43" s="38">
        <v>7</v>
      </c>
      <c r="D43" s="31">
        <v>7</v>
      </c>
      <c r="E43" s="32">
        <f t="shared" si="2"/>
        <v>0</v>
      </c>
      <c r="F43" s="63">
        <f t="shared" si="0"/>
        <v>0</v>
      </c>
      <c r="G43" s="62">
        <f t="shared" si="1"/>
        <v>1.4399114660150039E-5</v>
      </c>
    </row>
    <row r="44" spans="2:7" ht="12">
      <c r="B44" s="17" t="s">
        <v>29</v>
      </c>
      <c r="C44" s="38">
        <v>128</v>
      </c>
      <c r="D44" s="31">
        <v>159</v>
      </c>
      <c r="E44" s="32">
        <f t="shared" si="2"/>
        <v>31</v>
      </c>
      <c r="F44" s="63">
        <f t="shared" si="0"/>
        <v>0.2421875</v>
      </c>
      <c r="G44" s="62">
        <f t="shared" si="1"/>
        <v>3.27065604423408E-4</v>
      </c>
    </row>
    <row r="45" spans="2:7" ht="12">
      <c r="B45" s="17" t="s">
        <v>31</v>
      </c>
      <c r="C45" s="38">
        <v>5</v>
      </c>
      <c r="D45" s="31">
        <v>3</v>
      </c>
      <c r="E45" s="32">
        <f t="shared" si="2"/>
        <v>-2</v>
      </c>
      <c r="F45" s="63">
        <f t="shared" si="0"/>
        <v>-0.4</v>
      </c>
      <c r="G45" s="62">
        <f t="shared" si="1"/>
        <v>6.1710491400643023E-6</v>
      </c>
    </row>
    <row r="46" spans="2:7" ht="15" customHeight="1">
      <c r="B46" s="17" t="s">
        <v>32</v>
      </c>
      <c r="C46" s="38">
        <v>127</v>
      </c>
      <c r="D46" s="31">
        <v>109</v>
      </c>
      <c r="E46" s="32">
        <f t="shared" si="2"/>
        <v>-18</v>
      </c>
      <c r="F46" s="63">
        <f t="shared" si="0"/>
        <v>-0.14173228346456693</v>
      </c>
      <c r="G46" s="62">
        <f t="shared" si="1"/>
        <v>2.2421478542233631E-4</v>
      </c>
    </row>
    <row r="47" spans="2:7" ht="15" customHeight="1">
      <c r="B47" s="17" t="s">
        <v>33</v>
      </c>
      <c r="C47" s="38">
        <v>21</v>
      </c>
      <c r="D47" s="31">
        <v>42</v>
      </c>
      <c r="E47" s="32">
        <f t="shared" si="2"/>
        <v>21</v>
      </c>
      <c r="F47" s="63">
        <f t="shared" si="0"/>
        <v>1</v>
      </c>
      <c r="G47" s="62">
        <f t="shared" si="1"/>
        <v>8.6394687960900229E-5</v>
      </c>
    </row>
    <row r="48" spans="2:7" ht="15" customHeight="1">
      <c r="B48" s="17" t="s">
        <v>23</v>
      </c>
      <c r="C48" s="38">
        <v>272</v>
      </c>
      <c r="D48" s="31">
        <v>301</v>
      </c>
      <c r="E48" s="32">
        <f t="shared" si="2"/>
        <v>29</v>
      </c>
      <c r="F48" s="63">
        <f t="shared" si="0"/>
        <v>0.10661764705882353</v>
      </c>
      <c r="G48" s="62">
        <f t="shared" si="1"/>
        <v>6.1916193038645171E-4</v>
      </c>
    </row>
    <row r="49" spans="1:7" ht="15" customHeight="1">
      <c r="B49" s="77" t="s">
        <v>35</v>
      </c>
      <c r="C49" s="78">
        <f>SUM(C50:C58)</f>
        <v>3326</v>
      </c>
      <c r="D49" s="78">
        <f>SUM(D50:D58)</f>
        <v>4387</v>
      </c>
      <c r="E49" s="78">
        <f t="shared" si="2"/>
        <v>1061</v>
      </c>
      <c r="F49" s="79">
        <f t="shared" si="0"/>
        <v>0.31900180396873123</v>
      </c>
      <c r="G49" s="80">
        <f t="shared" si="1"/>
        <v>9.0241308591540309E-3</v>
      </c>
    </row>
    <row r="50" spans="1:7" ht="15" customHeight="1">
      <c r="A50" s="12"/>
      <c r="B50" s="18" t="s">
        <v>36</v>
      </c>
      <c r="C50" s="38">
        <v>204</v>
      </c>
      <c r="D50" s="31">
        <v>271</v>
      </c>
      <c r="E50" s="32">
        <f t="shared" ref="E50:E56" si="3">D50-C50</f>
        <v>67</v>
      </c>
      <c r="F50" s="63">
        <f t="shared" ref="F50:F55" si="4">E50/C50</f>
        <v>0.32843137254901961</v>
      </c>
      <c r="G50" s="62">
        <f t="shared" si="1"/>
        <v>5.5745143898580868E-4</v>
      </c>
    </row>
    <row r="51" spans="1:7" ht="15" customHeight="1">
      <c r="A51" s="12"/>
      <c r="B51" s="18" t="s">
        <v>37</v>
      </c>
      <c r="C51" s="38">
        <v>214</v>
      </c>
      <c r="D51" s="31">
        <v>229</v>
      </c>
      <c r="E51" s="32">
        <f t="shared" si="3"/>
        <v>15</v>
      </c>
      <c r="F51" s="63">
        <f t="shared" si="4"/>
        <v>7.0093457943925228E-2</v>
      </c>
      <c r="G51" s="62">
        <f t="shared" si="1"/>
        <v>4.7105675102490841E-4</v>
      </c>
    </row>
    <row r="52" spans="1:7" ht="15" customHeight="1">
      <c r="A52" s="12"/>
      <c r="B52" s="17" t="s">
        <v>42</v>
      </c>
      <c r="C52" s="38">
        <v>808</v>
      </c>
      <c r="D52" s="31">
        <v>872</v>
      </c>
      <c r="E52" s="32">
        <f t="shared" si="3"/>
        <v>64</v>
      </c>
      <c r="F52" s="63">
        <f t="shared" si="4"/>
        <v>7.9207920792079209E-2</v>
      </c>
      <c r="G52" s="62">
        <f t="shared" si="1"/>
        <v>1.7937182833786904E-3</v>
      </c>
    </row>
    <row r="53" spans="1:7" ht="12.75">
      <c r="A53" s="12"/>
      <c r="B53" s="17" t="s">
        <v>38</v>
      </c>
      <c r="C53" s="38">
        <v>1492</v>
      </c>
      <c r="D53" s="31">
        <v>2221</v>
      </c>
      <c r="E53" s="32">
        <f t="shared" si="3"/>
        <v>729</v>
      </c>
      <c r="F53" s="63">
        <f t="shared" si="4"/>
        <v>0.48860589812332439</v>
      </c>
      <c r="G53" s="62">
        <f t="shared" si="1"/>
        <v>4.5686333800276048E-3</v>
      </c>
    </row>
    <row r="54" spans="1:7" s="81" customFormat="1" ht="12.75">
      <c r="A54" s="12"/>
      <c r="B54" s="17" t="s">
        <v>262</v>
      </c>
      <c r="C54" s="38">
        <v>0</v>
      </c>
      <c r="D54" s="31">
        <v>0</v>
      </c>
      <c r="E54" s="32">
        <f t="shared" si="3"/>
        <v>0</v>
      </c>
      <c r="F54" s="63"/>
      <c r="G54" s="62">
        <f t="shared" si="1"/>
        <v>0</v>
      </c>
    </row>
    <row r="55" spans="1:7" ht="12.75">
      <c r="A55" s="12"/>
      <c r="B55" s="17" t="s">
        <v>39</v>
      </c>
      <c r="C55" s="38">
        <v>9</v>
      </c>
      <c r="D55" s="31">
        <v>9</v>
      </c>
      <c r="E55" s="32">
        <f t="shared" si="3"/>
        <v>0</v>
      </c>
      <c r="F55" s="63">
        <f t="shared" si="4"/>
        <v>0</v>
      </c>
      <c r="G55" s="62">
        <f t="shared" si="1"/>
        <v>1.8513147420192909E-5</v>
      </c>
    </row>
    <row r="56" spans="1:7" s="49" customFormat="1" ht="12.75">
      <c r="A56" s="12"/>
      <c r="B56" s="17" t="s">
        <v>272</v>
      </c>
      <c r="C56" s="38">
        <v>0</v>
      </c>
      <c r="D56" s="31">
        <v>0</v>
      </c>
      <c r="E56" s="32">
        <f t="shared" si="3"/>
        <v>0</v>
      </c>
      <c r="F56" s="63"/>
      <c r="G56" s="62">
        <f t="shared" si="1"/>
        <v>0</v>
      </c>
    </row>
    <row r="57" spans="1:7" s="81" customFormat="1" ht="12.75">
      <c r="A57" s="12"/>
      <c r="B57" s="17" t="s">
        <v>40</v>
      </c>
      <c r="C57" s="38">
        <v>432</v>
      </c>
      <c r="D57" s="31">
        <v>585</v>
      </c>
      <c r="E57" s="32">
        <f t="shared" ref="E57:E58" si="5">D57-C57</f>
        <v>153</v>
      </c>
      <c r="F57" s="63">
        <f t="shared" ref="F57:F58" si="6">E57/C57</f>
        <v>0.35416666666666669</v>
      </c>
      <c r="G57" s="62">
        <f t="shared" ref="G57:G58" si="7">D57/$D$2</f>
        <v>1.2033545823125389E-3</v>
      </c>
    </row>
    <row r="58" spans="1:7" ht="12.75">
      <c r="A58" s="12"/>
      <c r="B58" s="17" t="s">
        <v>41</v>
      </c>
      <c r="C58" s="38">
        <v>167</v>
      </c>
      <c r="D58" s="38">
        <v>200</v>
      </c>
      <c r="E58" s="32">
        <f t="shared" si="5"/>
        <v>33</v>
      </c>
      <c r="F58" s="63">
        <f t="shared" si="6"/>
        <v>0.19760479041916168</v>
      </c>
      <c r="G58" s="62">
        <f t="shared" si="7"/>
        <v>4.1140327600428683E-4</v>
      </c>
    </row>
    <row r="59" spans="1:7" ht="15" customHeight="1">
      <c r="B59" s="101" t="s">
        <v>43</v>
      </c>
      <c r="C59" s="78">
        <f>SUM(C60:C62)</f>
        <v>102577</v>
      </c>
      <c r="D59" s="78">
        <f>SUM(D60:D62)</f>
        <v>86509</v>
      </c>
      <c r="E59" s="78">
        <f>D59-C59</f>
        <v>-16068</v>
      </c>
      <c r="F59" s="79">
        <f>E59/C59</f>
        <v>-0.15664330210476032</v>
      </c>
      <c r="G59" s="80">
        <f t="shared" si="1"/>
        <v>0.17795043001927424</v>
      </c>
    </row>
    <row r="60" spans="1:7" ht="15" customHeight="1">
      <c r="B60" s="17" t="s">
        <v>46</v>
      </c>
      <c r="C60" s="38">
        <v>49</v>
      </c>
      <c r="D60" s="31">
        <v>109</v>
      </c>
      <c r="E60" s="32">
        <f t="shared" si="2"/>
        <v>60</v>
      </c>
      <c r="F60" s="63">
        <f t="shared" si="0"/>
        <v>1.2244897959183674</v>
      </c>
      <c r="G60" s="62">
        <f t="shared" si="1"/>
        <v>2.2421478542233631E-4</v>
      </c>
    </row>
    <row r="61" spans="1:7" ht="15" customHeight="1">
      <c r="B61" s="17" t="s">
        <v>45</v>
      </c>
      <c r="C61" s="38">
        <v>2778</v>
      </c>
      <c r="D61" s="31">
        <v>3351</v>
      </c>
      <c r="E61" s="32">
        <f t="shared" si="2"/>
        <v>573</v>
      </c>
      <c r="F61" s="63">
        <f t="shared" si="0"/>
        <v>0.20626349892008639</v>
      </c>
      <c r="G61" s="62">
        <f t="shared" si="1"/>
        <v>6.8930618894518254E-3</v>
      </c>
    </row>
    <row r="62" spans="1:7" ht="15" customHeight="1">
      <c r="B62" s="17" t="s">
        <v>44</v>
      </c>
      <c r="C62" s="38">
        <v>99750</v>
      </c>
      <c r="D62" s="31">
        <v>83049</v>
      </c>
      <c r="E62" s="32">
        <f t="shared" si="2"/>
        <v>-16701</v>
      </c>
      <c r="F62" s="63">
        <f t="shared" si="0"/>
        <v>-0.16742857142857143</v>
      </c>
      <c r="G62" s="62">
        <f t="shared" si="1"/>
        <v>0.17083315334440008</v>
      </c>
    </row>
    <row r="63" spans="1:7" ht="15" customHeight="1">
      <c r="B63" s="73" t="s">
        <v>155</v>
      </c>
      <c r="C63" s="74">
        <f>C64+C84+C92+C96</f>
        <v>2178</v>
      </c>
      <c r="D63" s="74">
        <f>D64+D84+D92+D96</f>
        <v>2455</v>
      </c>
      <c r="E63" s="74">
        <f t="shared" si="2"/>
        <v>277</v>
      </c>
      <c r="F63" s="75">
        <f t="shared" si="0"/>
        <v>0.12718089990817263</v>
      </c>
      <c r="G63" s="76">
        <f t="shared" si="1"/>
        <v>5.0499752129526208E-3</v>
      </c>
    </row>
    <row r="64" spans="1:7">
      <c r="B64" s="77" t="s">
        <v>47</v>
      </c>
      <c r="C64" s="78">
        <f>SUM(C65:C83)</f>
        <v>116</v>
      </c>
      <c r="D64" s="78">
        <f>SUM(D65:D83)</f>
        <v>80</v>
      </c>
      <c r="E64" s="78">
        <f t="shared" si="2"/>
        <v>-36</v>
      </c>
      <c r="F64" s="79">
        <f t="shared" si="0"/>
        <v>-0.31034482758620691</v>
      </c>
      <c r="G64" s="80">
        <f t="shared" si="1"/>
        <v>1.6456131040171472E-4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f t="shared" si="2"/>
        <v>0</v>
      </c>
      <c r="F65" s="63"/>
      <c r="G65" s="62">
        <f t="shared" si="1"/>
        <v>0</v>
      </c>
    </row>
    <row r="66" spans="1:7" ht="15" customHeight="1">
      <c r="A66" s="12"/>
      <c r="B66" s="21" t="s">
        <v>48</v>
      </c>
      <c r="C66" s="38">
        <v>0</v>
      </c>
      <c r="D66" s="31">
        <v>0</v>
      </c>
      <c r="E66" s="32">
        <f t="shared" si="2"/>
        <v>0</v>
      </c>
      <c r="F66" s="63"/>
      <c r="G66" s="62">
        <f t="shared" si="1"/>
        <v>0</v>
      </c>
    </row>
    <row r="67" spans="1:7" s="81" customFormat="1" ht="15" customHeight="1">
      <c r="A67" s="12"/>
      <c r="B67" s="21" t="s">
        <v>263</v>
      </c>
      <c r="C67" s="38">
        <v>0</v>
      </c>
      <c r="D67" s="31">
        <v>1</v>
      </c>
      <c r="E67" s="32">
        <f t="shared" si="2"/>
        <v>1</v>
      </c>
      <c r="F67" s="63"/>
      <c r="G67" s="62">
        <f t="shared" si="1"/>
        <v>2.0570163800214343E-6</v>
      </c>
    </row>
    <row r="68" spans="1:7" ht="12.75">
      <c r="A68" s="12"/>
      <c r="B68" s="21" t="s">
        <v>158</v>
      </c>
      <c r="C68" s="38">
        <v>0</v>
      </c>
      <c r="D68" s="31">
        <v>0</v>
      </c>
      <c r="E68" s="32">
        <f t="shared" si="2"/>
        <v>0</v>
      </c>
      <c r="F68" s="63"/>
      <c r="G68" s="62">
        <f t="shared" si="1"/>
        <v>0</v>
      </c>
    </row>
    <row r="69" spans="1:7" ht="12.75">
      <c r="A69" s="12"/>
      <c r="B69" s="21" t="s">
        <v>52</v>
      </c>
      <c r="C69" s="38">
        <v>0</v>
      </c>
      <c r="D69" s="31">
        <v>2</v>
      </c>
      <c r="E69" s="32">
        <f t="shared" si="2"/>
        <v>2</v>
      </c>
      <c r="F69" s="63"/>
      <c r="G69" s="62">
        <f t="shared" si="1"/>
        <v>4.1140327600428685E-6</v>
      </c>
    </row>
    <row r="70" spans="1:7" ht="12.75">
      <c r="A70" s="12"/>
      <c r="B70" s="21" t="s">
        <v>49</v>
      </c>
      <c r="C70" s="38">
        <v>5</v>
      </c>
      <c r="D70" s="31">
        <v>3</v>
      </c>
      <c r="E70" s="32">
        <f t="shared" si="2"/>
        <v>-2</v>
      </c>
      <c r="F70" s="63">
        <f t="shared" ref="F70:F72" si="8">E70/C70</f>
        <v>-0.4</v>
      </c>
      <c r="G70" s="62">
        <f t="shared" ref="G70:G134" si="9">D70/$D$2</f>
        <v>6.1710491400643023E-6</v>
      </c>
    </row>
    <row r="71" spans="1:7" ht="15" customHeight="1">
      <c r="A71" s="12"/>
      <c r="B71" s="21" t="s">
        <v>200</v>
      </c>
      <c r="C71" s="38">
        <v>0</v>
      </c>
      <c r="D71" s="31">
        <v>3</v>
      </c>
      <c r="E71" s="32">
        <f t="shared" ref="E71:E133" si="10">D71-C71</f>
        <v>3</v>
      </c>
      <c r="F71" s="63"/>
      <c r="G71" s="62">
        <f t="shared" si="9"/>
        <v>6.1710491400643023E-6</v>
      </c>
    </row>
    <row r="72" spans="1:7" ht="15" customHeight="1">
      <c r="A72" s="12"/>
      <c r="B72" s="20" t="s">
        <v>53</v>
      </c>
      <c r="C72" s="38">
        <v>1</v>
      </c>
      <c r="D72" s="31">
        <v>1</v>
      </c>
      <c r="E72" s="32">
        <f t="shared" si="10"/>
        <v>0</v>
      </c>
      <c r="F72" s="63">
        <f t="shared" si="8"/>
        <v>0</v>
      </c>
      <c r="G72" s="62">
        <f t="shared" si="9"/>
        <v>2.0570163800214343E-6</v>
      </c>
    </row>
    <row r="73" spans="1:7" ht="12.75">
      <c r="A73" s="12"/>
      <c r="B73" s="21" t="s">
        <v>218</v>
      </c>
      <c r="C73" s="38">
        <v>12</v>
      </c>
      <c r="D73" s="31">
        <v>6</v>
      </c>
      <c r="E73" s="32">
        <f t="shared" si="10"/>
        <v>-6</v>
      </c>
      <c r="F73" s="63">
        <f t="shared" ref="F73:F82" si="11">E73/C73</f>
        <v>-0.5</v>
      </c>
      <c r="G73" s="62">
        <f t="shared" si="9"/>
        <v>1.2342098280128605E-5</v>
      </c>
    </row>
    <row r="74" spans="1:7" ht="15" customHeight="1">
      <c r="A74" s="12"/>
      <c r="B74" s="21" t="s">
        <v>211</v>
      </c>
      <c r="C74" s="38">
        <v>0</v>
      </c>
      <c r="D74" s="31">
        <v>0</v>
      </c>
      <c r="E74" s="32">
        <f t="shared" si="10"/>
        <v>0</v>
      </c>
      <c r="F74" s="63"/>
      <c r="G74" s="62">
        <f t="shared" si="9"/>
        <v>0</v>
      </c>
    </row>
    <row r="75" spans="1:7" s="11" customFormat="1" ht="16.5" customHeight="1">
      <c r="A75" s="12"/>
      <c r="B75" s="21" t="s">
        <v>51</v>
      </c>
      <c r="C75" s="38">
        <v>2</v>
      </c>
      <c r="D75" s="31">
        <v>0</v>
      </c>
      <c r="E75" s="32">
        <f t="shared" si="10"/>
        <v>-2</v>
      </c>
      <c r="F75" s="63">
        <f t="shared" si="11"/>
        <v>-1</v>
      </c>
      <c r="G75" s="62">
        <f t="shared" si="9"/>
        <v>0</v>
      </c>
    </row>
    <row r="76" spans="1:7" ht="15" customHeight="1">
      <c r="A76" s="12"/>
      <c r="B76" s="21" t="s">
        <v>159</v>
      </c>
      <c r="C76" s="38">
        <v>14</v>
      </c>
      <c r="D76" s="31">
        <v>4</v>
      </c>
      <c r="E76" s="32">
        <f t="shared" si="10"/>
        <v>-10</v>
      </c>
      <c r="F76" s="63">
        <f t="shared" si="11"/>
        <v>-0.7142857142857143</v>
      </c>
      <c r="G76" s="62">
        <f t="shared" si="9"/>
        <v>8.228065520085737E-6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f t="shared" si="10"/>
        <v>0</v>
      </c>
      <c r="F77" s="63"/>
      <c r="G77" s="62">
        <f t="shared" si="9"/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f t="shared" si="10"/>
        <v>0</v>
      </c>
      <c r="F78" s="63"/>
      <c r="G78" s="62">
        <f t="shared" si="9"/>
        <v>0</v>
      </c>
    </row>
    <row r="79" spans="1:7" ht="12.75">
      <c r="A79" s="12"/>
      <c r="B79" s="21" t="s">
        <v>212</v>
      </c>
      <c r="C79" s="38">
        <v>0</v>
      </c>
      <c r="D79" s="31">
        <v>0</v>
      </c>
      <c r="E79" s="32">
        <f t="shared" si="10"/>
        <v>0</v>
      </c>
      <c r="F79" s="63"/>
      <c r="G79" s="62">
        <f t="shared" si="9"/>
        <v>0</v>
      </c>
    </row>
    <row r="80" spans="1:7" s="11" customFormat="1" ht="12.75">
      <c r="A80" s="12"/>
      <c r="B80" s="21" t="s">
        <v>220</v>
      </c>
      <c r="C80" s="38">
        <v>0</v>
      </c>
      <c r="D80" s="31">
        <v>0</v>
      </c>
      <c r="E80" s="32">
        <f t="shared" si="10"/>
        <v>0</v>
      </c>
      <c r="F80" s="63"/>
      <c r="G80" s="62">
        <f t="shared" si="9"/>
        <v>0</v>
      </c>
    </row>
    <row r="81" spans="1:7" ht="15" customHeight="1">
      <c r="A81" s="12"/>
      <c r="B81" s="21" t="s">
        <v>50</v>
      </c>
      <c r="C81" s="38">
        <v>2</v>
      </c>
      <c r="D81" s="31">
        <v>1</v>
      </c>
      <c r="E81" s="32">
        <f t="shared" si="10"/>
        <v>-1</v>
      </c>
      <c r="F81" s="63">
        <f t="shared" si="11"/>
        <v>-0.5</v>
      </c>
      <c r="G81" s="62">
        <f t="shared" si="9"/>
        <v>2.0570163800214343E-6</v>
      </c>
    </row>
    <row r="82" spans="1:7" ht="15" customHeight="1">
      <c r="A82" s="12"/>
      <c r="B82" s="21" t="s">
        <v>221</v>
      </c>
      <c r="C82" s="38">
        <v>80</v>
      </c>
      <c r="D82" s="31">
        <v>59</v>
      </c>
      <c r="E82" s="32">
        <f t="shared" si="10"/>
        <v>-21</v>
      </c>
      <c r="F82" s="63">
        <f t="shared" si="11"/>
        <v>-0.26250000000000001</v>
      </c>
      <c r="G82" s="62">
        <f t="shared" si="9"/>
        <v>1.2136396642126461E-4</v>
      </c>
    </row>
    <row r="83" spans="1:7" ht="15" customHeight="1">
      <c r="A83" s="12"/>
      <c r="B83" s="21" t="s">
        <v>162</v>
      </c>
      <c r="C83" s="38">
        <v>0</v>
      </c>
      <c r="D83" s="31">
        <v>0</v>
      </c>
      <c r="E83" s="32">
        <f t="shared" si="10"/>
        <v>0</v>
      </c>
      <c r="F83" s="63"/>
      <c r="G83" s="62">
        <f t="shared" si="9"/>
        <v>0</v>
      </c>
    </row>
    <row r="84" spans="1:7" ht="15" customHeight="1">
      <c r="B84" s="77" t="s">
        <v>54</v>
      </c>
      <c r="C84" s="78">
        <f>SUM(C85:C91)</f>
        <v>16</v>
      </c>
      <c r="D84" s="78">
        <f>SUM(D85:D91)</f>
        <v>19</v>
      </c>
      <c r="E84" s="78">
        <f t="shared" si="10"/>
        <v>3</v>
      </c>
      <c r="F84" s="79">
        <f t="shared" ref="F84:F132" si="12">E84/C84</f>
        <v>0.1875</v>
      </c>
      <c r="G84" s="80">
        <f t="shared" si="9"/>
        <v>3.9083311220407245E-5</v>
      </c>
    </row>
    <row r="85" spans="1:7" ht="15" customHeight="1">
      <c r="B85" s="21" t="s">
        <v>163</v>
      </c>
      <c r="C85" s="38">
        <v>0</v>
      </c>
      <c r="D85" s="31">
        <v>9</v>
      </c>
      <c r="E85" s="32">
        <f t="shared" si="10"/>
        <v>9</v>
      </c>
      <c r="F85" s="63"/>
      <c r="G85" s="62">
        <f t="shared" si="9"/>
        <v>1.8513147420192909E-5</v>
      </c>
    </row>
    <row r="86" spans="1:7" ht="15" customHeight="1">
      <c r="B86" s="21" t="s">
        <v>213</v>
      </c>
      <c r="C86" s="38">
        <v>7</v>
      </c>
      <c r="D86" s="31">
        <v>3</v>
      </c>
      <c r="E86" s="32">
        <f t="shared" si="10"/>
        <v>-4</v>
      </c>
      <c r="F86" s="63">
        <f t="shared" si="12"/>
        <v>-0.5714285714285714</v>
      </c>
      <c r="G86" s="62">
        <f t="shared" si="9"/>
        <v>6.1710491400643023E-6</v>
      </c>
    </row>
    <row r="87" spans="1:7" ht="12">
      <c r="B87" s="21" t="s">
        <v>214</v>
      </c>
      <c r="C87" s="38">
        <v>5</v>
      </c>
      <c r="D87" s="31">
        <v>3</v>
      </c>
      <c r="E87" s="32">
        <f t="shared" si="10"/>
        <v>-2</v>
      </c>
      <c r="F87" s="63">
        <f t="shared" si="12"/>
        <v>-0.4</v>
      </c>
      <c r="G87" s="62">
        <f t="shared" si="9"/>
        <v>6.1710491400643023E-6</v>
      </c>
    </row>
    <row r="88" spans="1:7" ht="15" customHeight="1">
      <c r="B88" s="21" t="s">
        <v>55</v>
      </c>
      <c r="C88" s="38">
        <v>0</v>
      </c>
      <c r="D88" s="31">
        <v>1</v>
      </c>
      <c r="E88" s="32">
        <f t="shared" si="10"/>
        <v>1</v>
      </c>
      <c r="F88" s="63"/>
      <c r="G88" s="62">
        <f t="shared" si="9"/>
        <v>2.0570163800214343E-6</v>
      </c>
    </row>
    <row r="89" spans="1:7" ht="12">
      <c r="B89" s="21" t="s">
        <v>57</v>
      </c>
      <c r="C89" s="38">
        <v>1</v>
      </c>
      <c r="D89" s="31">
        <v>0</v>
      </c>
      <c r="E89" s="32">
        <f t="shared" si="10"/>
        <v>-1</v>
      </c>
      <c r="F89" s="63">
        <f t="shared" si="12"/>
        <v>-1</v>
      </c>
      <c r="G89" s="62">
        <f t="shared" si="9"/>
        <v>0</v>
      </c>
    </row>
    <row r="90" spans="1:7" ht="15" customHeight="1">
      <c r="B90" s="21" t="s">
        <v>164</v>
      </c>
      <c r="C90" s="38">
        <v>0</v>
      </c>
      <c r="D90" s="31">
        <v>0</v>
      </c>
      <c r="E90" s="32">
        <f t="shared" si="10"/>
        <v>0</v>
      </c>
      <c r="F90" s="63"/>
      <c r="G90" s="62">
        <f t="shared" si="9"/>
        <v>0</v>
      </c>
    </row>
    <row r="91" spans="1:7" ht="15" customHeight="1">
      <c r="B91" s="21" t="s">
        <v>56</v>
      </c>
      <c r="C91" s="38">
        <v>3</v>
      </c>
      <c r="D91" s="31">
        <v>3</v>
      </c>
      <c r="E91" s="32">
        <f t="shared" si="10"/>
        <v>0</v>
      </c>
      <c r="F91" s="63">
        <f t="shared" si="12"/>
        <v>0</v>
      </c>
      <c r="G91" s="62">
        <f t="shared" si="9"/>
        <v>6.1710491400643023E-6</v>
      </c>
    </row>
    <row r="92" spans="1:7" ht="15" customHeight="1">
      <c r="A92" s="13"/>
      <c r="B92" s="77" t="s">
        <v>58</v>
      </c>
      <c r="C92" s="78">
        <f>SUM(C93:C95)</f>
        <v>1930</v>
      </c>
      <c r="D92" s="78">
        <f>SUM(D93:D95)</f>
        <v>2203</v>
      </c>
      <c r="E92" s="78">
        <f t="shared" si="10"/>
        <v>273</v>
      </c>
      <c r="F92" s="79">
        <f t="shared" si="12"/>
        <v>0.14145077720207253</v>
      </c>
      <c r="G92" s="80">
        <f t="shared" si="9"/>
        <v>4.5316070851872193E-3</v>
      </c>
    </row>
    <row r="93" spans="1:7" ht="15" customHeight="1">
      <c r="B93" s="17" t="s">
        <v>59</v>
      </c>
      <c r="C93" s="38">
        <v>172</v>
      </c>
      <c r="D93" s="31">
        <v>276</v>
      </c>
      <c r="E93" s="32">
        <f t="shared" si="10"/>
        <v>104</v>
      </c>
      <c r="F93" s="63">
        <f t="shared" si="12"/>
        <v>0.60465116279069764</v>
      </c>
      <c r="G93" s="62">
        <f t="shared" si="9"/>
        <v>5.6773652088591578E-4</v>
      </c>
    </row>
    <row r="94" spans="1:7" ht="15" customHeight="1">
      <c r="B94" s="17" t="s">
        <v>60</v>
      </c>
      <c r="C94" s="38">
        <v>27</v>
      </c>
      <c r="D94" s="31">
        <v>35</v>
      </c>
      <c r="E94" s="32">
        <f t="shared" si="10"/>
        <v>8</v>
      </c>
      <c r="F94" s="63">
        <f t="shared" si="12"/>
        <v>0.29629629629629628</v>
      </c>
      <c r="G94" s="62">
        <f t="shared" si="9"/>
        <v>7.1995573300750193E-5</v>
      </c>
    </row>
    <row r="95" spans="1:7" ht="15" customHeight="1">
      <c r="B95" s="17" t="s">
        <v>153</v>
      </c>
      <c r="C95" s="38">
        <v>1731</v>
      </c>
      <c r="D95" s="31">
        <v>1892</v>
      </c>
      <c r="E95" s="32">
        <f t="shared" si="10"/>
        <v>161</v>
      </c>
      <c r="F95" s="63">
        <f t="shared" si="12"/>
        <v>9.3009820912767188E-2</v>
      </c>
      <c r="G95" s="62">
        <f t="shared" si="9"/>
        <v>3.8918749910005533E-3</v>
      </c>
    </row>
    <row r="96" spans="1:7" ht="15" customHeight="1">
      <c r="B96" s="77" t="s">
        <v>61</v>
      </c>
      <c r="C96" s="78">
        <f>SUM(C97:C109)</f>
        <v>116</v>
      </c>
      <c r="D96" s="78">
        <f>SUM(D97:D109)</f>
        <v>153</v>
      </c>
      <c r="E96" s="78">
        <f t="shared" si="10"/>
        <v>37</v>
      </c>
      <c r="F96" s="79">
        <f t="shared" si="12"/>
        <v>0.31896551724137934</v>
      </c>
      <c r="G96" s="80">
        <f t="shared" si="9"/>
        <v>3.147235061432794E-4</v>
      </c>
    </row>
    <row r="97" spans="2:7" ht="15" customHeight="1">
      <c r="B97" s="18" t="s">
        <v>62</v>
      </c>
      <c r="C97" s="38">
        <v>27</v>
      </c>
      <c r="D97" s="31">
        <v>30</v>
      </c>
      <c r="E97" s="32">
        <f t="shared" si="10"/>
        <v>3</v>
      </c>
      <c r="F97" s="63">
        <f t="shared" si="12"/>
        <v>0.1111111111111111</v>
      </c>
      <c r="G97" s="62">
        <f t="shared" si="9"/>
        <v>6.1710491400643027E-5</v>
      </c>
    </row>
    <row r="98" spans="2:7" ht="15" customHeight="1">
      <c r="B98" s="18" t="s">
        <v>63</v>
      </c>
      <c r="C98" s="38">
        <v>3</v>
      </c>
      <c r="D98" s="31">
        <v>1</v>
      </c>
      <c r="E98" s="32">
        <f t="shared" si="10"/>
        <v>-2</v>
      </c>
      <c r="F98" s="63">
        <f t="shared" si="12"/>
        <v>-0.66666666666666663</v>
      </c>
      <c r="G98" s="62">
        <f t="shared" si="9"/>
        <v>2.0570163800214343E-6</v>
      </c>
    </row>
    <row r="99" spans="2:7" ht="15" customHeight="1">
      <c r="B99" s="18" t="s">
        <v>64</v>
      </c>
      <c r="C99" s="38">
        <v>40</v>
      </c>
      <c r="D99" s="31">
        <v>63</v>
      </c>
      <c r="E99" s="32">
        <f t="shared" si="10"/>
        <v>23</v>
      </c>
      <c r="F99" s="63">
        <f t="shared" si="12"/>
        <v>0.57499999999999996</v>
      </c>
      <c r="G99" s="62">
        <f t="shared" si="9"/>
        <v>1.2959203194135035E-4</v>
      </c>
    </row>
    <row r="100" spans="2:7" ht="15" customHeight="1">
      <c r="B100" s="18" t="s">
        <v>72</v>
      </c>
      <c r="C100" s="38">
        <v>5</v>
      </c>
      <c r="D100" s="31">
        <v>8</v>
      </c>
      <c r="E100" s="32">
        <f t="shared" si="10"/>
        <v>3</v>
      </c>
      <c r="F100" s="63">
        <f t="shared" si="12"/>
        <v>0.6</v>
      </c>
      <c r="G100" s="62">
        <f t="shared" si="9"/>
        <v>1.6456131040171474E-5</v>
      </c>
    </row>
    <row r="101" spans="2:7" ht="12">
      <c r="B101" s="18" t="s">
        <v>67</v>
      </c>
      <c r="C101" s="38">
        <v>27</v>
      </c>
      <c r="D101" s="31">
        <v>22</v>
      </c>
      <c r="E101" s="32">
        <f t="shared" si="10"/>
        <v>-5</v>
      </c>
      <c r="F101" s="63">
        <f t="shared" si="12"/>
        <v>-0.18518518518518517</v>
      </c>
      <c r="G101" s="62">
        <f t="shared" si="9"/>
        <v>4.5254360360471549E-5</v>
      </c>
    </row>
    <row r="102" spans="2:7" ht="15" customHeight="1">
      <c r="B102" s="18" t="s">
        <v>65</v>
      </c>
      <c r="C102" s="38">
        <v>6</v>
      </c>
      <c r="D102" s="31">
        <v>9</v>
      </c>
      <c r="E102" s="32">
        <f t="shared" si="10"/>
        <v>3</v>
      </c>
      <c r="F102" s="63">
        <f t="shared" si="12"/>
        <v>0.5</v>
      </c>
      <c r="G102" s="62">
        <f t="shared" si="9"/>
        <v>1.8513147420192909E-5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f t="shared" si="10"/>
        <v>0</v>
      </c>
      <c r="F103" s="63"/>
      <c r="G103" s="62">
        <f t="shared" si="9"/>
        <v>0</v>
      </c>
    </row>
    <row r="104" spans="2:7" ht="15" customHeight="1">
      <c r="B104" s="18" t="s">
        <v>70</v>
      </c>
      <c r="C104" s="38">
        <v>0</v>
      </c>
      <c r="D104" s="31">
        <v>0</v>
      </c>
      <c r="E104" s="32">
        <f t="shared" si="10"/>
        <v>0</v>
      </c>
      <c r="F104" s="63"/>
      <c r="G104" s="62">
        <f t="shared" si="9"/>
        <v>0</v>
      </c>
    </row>
    <row r="105" spans="2:7" ht="15" customHeight="1">
      <c r="B105" s="18" t="s">
        <v>68</v>
      </c>
      <c r="C105" s="38">
        <v>0</v>
      </c>
      <c r="D105" s="31">
        <v>2</v>
      </c>
      <c r="E105" s="32">
        <f t="shared" si="10"/>
        <v>2</v>
      </c>
      <c r="F105" s="63"/>
      <c r="G105" s="62">
        <f t="shared" si="9"/>
        <v>4.1140327600428685E-6</v>
      </c>
    </row>
    <row r="106" spans="2:7" ht="15" customHeight="1">
      <c r="B106" s="18" t="s">
        <v>69</v>
      </c>
      <c r="C106" s="38">
        <v>6</v>
      </c>
      <c r="D106" s="31">
        <v>4</v>
      </c>
      <c r="E106" s="32">
        <f t="shared" si="10"/>
        <v>-2</v>
      </c>
      <c r="F106" s="63">
        <f t="shared" si="12"/>
        <v>-0.33333333333333331</v>
      </c>
      <c r="G106" s="62">
        <f t="shared" si="9"/>
        <v>8.228065520085737E-6</v>
      </c>
    </row>
    <row r="107" spans="2:7" ht="16.5" customHeight="1">
      <c r="B107" s="20" t="s">
        <v>203</v>
      </c>
      <c r="C107" s="38">
        <v>0</v>
      </c>
      <c r="D107" s="31">
        <v>0</v>
      </c>
      <c r="E107" s="32">
        <f t="shared" si="10"/>
        <v>0</v>
      </c>
      <c r="F107" s="63"/>
      <c r="G107" s="62">
        <f t="shared" si="9"/>
        <v>0</v>
      </c>
    </row>
    <row r="108" spans="2:7" ht="18" customHeight="1">
      <c r="B108" s="18" t="s">
        <v>71</v>
      </c>
      <c r="C108" s="38">
        <v>0</v>
      </c>
      <c r="D108" s="31">
        <v>3</v>
      </c>
      <c r="E108" s="32">
        <f t="shared" si="10"/>
        <v>3</v>
      </c>
      <c r="F108" s="63"/>
      <c r="G108" s="62">
        <f t="shared" si="9"/>
        <v>6.1710491400643023E-6</v>
      </c>
    </row>
    <row r="109" spans="2:7" ht="20.25" customHeight="1">
      <c r="B109" s="18" t="s">
        <v>66</v>
      </c>
      <c r="C109" s="38">
        <v>2</v>
      </c>
      <c r="D109" s="31">
        <v>11</v>
      </c>
      <c r="E109" s="32">
        <f t="shared" si="10"/>
        <v>9</v>
      </c>
      <c r="F109" s="63">
        <f t="shared" si="12"/>
        <v>4.5</v>
      </c>
      <c r="G109" s="62">
        <f t="shared" si="9"/>
        <v>2.2627180180235775E-5</v>
      </c>
    </row>
    <row r="110" spans="2:7" ht="26.25" customHeight="1">
      <c r="B110" s="73" t="s">
        <v>73</v>
      </c>
      <c r="C110" s="74">
        <f>C111+C119+C135+C145</f>
        <v>7210</v>
      </c>
      <c r="D110" s="74">
        <f>D111+D119+D135+D145</f>
        <v>19318</v>
      </c>
      <c r="E110" s="74">
        <f t="shared" si="10"/>
        <v>12108</v>
      </c>
      <c r="F110" s="75">
        <f t="shared" si="12"/>
        <v>1.6793342579750348</v>
      </c>
      <c r="G110" s="76">
        <f t="shared" si="9"/>
        <v>3.9737442429254068E-2</v>
      </c>
    </row>
    <row r="111" spans="2:7" ht="21.75" customHeight="1">
      <c r="B111" s="77" t="s">
        <v>196</v>
      </c>
      <c r="C111" s="78">
        <f>SUM(C112:C118)</f>
        <v>944</v>
      </c>
      <c r="D111" s="78">
        <f>SUM(D112:D118)</f>
        <v>1404</v>
      </c>
      <c r="E111" s="78">
        <f t="shared" si="10"/>
        <v>460</v>
      </c>
      <c r="F111" s="79">
        <f t="shared" si="12"/>
        <v>0.48728813559322032</v>
      </c>
      <c r="G111" s="80">
        <f t="shared" si="9"/>
        <v>2.8880509975500934E-3</v>
      </c>
    </row>
    <row r="112" spans="2:7" ht="12">
      <c r="B112" s="18" t="s">
        <v>87</v>
      </c>
      <c r="C112" s="65">
        <v>555</v>
      </c>
      <c r="D112" s="65">
        <v>988</v>
      </c>
      <c r="E112" s="32">
        <f t="shared" si="10"/>
        <v>433</v>
      </c>
      <c r="F112" s="63">
        <f t="shared" si="12"/>
        <v>0.7801801801801802</v>
      </c>
      <c r="G112" s="62">
        <f t="shared" si="9"/>
        <v>2.0323321834611768E-3</v>
      </c>
    </row>
    <row r="113" spans="2:7" ht="15" customHeight="1">
      <c r="B113" s="22" t="s">
        <v>264</v>
      </c>
      <c r="C113" s="38">
        <v>1</v>
      </c>
      <c r="D113" s="31">
        <v>18</v>
      </c>
      <c r="E113" s="32">
        <f t="shared" si="10"/>
        <v>17</v>
      </c>
      <c r="F113" s="63">
        <f t="shared" si="12"/>
        <v>17</v>
      </c>
      <c r="G113" s="62">
        <f t="shared" si="9"/>
        <v>3.7026294840385817E-5</v>
      </c>
    </row>
    <row r="114" spans="2:7" ht="12">
      <c r="B114" s="22" t="s">
        <v>78</v>
      </c>
      <c r="C114" s="38">
        <v>158</v>
      </c>
      <c r="D114" s="31">
        <v>173</v>
      </c>
      <c r="E114" s="32">
        <f t="shared" si="10"/>
        <v>15</v>
      </c>
      <c r="F114" s="63">
        <f t="shared" si="12"/>
        <v>9.49367088607595E-2</v>
      </c>
      <c r="G114" s="62">
        <f t="shared" si="9"/>
        <v>3.5586383374370812E-4</v>
      </c>
    </row>
    <row r="115" spans="2:7" s="81" customFormat="1" ht="12">
      <c r="B115" s="22" t="s">
        <v>82</v>
      </c>
      <c r="C115" s="38">
        <v>7</v>
      </c>
      <c r="D115" s="31">
        <v>4</v>
      </c>
      <c r="E115" s="32">
        <f t="shared" si="10"/>
        <v>-3</v>
      </c>
      <c r="F115" s="63">
        <f t="shared" si="12"/>
        <v>-0.42857142857142855</v>
      </c>
      <c r="G115" s="62">
        <f t="shared" si="9"/>
        <v>8.228065520085737E-6</v>
      </c>
    </row>
    <row r="116" spans="2:7" ht="15" customHeight="1">
      <c r="B116" s="19" t="s">
        <v>259</v>
      </c>
      <c r="C116" s="38">
        <v>0</v>
      </c>
      <c r="D116" s="31">
        <v>1</v>
      </c>
      <c r="E116" s="32">
        <f t="shared" si="10"/>
        <v>1</v>
      </c>
      <c r="F116" s="63"/>
      <c r="G116" s="62">
        <f t="shared" si="9"/>
        <v>2.0570163800214343E-6</v>
      </c>
    </row>
    <row r="117" spans="2:7" ht="12">
      <c r="B117" s="19" t="s">
        <v>166</v>
      </c>
      <c r="C117" s="38">
        <v>177</v>
      </c>
      <c r="D117" s="31">
        <v>197</v>
      </c>
      <c r="E117" s="32">
        <f t="shared" si="10"/>
        <v>20</v>
      </c>
      <c r="F117" s="63">
        <f t="shared" si="12"/>
        <v>0.11299435028248588</v>
      </c>
      <c r="G117" s="62">
        <f t="shared" si="9"/>
        <v>4.052322268642225E-4</v>
      </c>
    </row>
    <row r="118" spans="2:7" ht="15" customHeight="1">
      <c r="B118" s="19" t="s">
        <v>167</v>
      </c>
      <c r="C118" s="38">
        <v>46</v>
      </c>
      <c r="D118" s="31">
        <v>23</v>
      </c>
      <c r="E118" s="32">
        <f t="shared" si="10"/>
        <v>-23</v>
      </c>
      <c r="F118" s="63">
        <f t="shared" si="12"/>
        <v>-0.5</v>
      </c>
      <c r="G118" s="62">
        <f t="shared" si="9"/>
        <v>4.7311376740492984E-5</v>
      </c>
    </row>
    <row r="119" spans="2:7" ht="15" customHeight="1">
      <c r="B119" s="77" t="s">
        <v>197</v>
      </c>
      <c r="C119" s="78">
        <f>SUM(C120:C134)</f>
        <v>132</v>
      </c>
      <c r="D119" s="78">
        <f>SUM(D120:D134)</f>
        <v>199</v>
      </c>
      <c r="E119" s="78">
        <f t="shared" si="10"/>
        <v>67</v>
      </c>
      <c r="F119" s="79">
        <f t="shared" si="12"/>
        <v>0.50757575757575757</v>
      </c>
      <c r="G119" s="80">
        <f t="shared" si="9"/>
        <v>4.0934625962426539E-4</v>
      </c>
    </row>
    <row r="120" spans="2:7" ht="12">
      <c r="B120" s="19" t="s">
        <v>157</v>
      </c>
      <c r="C120" s="38">
        <v>0</v>
      </c>
      <c r="D120" s="31">
        <v>0</v>
      </c>
      <c r="E120" s="32">
        <f t="shared" si="10"/>
        <v>0</v>
      </c>
      <c r="F120" s="63"/>
      <c r="G120" s="62">
        <f t="shared" si="9"/>
        <v>0</v>
      </c>
    </row>
    <row r="121" spans="2:7" ht="15" customHeight="1">
      <c r="B121" s="19" t="s">
        <v>74</v>
      </c>
      <c r="C121" s="38">
        <v>111</v>
      </c>
      <c r="D121" s="31">
        <v>156</v>
      </c>
      <c r="E121" s="32">
        <f t="shared" si="10"/>
        <v>45</v>
      </c>
      <c r="F121" s="63">
        <f t="shared" si="12"/>
        <v>0.40540540540540543</v>
      </c>
      <c r="G121" s="62">
        <f t="shared" si="9"/>
        <v>3.2089455528334373E-4</v>
      </c>
    </row>
    <row r="122" spans="2:7" ht="15" customHeight="1">
      <c r="B122" s="19" t="s">
        <v>86</v>
      </c>
      <c r="C122" s="38">
        <v>2</v>
      </c>
      <c r="D122" s="31">
        <v>0</v>
      </c>
      <c r="E122" s="32">
        <f t="shared" si="10"/>
        <v>-2</v>
      </c>
      <c r="F122" s="63">
        <f t="shared" si="12"/>
        <v>-1</v>
      </c>
      <c r="G122" s="62">
        <f t="shared" si="9"/>
        <v>0</v>
      </c>
    </row>
    <row r="123" spans="2:7" ht="15" customHeight="1">
      <c r="B123" s="19" t="s">
        <v>168</v>
      </c>
      <c r="C123" s="38">
        <v>0</v>
      </c>
      <c r="D123" s="31">
        <v>0</v>
      </c>
      <c r="E123" s="32">
        <f t="shared" si="10"/>
        <v>0</v>
      </c>
      <c r="F123" s="63"/>
      <c r="G123" s="62">
        <f t="shared" si="9"/>
        <v>0</v>
      </c>
    </row>
    <row r="124" spans="2:7" ht="15" customHeight="1">
      <c r="B124" s="19" t="s">
        <v>169</v>
      </c>
      <c r="C124" s="38">
        <v>0</v>
      </c>
      <c r="D124" s="31">
        <v>0</v>
      </c>
      <c r="E124" s="32">
        <f t="shared" si="10"/>
        <v>0</v>
      </c>
      <c r="F124" s="63"/>
      <c r="G124" s="62">
        <f t="shared" si="9"/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f t="shared" si="10"/>
        <v>0</v>
      </c>
      <c r="F125" s="63"/>
      <c r="G125" s="62">
        <f t="shared" si="9"/>
        <v>0</v>
      </c>
    </row>
    <row r="126" spans="2:7" ht="15" customHeight="1">
      <c r="B126" s="19" t="s">
        <v>76</v>
      </c>
      <c r="C126" s="38">
        <v>18</v>
      </c>
      <c r="D126" s="31">
        <v>43</v>
      </c>
      <c r="E126" s="32">
        <f t="shared" si="10"/>
        <v>25</v>
      </c>
      <c r="F126" s="63">
        <f t="shared" si="12"/>
        <v>1.3888888888888888</v>
      </c>
      <c r="G126" s="62">
        <f t="shared" si="9"/>
        <v>8.8451704340921671E-5</v>
      </c>
    </row>
    <row r="127" spans="2:7" ht="15" customHeight="1">
      <c r="B127" s="19" t="s">
        <v>216</v>
      </c>
      <c r="C127" s="38">
        <v>0</v>
      </c>
      <c r="D127" s="31">
        <v>0</v>
      </c>
      <c r="E127" s="32">
        <f t="shared" si="10"/>
        <v>0</v>
      </c>
      <c r="F127" s="63"/>
      <c r="G127" s="62">
        <f t="shared" si="9"/>
        <v>0</v>
      </c>
    </row>
    <row r="128" spans="2:7" ht="15" customHeight="1">
      <c r="B128" s="19" t="s">
        <v>170</v>
      </c>
      <c r="C128" s="38">
        <v>0</v>
      </c>
      <c r="D128" s="31">
        <v>0</v>
      </c>
      <c r="E128" s="32">
        <f t="shared" si="10"/>
        <v>0</v>
      </c>
      <c r="F128" s="63"/>
      <c r="G128" s="62">
        <f t="shared" si="9"/>
        <v>0</v>
      </c>
    </row>
    <row r="129" spans="1:7" s="11" customFormat="1" ht="15" customHeight="1">
      <c r="B129" s="19" t="s">
        <v>75</v>
      </c>
      <c r="C129" s="38">
        <v>0</v>
      </c>
      <c r="D129" s="31">
        <v>0</v>
      </c>
      <c r="E129" s="32">
        <f t="shared" si="10"/>
        <v>0</v>
      </c>
      <c r="F129" s="63"/>
      <c r="G129" s="62">
        <f t="shared" si="9"/>
        <v>0</v>
      </c>
    </row>
    <row r="130" spans="1:7" s="11" customFormat="1" ht="15" customHeight="1">
      <c r="B130" s="19" t="s">
        <v>171</v>
      </c>
      <c r="C130" s="38">
        <v>0</v>
      </c>
      <c r="D130" s="31">
        <v>0</v>
      </c>
      <c r="E130" s="32">
        <f t="shared" si="10"/>
        <v>0</v>
      </c>
      <c r="F130" s="63"/>
      <c r="G130" s="62">
        <f t="shared" si="9"/>
        <v>0</v>
      </c>
    </row>
    <row r="131" spans="1:7" s="11" customFormat="1" ht="15" customHeight="1">
      <c r="B131" s="19" t="s">
        <v>85</v>
      </c>
      <c r="C131" s="38">
        <v>0</v>
      </c>
      <c r="D131" s="31">
        <v>0</v>
      </c>
      <c r="E131" s="32">
        <f t="shared" si="10"/>
        <v>0</v>
      </c>
      <c r="F131" s="63"/>
      <c r="G131" s="62">
        <f t="shared" si="9"/>
        <v>0</v>
      </c>
    </row>
    <row r="132" spans="1:7" s="11" customFormat="1" ht="15" customHeight="1">
      <c r="B132" s="19" t="s">
        <v>172</v>
      </c>
      <c r="C132" s="38">
        <v>1</v>
      </c>
      <c r="D132" s="31">
        <v>0</v>
      </c>
      <c r="E132" s="32">
        <f t="shared" si="10"/>
        <v>-1</v>
      </c>
      <c r="F132" s="63">
        <f t="shared" si="12"/>
        <v>-1</v>
      </c>
      <c r="G132" s="62">
        <f t="shared" si="9"/>
        <v>0</v>
      </c>
    </row>
    <row r="133" spans="1:7" s="11" customFormat="1" ht="15" customHeight="1">
      <c r="B133" s="19" t="s">
        <v>173</v>
      </c>
      <c r="C133" s="38">
        <v>0</v>
      </c>
      <c r="D133" s="31">
        <v>0</v>
      </c>
      <c r="E133" s="32">
        <f t="shared" si="10"/>
        <v>0</v>
      </c>
      <c r="F133" s="63"/>
      <c r="G133" s="62">
        <f t="shared" si="9"/>
        <v>0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f t="shared" ref="E134:E198" si="13">D134-C134</f>
        <v>0</v>
      </c>
      <c r="F134" s="63"/>
      <c r="G134" s="62">
        <f t="shared" si="9"/>
        <v>0</v>
      </c>
    </row>
    <row r="135" spans="1:7" ht="15" customHeight="1">
      <c r="B135" s="77" t="s">
        <v>208</v>
      </c>
      <c r="C135" s="78">
        <f>SUM(C136:C144)</f>
        <v>4382</v>
      </c>
      <c r="D135" s="78">
        <f>SUM(D136:D144)</f>
        <v>14494</v>
      </c>
      <c r="E135" s="78">
        <f t="shared" si="13"/>
        <v>10112</v>
      </c>
      <c r="F135" s="79">
        <f t="shared" ref="F135:F201" si="14">E135/C135</f>
        <v>2.3076220903696942</v>
      </c>
      <c r="G135" s="80">
        <f t="shared" ref="G135:G200" si="15">D135/$D$2</f>
        <v>2.9814395412030667E-2</v>
      </c>
    </row>
    <row r="136" spans="1:7" ht="15" customHeight="1">
      <c r="A136" s="12"/>
      <c r="B136" s="18" t="s">
        <v>103</v>
      </c>
      <c r="C136" s="38">
        <v>21</v>
      </c>
      <c r="D136" s="31">
        <v>37</v>
      </c>
      <c r="E136" s="32">
        <f t="shared" si="13"/>
        <v>16</v>
      </c>
      <c r="F136" s="63">
        <f t="shared" si="14"/>
        <v>0.76190476190476186</v>
      </c>
      <c r="G136" s="62">
        <f t="shared" si="15"/>
        <v>7.6109606060793063E-5</v>
      </c>
    </row>
    <row r="137" spans="1:7" ht="15" customHeight="1">
      <c r="A137" s="12"/>
      <c r="B137" s="18" t="s">
        <v>104</v>
      </c>
      <c r="C137" s="38">
        <v>10</v>
      </c>
      <c r="D137" s="31">
        <v>53</v>
      </c>
      <c r="E137" s="32">
        <f t="shared" si="13"/>
        <v>43</v>
      </c>
      <c r="F137" s="63">
        <f t="shared" si="14"/>
        <v>4.3</v>
      </c>
      <c r="G137" s="62">
        <f t="shared" si="15"/>
        <v>1.09021868141136E-4</v>
      </c>
    </row>
    <row r="138" spans="1:7" s="11" customFormat="1" ht="15" customHeight="1">
      <c r="A138" s="12"/>
      <c r="B138" s="18" t="s">
        <v>266</v>
      </c>
      <c r="C138" s="38">
        <v>0</v>
      </c>
      <c r="D138" s="31">
        <v>0</v>
      </c>
      <c r="E138" s="32">
        <f t="shared" si="13"/>
        <v>0</v>
      </c>
      <c r="F138" s="63"/>
      <c r="G138" s="62">
        <f t="shared" si="15"/>
        <v>0</v>
      </c>
    </row>
    <row r="139" spans="1:7" ht="15" customHeight="1">
      <c r="A139" s="12"/>
      <c r="B139" s="18" t="s">
        <v>105</v>
      </c>
      <c r="C139" s="38">
        <v>2172</v>
      </c>
      <c r="D139" s="31">
        <v>4755</v>
      </c>
      <c r="E139" s="32">
        <f t="shared" si="13"/>
        <v>2583</v>
      </c>
      <c r="F139" s="63">
        <f t="shared" si="14"/>
        <v>1.1892265193370166</v>
      </c>
      <c r="G139" s="62">
        <f t="shared" si="15"/>
        <v>9.7811128870019196E-3</v>
      </c>
    </row>
    <row r="140" spans="1:7" s="81" customFormat="1" ht="15" customHeight="1">
      <c r="A140" s="12"/>
      <c r="B140" s="18" t="s">
        <v>106</v>
      </c>
      <c r="C140" s="38">
        <v>1854</v>
      </c>
      <c r="D140" s="31">
        <v>8815</v>
      </c>
      <c r="E140" s="32">
        <f t="shared" si="13"/>
        <v>6961</v>
      </c>
      <c r="F140" s="63">
        <f t="shared" si="14"/>
        <v>3.7545846817691477</v>
      </c>
      <c r="G140" s="62">
        <f t="shared" si="15"/>
        <v>1.8132599389888943E-2</v>
      </c>
    </row>
    <row r="141" spans="1:7" ht="12.75">
      <c r="A141" s="12"/>
      <c r="B141" s="18" t="s">
        <v>175</v>
      </c>
      <c r="C141" s="38">
        <v>0</v>
      </c>
      <c r="D141" s="31">
        <v>1</v>
      </c>
      <c r="E141" s="32">
        <f t="shared" si="13"/>
        <v>1</v>
      </c>
      <c r="F141" s="63"/>
      <c r="G141" s="62">
        <f t="shared" si="15"/>
        <v>2.0570163800214343E-6</v>
      </c>
    </row>
    <row r="142" spans="1:7" ht="12.75">
      <c r="A142" s="12"/>
      <c r="B142" s="21" t="s">
        <v>107</v>
      </c>
      <c r="C142" s="38">
        <v>28</v>
      </c>
      <c r="D142" s="31">
        <v>48</v>
      </c>
      <c r="E142" s="32">
        <f t="shared" si="13"/>
        <v>20</v>
      </c>
      <c r="F142" s="63">
        <f t="shared" si="14"/>
        <v>0.7142857142857143</v>
      </c>
      <c r="G142" s="62">
        <f t="shared" si="15"/>
        <v>9.8736786241028837E-5</v>
      </c>
    </row>
    <row r="143" spans="1:7" ht="15" customHeight="1">
      <c r="A143" s="12"/>
      <c r="B143" s="18" t="s">
        <v>108</v>
      </c>
      <c r="C143" s="38">
        <v>177</v>
      </c>
      <c r="D143" s="31">
        <v>621</v>
      </c>
      <c r="E143" s="32">
        <f t="shared" si="13"/>
        <v>444</v>
      </c>
      <c r="F143" s="63">
        <f t="shared" si="14"/>
        <v>2.5084745762711864</v>
      </c>
      <c r="G143" s="62">
        <f t="shared" si="15"/>
        <v>1.2774071719933106E-3</v>
      </c>
    </row>
    <row r="144" spans="1:7" ht="15" customHeight="1">
      <c r="A144" s="12"/>
      <c r="B144" s="18" t="s">
        <v>109</v>
      </c>
      <c r="C144" s="38">
        <v>120</v>
      </c>
      <c r="D144" s="31">
        <v>164</v>
      </c>
      <c r="E144" s="32">
        <f t="shared" si="13"/>
        <v>44</v>
      </c>
      <c r="F144" s="63">
        <f t="shared" si="14"/>
        <v>0.36666666666666664</v>
      </c>
      <c r="G144" s="62">
        <f t="shared" si="15"/>
        <v>3.3735068632351521E-4</v>
      </c>
    </row>
    <row r="145" spans="1:7" ht="15" customHeight="1">
      <c r="A145" s="12"/>
      <c r="B145" s="77" t="s">
        <v>209</v>
      </c>
      <c r="C145" s="78">
        <f>SUM(C146:C155)</f>
        <v>1752</v>
      </c>
      <c r="D145" s="78">
        <f>SUM(D146:D155)</f>
        <v>3221</v>
      </c>
      <c r="E145" s="78">
        <f t="shared" si="13"/>
        <v>1469</v>
      </c>
      <c r="F145" s="79">
        <f t="shared" si="14"/>
        <v>0.8384703196347032</v>
      </c>
      <c r="G145" s="80">
        <f t="shared" si="15"/>
        <v>6.6256497600490393E-3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f t="shared" si="13"/>
        <v>0</v>
      </c>
      <c r="F146" s="63"/>
      <c r="G146" s="62">
        <f t="shared" si="15"/>
        <v>0</v>
      </c>
    </row>
    <row r="147" spans="1:7" ht="12">
      <c r="B147" s="21" t="s">
        <v>265</v>
      </c>
      <c r="C147" s="38">
        <v>0</v>
      </c>
      <c r="D147" s="31">
        <v>0</v>
      </c>
      <c r="E147" s="32">
        <f t="shared" si="13"/>
        <v>0</v>
      </c>
      <c r="F147" s="63"/>
      <c r="G147" s="62">
        <f t="shared" si="15"/>
        <v>0</v>
      </c>
    </row>
    <row r="148" spans="1:7" ht="15" customHeight="1">
      <c r="B148" s="21" t="s">
        <v>79</v>
      </c>
      <c r="C148" s="38">
        <v>36</v>
      </c>
      <c r="D148" s="31">
        <v>86</v>
      </c>
      <c r="E148" s="32">
        <f t="shared" si="13"/>
        <v>50</v>
      </c>
      <c r="F148" s="63">
        <f t="shared" si="14"/>
        <v>1.3888888888888888</v>
      </c>
      <c r="G148" s="62">
        <f t="shared" si="15"/>
        <v>1.7690340868184334E-4</v>
      </c>
    </row>
    <row r="149" spans="1:7" s="81" customFormat="1" ht="15" customHeight="1">
      <c r="B149" s="21" t="s">
        <v>275</v>
      </c>
      <c r="C149" s="38">
        <v>1</v>
      </c>
      <c r="D149" s="38">
        <v>0</v>
      </c>
      <c r="E149" s="32">
        <f t="shared" si="13"/>
        <v>-1</v>
      </c>
      <c r="F149" s="63">
        <f t="shared" si="14"/>
        <v>-1</v>
      </c>
      <c r="G149" s="62">
        <f t="shared" si="15"/>
        <v>0</v>
      </c>
    </row>
    <row r="150" spans="1:7" ht="12">
      <c r="B150" s="21" t="s">
        <v>80</v>
      </c>
      <c r="C150" s="38">
        <v>23</v>
      </c>
      <c r="D150" s="31">
        <v>104</v>
      </c>
      <c r="E150" s="32">
        <f t="shared" si="13"/>
        <v>81</v>
      </c>
      <c r="F150" s="63">
        <f t="shared" si="14"/>
        <v>3.5217391304347827</v>
      </c>
      <c r="G150" s="62">
        <f t="shared" si="15"/>
        <v>2.1392970352222915E-4</v>
      </c>
    </row>
    <row r="151" spans="1:7" ht="12">
      <c r="B151" s="21" t="s">
        <v>81</v>
      </c>
      <c r="C151" s="38">
        <v>12</v>
      </c>
      <c r="D151" s="31">
        <v>11</v>
      </c>
      <c r="E151" s="32">
        <f t="shared" si="13"/>
        <v>-1</v>
      </c>
      <c r="F151" s="63">
        <f t="shared" si="14"/>
        <v>-8.3333333333333329E-2</v>
      </c>
      <c r="G151" s="62">
        <f t="shared" si="15"/>
        <v>2.2627180180235775E-5</v>
      </c>
    </row>
    <row r="152" spans="1:7" s="81" customFormat="1" ht="12">
      <c r="B152" s="21" t="s">
        <v>195</v>
      </c>
      <c r="C152" s="38">
        <v>1596</v>
      </c>
      <c r="D152" s="31">
        <v>2858</v>
      </c>
      <c r="E152" s="32">
        <f t="shared" si="13"/>
        <v>1262</v>
      </c>
      <c r="F152" s="63">
        <f t="shared" si="14"/>
        <v>0.7907268170426065</v>
      </c>
      <c r="G152" s="62">
        <f t="shared" si="15"/>
        <v>5.8789528141012584E-3</v>
      </c>
    </row>
    <row r="153" spans="1:7" s="81" customFormat="1" ht="12">
      <c r="B153" s="21" t="s">
        <v>83</v>
      </c>
      <c r="C153" s="38">
        <v>17</v>
      </c>
      <c r="D153" s="31">
        <v>46</v>
      </c>
      <c r="E153" s="32">
        <f t="shared" si="13"/>
        <v>29</v>
      </c>
      <c r="F153" s="63">
        <f t="shared" si="14"/>
        <v>1.7058823529411764</v>
      </c>
      <c r="G153" s="62">
        <f t="shared" si="15"/>
        <v>9.4622753480985968E-5</v>
      </c>
    </row>
    <row r="154" spans="1:7" ht="15" customHeight="1">
      <c r="B154" s="21" t="s">
        <v>84</v>
      </c>
      <c r="C154" s="38">
        <v>66</v>
      </c>
      <c r="D154" s="31">
        <v>97</v>
      </c>
      <c r="E154" s="32">
        <f t="shared" si="13"/>
        <v>31</v>
      </c>
      <c r="F154" s="63">
        <f t="shared" si="14"/>
        <v>0.46969696969696972</v>
      </c>
      <c r="G154" s="62">
        <f t="shared" si="15"/>
        <v>1.9953058886207912E-4</v>
      </c>
    </row>
    <row r="155" spans="1:7" ht="15" customHeight="1">
      <c r="B155" s="21" t="s">
        <v>77</v>
      </c>
      <c r="C155" s="38">
        <v>1</v>
      </c>
      <c r="D155" s="31">
        <v>19</v>
      </c>
      <c r="E155" s="32">
        <f t="shared" si="13"/>
        <v>18</v>
      </c>
      <c r="F155" s="63">
        <f t="shared" si="14"/>
        <v>18</v>
      </c>
      <c r="G155" s="62">
        <f t="shared" si="15"/>
        <v>3.9083311220407245E-5</v>
      </c>
    </row>
    <row r="156" spans="1:7" ht="15" customHeight="1">
      <c r="B156" s="73" t="s">
        <v>88</v>
      </c>
      <c r="C156" s="74">
        <f>SUM(C157:C170)</f>
        <v>3888</v>
      </c>
      <c r="D156" s="74">
        <f>SUM(D157:D170)</f>
        <v>4484</v>
      </c>
      <c r="E156" s="74">
        <f t="shared" si="13"/>
        <v>596</v>
      </c>
      <c r="F156" s="75">
        <f t="shared" si="14"/>
        <v>0.15329218106995884</v>
      </c>
      <c r="G156" s="76">
        <f t="shared" si="15"/>
        <v>9.2236614480161114E-3</v>
      </c>
    </row>
    <row r="157" spans="1:7" ht="15" customHeight="1">
      <c r="B157" s="18" t="s">
        <v>90</v>
      </c>
      <c r="C157" s="38">
        <v>159</v>
      </c>
      <c r="D157" s="31">
        <v>72</v>
      </c>
      <c r="E157" s="32">
        <f t="shared" si="13"/>
        <v>-87</v>
      </c>
      <c r="F157" s="63">
        <f t="shared" si="14"/>
        <v>-0.54716981132075471</v>
      </c>
      <c r="G157" s="62">
        <f t="shared" si="15"/>
        <v>1.4810517936154327E-4</v>
      </c>
    </row>
    <row r="158" spans="1:7" ht="15" customHeight="1">
      <c r="B158" s="18" t="s">
        <v>91</v>
      </c>
      <c r="C158" s="38">
        <v>336</v>
      </c>
      <c r="D158" s="31">
        <v>708</v>
      </c>
      <c r="E158" s="32">
        <f t="shared" si="13"/>
        <v>372</v>
      </c>
      <c r="F158" s="63">
        <f t="shared" si="14"/>
        <v>1.1071428571428572</v>
      </c>
      <c r="G158" s="62">
        <f t="shared" si="15"/>
        <v>1.4563675970551753E-3</v>
      </c>
    </row>
    <row r="159" spans="1:7" ht="15" customHeight="1">
      <c r="B159" s="23" t="s">
        <v>92</v>
      </c>
      <c r="C159" s="38">
        <v>431</v>
      </c>
      <c r="D159" s="31">
        <v>191</v>
      </c>
      <c r="E159" s="32">
        <f t="shared" si="13"/>
        <v>-240</v>
      </c>
      <c r="F159" s="63">
        <f t="shared" si="14"/>
        <v>-0.55684454756380508</v>
      </c>
      <c r="G159" s="62">
        <f t="shared" si="15"/>
        <v>3.9289012858409391E-4</v>
      </c>
    </row>
    <row r="160" spans="1:7" ht="15" customHeight="1">
      <c r="B160" s="24" t="s">
        <v>94</v>
      </c>
      <c r="C160" s="38">
        <v>134</v>
      </c>
      <c r="D160" s="31">
        <v>198</v>
      </c>
      <c r="E160" s="32">
        <f t="shared" si="13"/>
        <v>64</v>
      </c>
      <c r="F160" s="63">
        <f t="shared" si="14"/>
        <v>0.47761194029850745</v>
      </c>
      <c r="G160" s="62">
        <f t="shared" si="15"/>
        <v>4.0728924324424394E-4</v>
      </c>
    </row>
    <row r="161" spans="2:7" ht="15" customHeight="1">
      <c r="B161" s="24" t="s">
        <v>102</v>
      </c>
      <c r="C161" s="38">
        <v>127</v>
      </c>
      <c r="D161" s="31">
        <v>218</v>
      </c>
      <c r="E161" s="32">
        <f t="shared" si="13"/>
        <v>91</v>
      </c>
      <c r="F161" s="63">
        <f t="shared" si="14"/>
        <v>0.71653543307086609</v>
      </c>
      <c r="G161" s="62">
        <f t="shared" si="15"/>
        <v>4.4842957084467261E-4</v>
      </c>
    </row>
    <row r="162" spans="2:7" ht="15" customHeight="1">
      <c r="B162" s="24" t="s">
        <v>96</v>
      </c>
      <c r="C162" s="38">
        <v>189</v>
      </c>
      <c r="D162" s="31">
        <v>237</v>
      </c>
      <c r="E162" s="32">
        <f t="shared" si="13"/>
        <v>48</v>
      </c>
      <c r="F162" s="63">
        <f t="shared" si="14"/>
        <v>0.25396825396825395</v>
      </c>
      <c r="G162" s="62">
        <f t="shared" si="15"/>
        <v>4.8751288206507989E-4</v>
      </c>
    </row>
    <row r="163" spans="2:7" ht="15" customHeight="1">
      <c r="B163" s="17" t="s">
        <v>97</v>
      </c>
      <c r="C163" s="38">
        <v>13</v>
      </c>
      <c r="D163" s="31">
        <v>6</v>
      </c>
      <c r="E163" s="32">
        <f t="shared" si="13"/>
        <v>-7</v>
      </c>
      <c r="F163" s="63">
        <f t="shared" si="14"/>
        <v>-0.53846153846153844</v>
      </c>
      <c r="G163" s="62">
        <f t="shared" si="15"/>
        <v>1.2342098280128605E-5</v>
      </c>
    </row>
    <row r="164" spans="2:7" ht="12">
      <c r="B164" s="17" t="s">
        <v>98</v>
      </c>
      <c r="C164" s="38">
        <v>300</v>
      </c>
      <c r="D164" s="31">
        <v>381</v>
      </c>
      <c r="E164" s="32">
        <f t="shared" si="13"/>
        <v>81</v>
      </c>
      <c r="F164" s="63">
        <f t="shared" si="14"/>
        <v>0.27</v>
      </c>
      <c r="G164" s="62">
        <f t="shared" si="15"/>
        <v>7.8372324078816637E-4</v>
      </c>
    </row>
    <row r="165" spans="2:7" ht="15" customHeight="1">
      <c r="B165" s="17" t="s">
        <v>99</v>
      </c>
      <c r="C165" s="38">
        <v>62</v>
      </c>
      <c r="D165" s="31">
        <v>129</v>
      </c>
      <c r="E165" s="32">
        <f t="shared" si="13"/>
        <v>67</v>
      </c>
      <c r="F165" s="63">
        <f t="shared" si="14"/>
        <v>1.0806451612903225</v>
      </c>
      <c r="G165" s="62">
        <f t="shared" si="15"/>
        <v>2.6535511302276503E-4</v>
      </c>
    </row>
    <row r="166" spans="2:7" ht="15" customHeight="1">
      <c r="B166" s="17" t="s">
        <v>95</v>
      </c>
      <c r="C166" s="38">
        <v>39</v>
      </c>
      <c r="D166" s="31">
        <v>75</v>
      </c>
      <c r="E166" s="32">
        <f t="shared" si="13"/>
        <v>36</v>
      </c>
      <c r="F166" s="63">
        <f t="shared" si="14"/>
        <v>0.92307692307692313</v>
      </c>
      <c r="G166" s="62">
        <f t="shared" si="15"/>
        <v>1.5427622850160757E-4</v>
      </c>
    </row>
    <row r="167" spans="2:7" ht="15" customHeight="1">
      <c r="B167" s="18" t="s">
        <v>100</v>
      </c>
      <c r="C167" s="38">
        <v>221</v>
      </c>
      <c r="D167" s="31">
        <v>317</v>
      </c>
      <c r="E167" s="32">
        <f t="shared" si="13"/>
        <v>96</v>
      </c>
      <c r="F167" s="63">
        <f t="shared" si="14"/>
        <v>0.43438914027149322</v>
      </c>
      <c r="G167" s="62">
        <f t="shared" si="15"/>
        <v>6.5207419246679466E-4</v>
      </c>
    </row>
    <row r="168" spans="2:7" ht="15" customHeight="1">
      <c r="B168" s="17" t="s">
        <v>101</v>
      </c>
      <c r="C168" s="38">
        <v>207</v>
      </c>
      <c r="D168" s="31">
        <v>437</v>
      </c>
      <c r="E168" s="32">
        <f t="shared" si="13"/>
        <v>230</v>
      </c>
      <c r="F168" s="63">
        <f t="shared" si="14"/>
        <v>1.1111111111111112</v>
      </c>
      <c r="G168" s="62">
        <f t="shared" si="15"/>
        <v>8.9891615806936666E-4</v>
      </c>
    </row>
    <row r="169" spans="2:7" ht="12">
      <c r="B169" s="18" t="s">
        <v>89</v>
      </c>
      <c r="C169" s="38">
        <v>1600</v>
      </c>
      <c r="D169" s="31">
        <v>1395</v>
      </c>
      <c r="E169" s="32">
        <f t="shared" si="13"/>
        <v>-205</v>
      </c>
      <c r="F169" s="63">
        <f t="shared" si="14"/>
        <v>-0.12812499999999999</v>
      </c>
      <c r="G169" s="62">
        <f t="shared" si="15"/>
        <v>2.8695378501299006E-3</v>
      </c>
    </row>
    <row r="170" spans="2:7" ht="15" customHeight="1">
      <c r="B170" s="17" t="s">
        <v>93</v>
      </c>
      <c r="C170" s="38">
        <v>70</v>
      </c>
      <c r="D170" s="31">
        <v>120</v>
      </c>
      <c r="E170" s="32">
        <f t="shared" si="13"/>
        <v>50</v>
      </c>
      <c r="F170" s="63">
        <f t="shared" si="14"/>
        <v>0.7142857142857143</v>
      </c>
      <c r="G170" s="62">
        <f t="shared" si="15"/>
        <v>2.4684196560257211E-4</v>
      </c>
    </row>
    <row r="171" spans="2:7" ht="15" customHeight="1">
      <c r="B171" s="73" t="s">
        <v>110</v>
      </c>
      <c r="C171" s="74">
        <f>C172+C192+C209+C215+C220</f>
        <v>444</v>
      </c>
      <c r="D171" s="74">
        <f>D172+D192+D209+D215+D220</f>
        <v>627</v>
      </c>
      <c r="E171" s="74">
        <f t="shared" si="13"/>
        <v>183</v>
      </c>
      <c r="F171" s="75">
        <f t="shared" si="14"/>
        <v>0.41216216216216217</v>
      </c>
      <c r="G171" s="76">
        <f t="shared" si="15"/>
        <v>1.2897492702734392E-3</v>
      </c>
    </row>
    <row r="172" spans="2:7" ht="15" customHeight="1">
      <c r="B172" s="77" t="s">
        <v>111</v>
      </c>
      <c r="C172" s="78">
        <f>SUM(C173:C191)</f>
        <v>129</v>
      </c>
      <c r="D172" s="78">
        <f>SUM(D173:D191)</f>
        <v>206</v>
      </c>
      <c r="E172" s="78">
        <f t="shared" si="13"/>
        <v>77</v>
      </c>
      <c r="F172" s="79">
        <f t="shared" si="14"/>
        <v>0.5968992248062015</v>
      </c>
      <c r="G172" s="80">
        <f t="shared" si="15"/>
        <v>4.2374537428441542E-4</v>
      </c>
    </row>
    <row r="173" spans="2:7" ht="15" customHeight="1">
      <c r="B173" s="21" t="s">
        <v>176</v>
      </c>
      <c r="C173" s="38">
        <v>0</v>
      </c>
      <c r="D173" s="31">
        <v>0</v>
      </c>
      <c r="E173" s="32">
        <f t="shared" si="13"/>
        <v>0</v>
      </c>
      <c r="F173" s="63"/>
      <c r="G173" s="62">
        <f t="shared" si="15"/>
        <v>0</v>
      </c>
    </row>
    <row r="174" spans="2:7" s="10" customFormat="1" ht="15" customHeight="1">
      <c r="B174" s="21" t="s">
        <v>210</v>
      </c>
      <c r="C174" s="38">
        <v>81</v>
      </c>
      <c r="D174" s="31">
        <v>108</v>
      </c>
      <c r="E174" s="32">
        <f t="shared" si="13"/>
        <v>27</v>
      </c>
      <c r="F174" s="63">
        <f t="shared" si="14"/>
        <v>0.33333333333333331</v>
      </c>
      <c r="G174" s="62">
        <f t="shared" si="15"/>
        <v>2.2215776904231489E-4</v>
      </c>
    </row>
    <row r="175" spans="2:7" ht="15" customHeight="1">
      <c r="B175" s="21" t="s">
        <v>177</v>
      </c>
      <c r="C175" s="38">
        <v>0</v>
      </c>
      <c r="D175" s="31">
        <v>0</v>
      </c>
      <c r="E175" s="32">
        <f t="shared" si="13"/>
        <v>0</v>
      </c>
      <c r="F175" s="63"/>
      <c r="G175" s="62">
        <f t="shared" si="15"/>
        <v>0</v>
      </c>
    </row>
    <row r="176" spans="2:7" ht="15" customHeight="1">
      <c r="B176" s="21" t="s">
        <v>113</v>
      </c>
      <c r="C176" s="38">
        <v>3</v>
      </c>
      <c r="D176" s="31">
        <v>13</v>
      </c>
      <c r="E176" s="32">
        <f t="shared" si="13"/>
        <v>10</v>
      </c>
      <c r="F176" s="63">
        <f t="shared" si="14"/>
        <v>3.3333333333333335</v>
      </c>
      <c r="G176" s="62">
        <f t="shared" si="15"/>
        <v>2.6741212940278644E-5</v>
      </c>
    </row>
    <row r="177" spans="2:7" ht="15" customHeight="1">
      <c r="B177" s="21" t="s">
        <v>112</v>
      </c>
      <c r="C177" s="38">
        <v>9</v>
      </c>
      <c r="D177" s="31">
        <v>10</v>
      </c>
      <c r="E177" s="32">
        <f t="shared" si="13"/>
        <v>1</v>
      </c>
      <c r="F177" s="63">
        <f t="shared" si="14"/>
        <v>0.1111111111111111</v>
      </c>
      <c r="G177" s="62">
        <f t="shared" si="15"/>
        <v>2.057016380021434E-5</v>
      </c>
    </row>
    <row r="178" spans="2:7" ht="15" customHeight="1">
      <c r="B178" s="21" t="s">
        <v>116</v>
      </c>
      <c r="C178" s="38">
        <v>16</v>
      </c>
      <c r="D178" s="31">
        <v>26</v>
      </c>
      <c r="E178" s="32">
        <f t="shared" si="13"/>
        <v>10</v>
      </c>
      <c r="F178" s="63">
        <f t="shared" si="14"/>
        <v>0.625</v>
      </c>
      <c r="G178" s="62">
        <f t="shared" si="15"/>
        <v>5.3482425880557288E-5</v>
      </c>
    </row>
    <row r="179" spans="2:7" ht="15" customHeight="1">
      <c r="B179" s="21" t="s">
        <v>117</v>
      </c>
      <c r="C179" s="38">
        <v>0</v>
      </c>
      <c r="D179" s="31">
        <v>1</v>
      </c>
      <c r="E179" s="32">
        <f t="shared" si="13"/>
        <v>1</v>
      </c>
      <c r="F179" s="63"/>
      <c r="G179" s="62">
        <f t="shared" si="15"/>
        <v>2.0570163800214343E-6</v>
      </c>
    </row>
    <row r="180" spans="2:7" ht="15" customHeight="1">
      <c r="B180" s="21" t="s">
        <v>178</v>
      </c>
      <c r="C180" s="38">
        <v>0</v>
      </c>
      <c r="D180" s="31">
        <v>0</v>
      </c>
      <c r="E180" s="32">
        <f t="shared" si="13"/>
        <v>0</v>
      </c>
      <c r="F180" s="63"/>
      <c r="G180" s="62">
        <f t="shared" si="15"/>
        <v>0</v>
      </c>
    </row>
    <row r="181" spans="2:7" ht="15" customHeight="1">
      <c r="B181" s="21" t="s">
        <v>219</v>
      </c>
      <c r="C181" s="38">
        <v>2</v>
      </c>
      <c r="D181" s="31">
        <v>1</v>
      </c>
      <c r="E181" s="32">
        <f t="shared" si="13"/>
        <v>-1</v>
      </c>
      <c r="F181" s="63">
        <f t="shared" si="14"/>
        <v>-0.5</v>
      </c>
      <c r="G181" s="62">
        <f t="shared" si="15"/>
        <v>2.0570163800214343E-6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f t="shared" si="13"/>
        <v>0</v>
      </c>
      <c r="F182" s="63"/>
      <c r="G182" s="62">
        <f t="shared" si="15"/>
        <v>0</v>
      </c>
    </row>
    <row r="183" spans="2:7" ht="15" customHeight="1">
      <c r="B183" s="21" t="s">
        <v>180</v>
      </c>
      <c r="C183" s="38">
        <v>1</v>
      </c>
      <c r="D183" s="31">
        <v>0</v>
      </c>
      <c r="E183" s="32">
        <f t="shared" si="13"/>
        <v>-1</v>
      </c>
      <c r="F183" s="63">
        <f t="shared" si="14"/>
        <v>-1</v>
      </c>
      <c r="G183" s="62">
        <f t="shared" si="15"/>
        <v>0</v>
      </c>
    </row>
    <row r="184" spans="2:7" ht="12.75" customHeight="1">
      <c r="B184" s="21" t="s">
        <v>181</v>
      </c>
      <c r="C184" s="38">
        <v>1</v>
      </c>
      <c r="D184" s="31">
        <v>0</v>
      </c>
      <c r="E184" s="32">
        <f t="shared" si="13"/>
        <v>-1</v>
      </c>
      <c r="F184" s="63">
        <f t="shared" si="14"/>
        <v>-1</v>
      </c>
      <c r="G184" s="62">
        <f t="shared" si="15"/>
        <v>0</v>
      </c>
    </row>
    <row r="185" spans="2:7" ht="12">
      <c r="B185" s="21" t="s">
        <v>182</v>
      </c>
      <c r="C185" s="38">
        <v>0</v>
      </c>
      <c r="D185" s="31">
        <v>0</v>
      </c>
      <c r="E185" s="32">
        <f t="shared" si="13"/>
        <v>0</v>
      </c>
      <c r="F185" s="63"/>
      <c r="G185" s="62">
        <f t="shared" si="15"/>
        <v>0</v>
      </c>
    </row>
    <row r="186" spans="2:7" ht="15" customHeight="1">
      <c r="B186" s="21" t="s">
        <v>118</v>
      </c>
      <c r="C186" s="38">
        <v>0</v>
      </c>
      <c r="D186" s="31">
        <v>3</v>
      </c>
      <c r="E186" s="32">
        <f t="shared" si="13"/>
        <v>3</v>
      </c>
      <c r="F186" s="63"/>
      <c r="G186" s="62">
        <f t="shared" si="15"/>
        <v>6.1710491400643023E-6</v>
      </c>
    </row>
    <row r="187" spans="2:7" ht="15" customHeight="1">
      <c r="B187" s="21" t="s">
        <v>183</v>
      </c>
      <c r="C187" s="38">
        <v>8</v>
      </c>
      <c r="D187" s="31">
        <v>27</v>
      </c>
      <c r="E187" s="32">
        <f t="shared" si="13"/>
        <v>19</v>
      </c>
      <c r="F187" s="63">
        <f t="shared" si="14"/>
        <v>2.375</v>
      </c>
      <c r="G187" s="62">
        <f t="shared" si="15"/>
        <v>5.5539442260578723E-5</v>
      </c>
    </row>
    <row r="188" spans="2:7" ht="15" customHeight="1">
      <c r="B188" s="21" t="s">
        <v>119</v>
      </c>
      <c r="C188" s="38">
        <v>1</v>
      </c>
      <c r="D188" s="31">
        <v>3</v>
      </c>
      <c r="E188" s="32">
        <f t="shared" si="13"/>
        <v>2</v>
      </c>
      <c r="F188" s="63">
        <f t="shared" si="14"/>
        <v>2</v>
      </c>
      <c r="G188" s="62">
        <f t="shared" si="15"/>
        <v>6.1710491400643023E-6</v>
      </c>
    </row>
    <row r="189" spans="2:7" ht="12">
      <c r="B189" s="21" t="s">
        <v>120</v>
      </c>
      <c r="C189" s="38">
        <v>4</v>
      </c>
      <c r="D189" s="31">
        <v>4</v>
      </c>
      <c r="E189" s="32">
        <f t="shared" si="13"/>
        <v>0</v>
      </c>
      <c r="F189" s="63">
        <f t="shared" si="14"/>
        <v>0</v>
      </c>
      <c r="G189" s="62">
        <f t="shared" si="15"/>
        <v>8.228065520085737E-6</v>
      </c>
    </row>
    <row r="190" spans="2:7" ht="15" customHeight="1">
      <c r="B190" s="21" t="s">
        <v>114</v>
      </c>
      <c r="C190" s="38">
        <v>0</v>
      </c>
      <c r="D190" s="31">
        <v>0</v>
      </c>
      <c r="E190" s="32">
        <f t="shared" si="13"/>
        <v>0</v>
      </c>
      <c r="F190" s="63"/>
      <c r="G190" s="62">
        <f t="shared" si="15"/>
        <v>0</v>
      </c>
    </row>
    <row r="191" spans="2:7" ht="15" customHeight="1">
      <c r="B191" s="21" t="s">
        <v>115</v>
      </c>
      <c r="C191" s="38">
        <v>3</v>
      </c>
      <c r="D191" s="31">
        <v>10</v>
      </c>
      <c r="E191" s="32">
        <f t="shared" si="13"/>
        <v>7</v>
      </c>
      <c r="F191" s="63">
        <f t="shared" si="14"/>
        <v>2.3333333333333335</v>
      </c>
      <c r="G191" s="62">
        <f t="shared" si="15"/>
        <v>2.057016380021434E-5</v>
      </c>
    </row>
    <row r="192" spans="2:7" ht="15" customHeight="1">
      <c r="B192" s="77" t="s">
        <v>128</v>
      </c>
      <c r="C192" s="78">
        <f>SUM(C193:C208)</f>
        <v>66</v>
      </c>
      <c r="D192" s="78">
        <f>SUM(D193:D208)</f>
        <v>44</v>
      </c>
      <c r="E192" s="78">
        <f t="shared" si="13"/>
        <v>-22</v>
      </c>
      <c r="F192" s="79">
        <f t="shared" si="14"/>
        <v>-0.33333333333333331</v>
      </c>
      <c r="G192" s="80">
        <f t="shared" si="15"/>
        <v>9.0508720720943099E-5</v>
      </c>
    </row>
    <row r="193" spans="1:7" ht="15" customHeight="1">
      <c r="A193" s="12"/>
      <c r="B193" s="18" t="s">
        <v>204</v>
      </c>
      <c r="C193" s="38">
        <v>0</v>
      </c>
      <c r="D193" s="31">
        <v>1</v>
      </c>
      <c r="E193" s="32">
        <f t="shared" si="13"/>
        <v>1</v>
      </c>
      <c r="F193" s="63"/>
      <c r="G193" s="62">
        <f t="shared" si="15"/>
        <v>2.0570163800214343E-6</v>
      </c>
    </row>
    <row r="194" spans="1:7" ht="15" customHeight="1">
      <c r="A194" s="12"/>
      <c r="B194" s="20" t="s">
        <v>201</v>
      </c>
      <c r="C194" s="38">
        <v>0</v>
      </c>
      <c r="D194" s="31">
        <v>0</v>
      </c>
      <c r="E194" s="32">
        <f t="shared" si="13"/>
        <v>0</v>
      </c>
      <c r="F194" s="63"/>
      <c r="G194" s="62">
        <f t="shared" si="15"/>
        <v>0</v>
      </c>
    </row>
    <row r="195" spans="1:7" ht="15" customHeight="1">
      <c r="A195" s="12"/>
      <c r="B195" s="21" t="s">
        <v>123</v>
      </c>
      <c r="C195" s="38">
        <v>0</v>
      </c>
      <c r="D195" s="31">
        <v>0</v>
      </c>
      <c r="E195" s="32">
        <f t="shared" si="13"/>
        <v>0</v>
      </c>
      <c r="F195" s="63"/>
      <c r="G195" s="62">
        <f t="shared" si="15"/>
        <v>0</v>
      </c>
    </row>
    <row r="196" spans="1:7" ht="15" customHeight="1">
      <c r="A196" s="12"/>
      <c r="B196" s="21" t="s">
        <v>184</v>
      </c>
      <c r="C196" s="38">
        <v>0</v>
      </c>
      <c r="D196" s="31">
        <v>4</v>
      </c>
      <c r="E196" s="32">
        <f t="shared" si="13"/>
        <v>4</v>
      </c>
      <c r="F196" s="63"/>
      <c r="G196" s="62">
        <f t="shared" si="15"/>
        <v>8.228065520085737E-6</v>
      </c>
    </row>
    <row r="197" spans="1:7" ht="15" customHeight="1">
      <c r="A197" s="12"/>
      <c r="B197" s="21" t="s">
        <v>205</v>
      </c>
      <c r="C197" s="38">
        <v>0</v>
      </c>
      <c r="D197" s="31">
        <v>0</v>
      </c>
      <c r="E197" s="32">
        <f t="shared" si="13"/>
        <v>0</v>
      </c>
      <c r="F197" s="63"/>
      <c r="G197" s="62">
        <f t="shared" si="15"/>
        <v>0</v>
      </c>
    </row>
    <row r="198" spans="1:7" ht="15" customHeight="1">
      <c r="A198" s="12"/>
      <c r="B198" s="21" t="s">
        <v>121</v>
      </c>
      <c r="C198" s="38">
        <v>3</v>
      </c>
      <c r="D198" s="31">
        <v>4</v>
      </c>
      <c r="E198" s="32">
        <f t="shared" si="13"/>
        <v>1</v>
      </c>
      <c r="F198" s="63">
        <f t="shared" si="14"/>
        <v>0.33333333333333331</v>
      </c>
      <c r="G198" s="62">
        <f t="shared" si="15"/>
        <v>8.228065520085737E-6</v>
      </c>
    </row>
    <row r="199" spans="1:7" ht="15" customHeight="1">
      <c r="A199" s="12"/>
      <c r="B199" s="21" t="s">
        <v>122</v>
      </c>
      <c r="C199" s="38">
        <v>1</v>
      </c>
      <c r="D199" s="31">
        <v>1</v>
      </c>
      <c r="E199" s="32">
        <f t="shared" ref="E199:E230" si="16">D199-C199</f>
        <v>0</v>
      </c>
      <c r="F199" s="63">
        <f t="shared" si="14"/>
        <v>0</v>
      </c>
      <c r="G199" s="62">
        <f t="shared" si="15"/>
        <v>2.0570163800214343E-6</v>
      </c>
    </row>
    <row r="200" spans="1:7" ht="15" customHeight="1">
      <c r="A200" s="12"/>
      <c r="B200" s="21" t="s">
        <v>185</v>
      </c>
      <c r="C200" s="38">
        <v>0</v>
      </c>
      <c r="D200" s="31">
        <v>0</v>
      </c>
      <c r="E200" s="32">
        <f t="shared" si="16"/>
        <v>0</v>
      </c>
      <c r="F200" s="63"/>
      <c r="G200" s="62">
        <f t="shared" si="15"/>
        <v>0</v>
      </c>
    </row>
    <row r="201" spans="1:7" ht="15" customHeight="1">
      <c r="A201" s="12"/>
      <c r="B201" s="17" t="s">
        <v>139</v>
      </c>
      <c r="C201" s="38">
        <v>1</v>
      </c>
      <c r="D201" s="31">
        <v>0</v>
      </c>
      <c r="E201" s="32">
        <f t="shared" si="16"/>
        <v>-1</v>
      </c>
      <c r="F201" s="63">
        <f t="shared" si="14"/>
        <v>-1</v>
      </c>
      <c r="G201" s="62">
        <f t="shared" ref="G201:G230" si="17">D201/$D$2</f>
        <v>0</v>
      </c>
    </row>
    <row r="202" spans="1:7" ht="15" customHeight="1">
      <c r="A202" s="12"/>
      <c r="B202" s="21" t="s">
        <v>124</v>
      </c>
      <c r="C202" s="38">
        <v>0</v>
      </c>
      <c r="D202" s="31">
        <v>2</v>
      </c>
      <c r="E202" s="32">
        <f t="shared" si="16"/>
        <v>2</v>
      </c>
      <c r="F202" s="63"/>
      <c r="G202" s="62">
        <f t="shared" si="17"/>
        <v>4.1140327600428685E-6</v>
      </c>
    </row>
    <row r="203" spans="1:7" ht="15" customHeight="1">
      <c r="A203" s="12"/>
      <c r="B203" s="21" t="s">
        <v>186</v>
      </c>
      <c r="C203" s="38">
        <v>0</v>
      </c>
      <c r="D203" s="31">
        <v>0</v>
      </c>
      <c r="E203" s="32">
        <f t="shared" si="16"/>
        <v>0</v>
      </c>
      <c r="F203" s="63"/>
      <c r="G203" s="62">
        <f t="shared" si="17"/>
        <v>0</v>
      </c>
    </row>
    <row r="204" spans="1:7" ht="15" customHeight="1">
      <c r="A204" s="12"/>
      <c r="B204" s="21" t="s">
        <v>187</v>
      </c>
      <c r="C204" s="38">
        <v>2</v>
      </c>
      <c r="D204" s="31">
        <v>0</v>
      </c>
      <c r="E204" s="32">
        <f t="shared" si="16"/>
        <v>-2</v>
      </c>
      <c r="F204" s="63">
        <f t="shared" ref="F204" si="18">E204/C204</f>
        <v>-1</v>
      </c>
      <c r="G204" s="62">
        <f t="shared" si="17"/>
        <v>0</v>
      </c>
    </row>
    <row r="205" spans="1:7" ht="15" customHeight="1">
      <c r="A205" s="12"/>
      <c r="B205" s="21" t="s">
        <v>125</v>
      </c>
      <c r="C205" s="38">
        <v>56</v>
      </c>
      <c r="D205" s="31">
        <v>32</v>
      </c>
      <c r="E205" s="32">
        <f t="shared" si="16"/>
        <v>-24</v>
      </c>
      <c r="F205" s="63">
        <f t="shared" ref="F205:F207" si="19">E205/C205</f>
        <v>-0.42857142857142855</v>
      </c>
      <c r="G205" s="62">
        <f t="shared" si="17"/>
        <v>6.5824524160685896E-5</v>
      </c>
    </row>
    <row r="206" spans="1:7" ht="15" customHeight="1">
      <c r="A206" s="12"/>
      <c r="B206" s="21" t="s">
        <v>126</v>
      </c>
      <c r="C206" s="38">
        <v>1</v>
      </c>
      <c r="D206" s="31">
        <v>0</v>
      </c>
      <c r="E206" s="32">
        <f t="shared" si="16"/>
        <v>-1</v>
      </c>
      <c r="F206" s="63">
        <f t="shared" si="19"/>
        <v>-1</v>
      </c>
      <c r="G206" s="62">
        <f t="shared" si="17"/>
        <v>0</v>
      </c>
    </row>
    <row r="207" spans="1:7" ht="15" customHeight="1">
      <c r="A207" s="12"/>
      <c r="B207" s="21" t="s">
        <v>188</v>
      </c>
      <c r="C207" s="38">
        <v>2</v>
      </c>
      <c r="D207" s="31">
        <v>0</v>
      </c>
      <c r="E207" s="32">
        <f t="shared" si="16"/>
        <v>-2</v>
      </c>
      <c r="F207" s="63">
        <f t="shared" si="19"/>
        <v>-1</v>
      </c>
      <c r="G207" s="62">
        <f t="shared" si="17"/>
        <v>0</v>
      </c>
    </row>
    <row r="208" spans="1:7" ht="15" customHeight="1">
      <c r="A208" s="12"/>
      <c r="B208" s="21" t="s">
        <v>127</v>
      </c>
      <c r="C208" s="38">
        <v>0</v>
      </c>
      <c r="D208" s="31">
        <v>0</v>
      </c>
      <c r="E208" s="32">
        <f t="shared" si="16"/>
        <v>0</v>
      </c>
      <c r="F208" s="63"/>
      <c r="G208" s="62">
        <f t="shared" si="17"/>
        <v>0</v>
      </c>
    </row>
    <row r="209" spans="1:7" ht="15" customHeight="1">
      <c r="B209" s="77" t="s">
        <v>129</v>
      </c>
      <c r="C209" s="78">
        <f>SUM(C210:C214)</f>
        <v>97</v>
      </c>
      <c r="D209" s="78">
        <f>SUM(D210:D214)</f>
        <v>144</v>
      </c>
      <c r="E209" s="78">
        <f>D209-C209</f>
        <v>47</v>
      </c>
      <c r="F209" s="79">
        <f>E209/C209</f>
        <v>0.4845360824742268</v>
      </c>
      <c r="G209" s="80">
        <f t="shared" si="17"/>
        <v>2.9621035872308654E-4</v>
      </c>
    </row>
    <row r="210" spans="1:7" ht="13.5" customHeight="1">
      <c r="B210" s="21" t="s">
        <v>189</v>
      </c>
      <c r="C210" s="38">
        <v>2</v>
      </c>
      <c r="D210" s="31">
        <v>0</v>
      </c>
      <c r="E210" s="32">
        <f t="shared" si="16"/>
        <v>-2</v>
      </c>
      <c r="F210" s="63">
        <f t="shared" ref="F210:F211" si="20">E210/C210</f>
        <v>-1</v>
      </c>
      <c r="G210" s="62">
        <f t="shared" si="17"/>
        <v>0</v>
      </c>
    </row>
    <row r="211" spans="1:7" ht="15" customHeight="1">
      <c r="A211" s="12"/>
      <c r="B211" s="20" t="s">
        <v>190</v>
      </c>
      <c r="C211" s="38">
        <v>1</v>
      </c>
      <c r="D211" s="31">
        <v>0</v>
      </c>
      <c r="E211" s="32">
        <f t="shared" si="16"/>
        <v>-1</v>
      </c>
      <c r="F211" s="63">
        <f t="shared" si="20"/>
        <v>-1</v>
      </c>
      <c r="G211" s="62">
        <f t="shared" si="17"/>
        <v>0</v>
      </c>
    </row>
    <row r="212" spans="1:7" ht="15" customHeight="1">
      <c r="A212" s="12"/>
      <c r="B212" s="21" t="s">
        <v>191</v>
      </c>
      <c r="C212" s="38">
        <v>1</v>
      </c>
      <c r="D212" s="31">
        <v>1</v>
      </c>
      <c r="E212" s="32">
        <f t="shared" si="16"/>
        <v>0</v>
      </c>
      <c r="F212" s="63">
        <f t="shared" ref="F212:F214" si="21">E212/C212</f>
        <v>0</v>
      </c>
      <c r="G212" s="62">
        <f t="shared" si="17"/>
        <v>2.0570163800214343E-6</v>
      </c>
    </row>
    <row r="213" spans="1:7" ht="15" customHeight="1">
      <c r="A213" s="12"/>
      <c r="B213" s="21" t="s">
        <v>129</v>
      </c>
      <c r="C213" s="38">
        <v>92</v>
      </c>
      <c r="D213" s="31">
        <v>140</v>
      </c>
      <c r="E213" s="32">
        <f t="shared" si="16"/>
        <v>48</v>
      </c>
      <c r="F213" s="63">
        <f t="shared" si="21"/>
        <v>0.52173913043478259</v>
      </c>
      <c r="G213" s="62">
        <f t="shared" si="17"/>
        <v>2.8798229320300077E-4</v>
      </c>
    </row>
    <row r="214" spans="1:7" s="81" customFormat="1" ht="15" customHeight="1">
      <c r="A214" s="12"/>
      <c r="B214" s="21" t="s">
        <v>276</v>
      </c>
      <c r="C214" s="38">
        <v>1</v>
      </c>
      <c r="D214" s="31">
        <v>3</v>
      </c>
      <c r="E214" s="32">
        <f t="shared" si="16"/>
        <v>2</v>
      </c>
      <c r="F214" s="63">
        <f t="shared" si="21"/>
        <v>2</v>
      </c>
      <c r="G214" s="62">
        <f t="shared" si="17"/>
        <v>6.1710491400643023E-6</v>
      </c>
    </row>
    <row r="215" spans="1:7">
      <c r="B215" s="77" t="s">
        <v>130</v>
      </c>
      <c r="C215" s="78">
        <f>SUM(C216:C219)</f>
        <v>141</v>
      </c>
      <c r="D215" s="78">
        <f>SUM(D216:D219)</f>
        <v>221</v>
      </c>
      <c r="E215" s="78">
        <f t="shared" si="16"/>
        <v>80</v>
      </c>
      <c r="F215" s="79">
        <f t="shared" ref="F215:F230" si="22">E215/C215</f>
        <v>0.56737588652482274</v>
      </c>
      <c r="G215" s="80">
        <f t="shared" si="17"/>
        <v>4.5460061998473693E-4</v>
      </c>
    </row>
    <row r="216" spans="1:7" ht="15" customHeight="1">
      <c r="B216" s="17" t="s">
        <v>131</v>
      </c>
      <c r="C216" s="38">
        <v>17</v>
      </c>
      <c r="D216" s="31">
        <v>19</v>
      </c>
      <c r="E216" s="32">
        <f t="shared" si="16"/>
        <v>2</v>
      </c>
      <c r="F216" s="63">
        <f t="shared" si="22"/>
        <v>0.11764705882352941</v>
      </c>
      <c r="G216" s="62">
        <f t="shared" si="17"/>
        <v>3.9083311220407245E-5</v>
      </c>
    </row>
    <row r="217" spans="1:7" ht="15" customHeight="1">
      <c r="B217" s="17" t="s">
        <v>132</v>
      </c>
      <c r="C217" s="38">
        <v>49</v>
      </c>
      <c r="D217" s="31">
        <v>70</v>
      </c>
      <c r="E217" s="32">
        <f t="shared" si="16"/>
        <v>21</v>
      </c>
      <c r="F217" s="63">
        <f t="shared" si="22"/>
        <v>0.42857142857142855</v>
      </c>
      <c r="G217" s="62">
        <f t="shared" si="17"/>
        <v>1.4399114660150039E-4</v>
      </c>
    </row>
    <row r="218" spans="1:7" ht="15" customHeight="1">
      <c r="B218" s="17" t="s">
        <v>133</v>
      </c>
      <c r="C218" s="38">
        <v>25</v>
      </c>
      <c r="D218" s="31">
        <v>65</v>
      </c>
      <c r="E218" s="32">
        <f t="shared" si="16"/>
        <v>40</v>
      </c>
      <c r="F218" s="63">
        <f t="shared" si="22"/>
        <v>1.6</v>
      </c>
      <c r="G218" s="62">
        <f t="shared" si="17"/>
        <v>1.3370606470139321E-4</v>
      </c>
    </row>
    <row r="219" spans="1:7" ht="15" customHeight="1">
      <c r="B219" s="17" t="s">
        <v>134</v>
      </c>
      <c r="C219" s="38">
        <v>50</v>
      </c>
      <c r="D219" s="31">
        <v>67</v>
      </c>
      <c r="E219" s="32">
        <f t="shared" si="16"/>
        <v>17</v>
      </c>
      <c r="F219" s="63">
        <f t="shared" si="22"/>
        <v>0.34</v>
      </c>
      <c r="G219" s="62">
        <f t="shared" si="17"/>
        <v>1.3782009746143609E-4</v>
      </c>
    </row>
    <row r="220" spans="1:7">
      <c r="B220" s="77" t="s">
        <v>135</v>
      </c>
      <c r="C220" s="78">
        <f>SUM(C221:C227)</f>
        <v>11</v>
      </c>
      <c r="D220" s="78">
        <f>SUM(D221:D227)</f>
        <v>12</v>
      </c>
      <c r="E220" s="78">
        <f t="shared" si="16"/>
        <v>1</v>
      </c>
      <c r="F220" s="79">
        <f t="shared" si="22"/>
        <v>9.0909090909090912E-2</v>
      </c>
      <c r="G220" s="80">
        <f t="shared" si="17"/>
        <v>2.4684196560257209E-5</v>
      </c>
    </row>
    <row r="221" spans="1:7" ht="12">
      <c r="B221" s="21" t="s">
        <v>192</v>
      </c>
      <c r="C221" s="38">
        <v>0</v>
      </c>
      <c r="D221" s="31">
        <v>0</v>
      </c>
      <c r="E221" s="32">
        <f t="shared" si="16"/>
        <v>0</v>
      </c>
      <c r="F221" s="63"/>
      <c r="G221" s="62">
        <f t="shared" si="17"/>
        <v>0</v>
      </c>
    </row>
    <row r="222" spans="1:7" ht="12">
      <c r="B222" s="21" t="s">
        <v>137</v>
      </c>
      <c r="C222" s="38">
        <v>7</v>
      </c>
      <c r="D222" s="31">
        <v>10</v>
      </c>
      <c r="E222" s="32">
        <f t="shared" si="16"/>
        <v>3</v>
      </c>
      <c r="F222" s="63">
        <f t="shared" si="22"/>
        <v>0.42857142857142855</v>
      </c>
      <c r="G222" s="62">
        <f t="shared" si="17"/>
        <v>2.057016380021434E-5</v>
      </c>
    </row>
    <row r="223" spans="1:7" ht="12">
      <c r="B223" s="21" t="s">
        <v>193</v>
      </c>
      <c r="C223" s="38">
        <v>0</v>
      </c>
      <c r="D223" s="31">
        <v>0</v>
      </c>
      <c r="E223" s="32">
        <f t="shared" si="16"/>
        <v>0</v>
      </c>
      <c r="F223" s="63"/>
      <c r="G223" s="62">
        <f t="shared" si="17"/>
        <v>0</v>
      </c>
    </row>
    <row r="224" spans="1:7" ht="12">
      <c r="B224" s="21" t="s">
        <v>206</v>
      </c>
      <c r="C224" s="38">
        <v>0</v>
      </c>
      <c r="D224" s="31">
        <v>0</v>
      </c>
      <c r="E224" s="32">
        <f t="shared" si="16"/>
        <v>0</v>
      </c>
      <c r="F224" s="63"/>
      <c r="G224" s="62">
        <f t="shared" si="17"/>
        <v>0</v>
      </c>
    </row>
    <row r="225" spans="2:7" ht="12">
      <c r="B225" s="21" t="s">
        <v>194</v>
      </c>
      <c r="C225" s="38">
        <v>4</v>
      </c>
      <c r="D225" s="31">
        <v>2</v>
      </c>
      <c r="E225" s="32">
        <f t="shared" si="16"/>
        <v>-2</v>
      </c>
      <c r="F225" s="63">
        <f t="shared" si="22"/>
        <v>-0.5</v>
      </c>
      <c r="G225" s="62">
        <f t="shared" si="17"/>
        <v>4.1140327600428685E-6</v>
      </c>
    </row>
    <row r="226" spans="2:7" ht="12">
      <c r="B226" s="21" t="s">
        <v>136</v>
      </c>
      <c r="C226" s="38">
        <v>0</v>
      </c>
      <c r="D226" s="31">
        <v>0</v>
      </c>
      <c r="E226" s="32">
        <f t="shared" si="16"/>
        <v>0</v>
      </c>
      <c r="F226" s="63"/>
      <c r="G226" s="62">
        <f t="shared" si="17"/>
        <v>0</v>
      </c>
    </row>
    <row r="227" spans="2:7" s="10" customFormat="1" ht="12">
      <c r="B227" s="21" t="s">
        <v>233</v>
      </c>
      <c r="C227" s="38">
        <v>0</v>
      </c>
      <c r="D227" s="31">
        <v>0</v>
      </c>
      <c r="E227" s="32">
        <f t="shared" si="16"/>
        <v>0</v>
      </c>
      <c r="F227" s="63"/>
      <c r="G227" s="62">
        <f t="shared" si="17"/>
        <v>0</v>
      </c>
    </row>
    <row r="228" spans="2:7">
      <c r="B228" s="73" t="s">
        <v>198</v>
      </c>
      <c r="C228" s="74">
        <f>SUM(C229:C230)</f>
        <v>413</v>
      </c>
      <c r="D228" s="74">
        <f>SUM(D229:D230)</f>
        <v>467</v>
      </c>
      <c r="E228" s="74">
        <f>D228-C228</f>
        <v>54</v>
      </c>
      <c r="F228" s="75">
        <f t="shared" si="22"/>
        <v>0.13075060532687652</v>
      </c>
      <c r="G228" s="76">
        <f t="shared" si="17"/>
        <v>9.6062664947000969E-4</v>
      </c>
    </row>
    <row r="229" spans="2:7" ht="12">
      <c r="B229" s="17" t="s">
        <v>140</v>
      </c>
      <c r="C229" s="38">
        <v>398</v>
      </c>
      <c r="D229" s="31">
        <v>454</v>
      </c>
      <c r="E229" s="32">
        <f>D229-C229</f>
        <v>56</v>
      </c>
      <c r="F229" s="63">
        <f t="shared" si="22"/>
        <v>0.1407035175879397</v>
      </c>
      <c r="G229" s="62">
        <f t="shared" si="17"/>
        <v>9.3388543652973106E-4</v>
      </c>
    </row>
    <row r="230" spans="2:7" ht="12.75" thickBot="1">
      <c r="B230" s="25" t="s">
        <v>138</v>
      </c>
      <c r="C230" s="41">
        <v>15</v>
      </c>
      <c r="D230" s="40">
        <v>13</v>
      </c>
      <c r="E230" s="33">
        <f t="shared" si="16"/>
        <v>-2</v>
      </c>
      <c r="F230" s="64">
        <f t="shared" si="22"/>
        <v>-0.13333333333333333</v>
      </c>
      <c r="G230" s="66">
        <f t="shared" si="17"/>
        <v>2.6741212940278644E-5</v>
      </c>
    </row>
    <row r="231" spans="2:7" s="50" customFormat="1" ht="12">
      <c r="B231" s="81"/>
      <c r="C231" s="81"/>
      <c r="D231" s="81"/>
      <c r="E231" s="81"/>
      <c r="F231" s="81"/>
      <c r="G231" s="81"/>
    </row>
    <row r="232" spans="2:7" s="50" customFormat="1" ht="12">
      <c r="B232" s="81"/>
      <c r="C232" s="81"/>
      <c r="D232" s="81"/>
      <c r="E232" s="81"/>
      <c r="F232" s="81"/>
      <c r="G232" s="81"/>
    </row>
    <row r="233" spans="2:7" s="50" customFormat="1" ht="12">
      <c r="B233" s="81"/>
      <c r="C233" s="81"/>
      <c r="D233" s="81"/>
      <c r="E233" s="81"/>
      <c r="F233" s="81"/>
      <c r="G233" s="81"/>
    </row>
    <row r="234" spans="2:7" s="50" customFormat="1" ht="12">
      <c r="B234" s="81"/>
      <c r="C234" s="81"/>
      <c r="D234" s="81"/>
      <c r="E234" s="81"/>
      <c r="F234" s="81"/>
      <c r="G234" s="81"/>
    </row>
    <row r="235" spans="2:7" ht="15" customHeight="1">
      <c r="B235" s="102" t="s">
        <v>152</v>
      </c>
      <c r="C235" s="102"/>
      <c r="D235" s="102"/>
      <c r="E235" s="102"/>
      <c r="F235" s="102"/>
      <c r="G235" s="81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20:D220 C228:D228 C64:D64 G214:G230 G5:G2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3" t="s">
        <v>151</v>
      </c>
      <c r="C2" s="103"/>
      <c r="D2" s="103"/>
      <c r="E2" s="103"/>
      <c r="F2" s="103"/>
      <c r="G2" s="103"/>
      <c r="H2" s="103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8"/>
      <c r="C4" s="83" t="s">
        <v>0</v>
      </c>
      <c r="D4" s="83" t="s">
        <v>273</v>
      </c>
      <c r="E4" s="83" t="s">
        <v>274</v>
      </c>
      <c r="F4" s="84" t="s">
        <v>207</v>
      </c>
      <c r="G4" s="85" t="s">
        <v>1</v>
      </c>
      <c r="H4" s="82" t="s">
        <v>258</v>
      </c>
      <c r="I4" s="9"/>
    </row>
    <row r="5" spans="1:9" ht="15" customHeight="1">
      <c r="A5"/>
      <c r="B5" s="29">
        <v>1</v>
      </c>
      <c r="C5" s="26" t="s">
        <v>146</v>
      </c>
      <c r="D5" s="31">
        <v>150332</v>
      </c>
      <c r="E5" s="34">
        <v>164541</v>
      </c>
      <c r="F5" s="35">
        <f>E5-D5</f>
        <v>14209</v>
      </c>
      <c r="G5" s="52">
        <f>F5/D5</f>
        <v>9.4517468004150812E-2</v>
      </c>
      <c r="H5" s="51">
        <f>E5/'2016 December'!D2</f>
        <v>0.33846353218510677</v>
      </c>
      <c r="I5" s="9"/>
    </row>
    <row r="6" spans="1:9" ht="15" customHeight="1">
      <c r="A6"/>
      <c r="B6" s="29">
        <v>2</v>
      </c>
      <c r="C6" s="26" t="s">
        <v>141</v>
      </c>
      <c r="D6" s="31">
        <v>115193</v>
      </c>
      <c r="E6" s="34">
        <v>119685</v>
      </c>
      <c r="F6" s="35">
        <f t="shared" ref="F6:F19" si="0">E6-D6</f>
        <v>4492</v>
      </c>
      <c r="G6" s="52">
        <f>F6/D6</f>
        <v>3.8995425069231635E-2</v>
      </c>
      <c r="H6" s="51">
        <f>E6/'2016 December'!D2</f>
        <v>0.24619400544286535</v>
      </c>
      <c r="I6" s="9"/>
    </row>
    <row r="7" spans="1:9" ht="15" customHeight="1">
      <c r="A7"/>
      <c r="B7" s="29">
        <v>3</v>
      </c>
      <c r="C7" s="39" t="s">
        <v>44</v>
      </c>
      <c r="D7" s="31">
        <v>99750</v>
      </c>
      <c r="E7" s="34">
        <v>83049</v>
      </c>
      <c r="F7" s="35">
        <f t="shared" si="0"/>
        <v>-16701</v>
      </c>
      <c r="G7" s="52">
        <f>F7/D7</f>
        <v>-0.16742857142857143</v>
      </c>
      <c r="H7" s="51">
        <f>E7/'2016 December'!D2</f>
        <v>0.17083315334440008</v>
      </c>
      <c r="I7" s="9"/>
    </row>
    <row r="8" spans="1:9" ht="12.75">
      <c r="A8"/>
      <c r="B8" s="29">
        <v>4</v>
      </c>
      <c r="C8" s="26" t="s">
        <v>145</v>
      </c>
      <c r="D8" s="31">
        <v>58135</v>
      </c>
      <c r="E8" s="34">
        <v>56780</v>
      </c>
      <c r="F8" s="35">
        <f t="shared" si="0"/>
        <v>-1355</v>
      </c>
      <c r="G8" s="53">
        <f>F8/D8</f>
        <v>-2.3307818009804766E-2</v>
      </c>
      <c r="H8" s="51">
        <f>E8/'2016 December'!D2</f>
        <v>0.11679739005761702</v>
      </c>
      <c r="I8" s="9"/>
    </row>
    <row r="9" spans="1:9" ht="15" customHeight="1">
      <c r="A9"/>
      <c r="B9" s="29">
        <v>5</v>
      </c>
      <c r="C9" s="27" t="s">
        <v>149</v>
      </c>
      <c r="D9" s="31">
        <v>9569</v>
      </c>
      <c r="E9" s="34">
        <v>10913</v>
      </c>
      <c r="F9" s="35">
        <f t="shared" si="0"/>
        <v>1344</v>
      </c>
      <c r="G9" s="53">
        <f t="shared" ref="G9:G19" si="1">F9/D9</f>
        <v>0.14045354791514264</v>
      </c>
      <c r="H9" s="51">
        <f>E9/'2016 December'!D2</f>
        <v>2.2448219755173911E-2</v>
      </c>
      <c r="I9" s="9"/>
    </row>
    <row r="10" spans="1:9" ht="15" customHeight="1">
      <c r="A10"/>
      <c r="B10" s="29">
        <v>6</v>
      </c>
      <c r="C10" s="28" t="s">
        <v>106</v>
      </c>
      <c r="D10" s="31">
        <v>1854</v>
      </c>
      <c r="E10" s="34">
        <v>8815</v>
      </c>
      <c r="F10" s="35">
        <f t="shared" si="0"/>
        <v>6961</v>
      </c>
      <c r="G10" s="53">
        <f t="shared" si="1"/>
        <v>3.7545846817691477</v>
      </c>
      <c r="H10" s="51">
        <f>E10/'2016 December'!D2</f>
        <v>1.8132599389888943E-2</v>
      </c>
      <c r="I10" s="9"/>
    </row>
    <row r="11" spans="1:9" ht="12.75">
      <c r="A11"/>
      <c r="B11" s="29">
        <v>7</v>
      </c>
      <c r="C11" s="39" t="s">
        <v>105</v>
      </c>
      <c r="D11" s="31">
        <v>2172</v>
      </c>
      <c r="E11" s="34">
        <v>4755</v>
      </c>
      <c r="F11" s="35">
        <f t="shared" si="0"/>
        <v>2583</v>
      </c>
      <c r="G11" s="53">
        <f t="shared" si="1"/>
        <v>1.1892265193370166</v>
      </c>
      <c r="H11" s="51">
        <f>E11/'2016 December'!D2</f>
        <v>9.7811128870019196E-3</v>
      </c>
      <c r="I11" s="9"/>
    </row>
    <row r="12" spans="1:9" ht="15" customHeight="1">
      <c r="A12"/>
      <c r="B12" s="29">
        <v>8</v>
      </c>
      <c r="C12" s="26" t="s">
        <v>45</v>
      </c>
      <c r="D12" s="31">
        <v>2778</v>
      </c>
      <c r="E12" s="34">
        <v>3351</v>
      </c>
      <c r="F12" s="35">
        <f t="shared" si="0"/>
        <v>573</v>
      </c>
      <c r="G12" s="53">
        <f t="shared" si="1"/>
        <v>0.20626349892008639</v>
      </c>
      <c r="H12" s="51">
        <f>E12/'2016 December'!D2</f>
        <v>6.8930618894518254E-3</v>
      </c>
      <c r="I12" s="9"/>
    </row>
    <row r="13" spans="1:9" ht="12.75">
      <c r="A13"/>
      <c r="B13" s="29">
        <v>9</v>
      </c>
      <c r="C13" s="26" t="s">
        <v>195</v>
      </c>
      <c r="D13" s="31">
        <v>1596</v>
      </c>
      <c r="E13" s="34">
        <v>2858</v>
      </c>
      <c r="F13" s="35">
        <f t="shared" si="0"/>
        <v>1262</v>
      </c>
      <c r="G13" s="53">
        <f t="shared" si="1"/>
        <v>0.7907268170426065</v>
      </c>
      <c r="H13" s="51">
        <f>E13/'2016 December'!D2</f>
        <v>5.8789528141012584E-3</v>
      </c>
      <c r="I13" s="9"/>
    </row>
    <row r="14" spans="1:9" ht="15" customHeight="1">
      <c r="A14"/>
      <c r="B14" s="29">
        <v>10</v>
      </c>
      <c r="C14" s="26" t="s">
        <v>150</v>
      </c>
      <c r="D14" s="31">
        <v>2032</v>
      </c>
      <c r="E14" s="34">
        <v>2335</v>
      </c>
      <c r="F14" s="35">
        <f t="shared" si="0"/>
        <v>303</v>
      </c>
      <c r="G14" s="52">
        <f t="shared" si="1"/>
        <v>0.14911417322834647</v>
      </c>
      <c r="H14" s="51">
        <f>E14/'2016 December'!D2</f>
        <v>4.8031332473500487E-3</v>
      </c>
      <c r="I14" s="9"/>
    </row>
    <row r="15" spans="1:9" ht="12.75">
      <c r="A15"/>
      <c r="B15" s="29">
        <v>11</v>
      </c>
      <c r="C15" s="26" t="s">
        <v>38</v>
      </c>
      <c r="D15" s="31">
        <v>1492</v>
      </c>
      <c r="E15" s="34">
        <v>2221</v>
      </c>
      <c r="F15" s="35">
        <f t="shared" si="0"/>
        <v>729</v>
      </c>
      <c r="G15" s="52">
        <f t="shared" si="1"/>
        <v>0.48860589812332439</v>
      </c>
      <c r="H15" s="51">
        <f>E15/'2016 December'!D2</f>
        <v>4.5686333800276048E-3</v>
      </c>
      <c r="I15" s="9"/>
    </row>
    <row r="16" spans="1:9" ht="12.75">
      <c r="A16"/>
      <c r="B16" s="29">
        <v>12</v>
      </c>
      <c r="C16" s="26" t="s">
        <v>261</v>
      </c>
      <c r="D16" s="31">
        <v>1731</v>
      </c>
      <c r="E16" s="34">
        <v>1892</v>
      </c>
      <c r="F16" s="35">
        <f t="shared" si="0"/>
        <v>161</v>
      </c>
      <c r="G16" s="52">
        <f t="shared" si="1"/>
        <v>9.3009820912767188E-2</v>
      </c>
      <c r="H16" s="51">
        <f>E16/'2016 December'!D2</f>
        <v>3.8918749910005533E-3</v>
      </c>
      <c r="I16" s="9"/>
    </row>
    <row r="17" spans="1:9" ht="15" customHeight="1">
      <c r="A17"/>
      <c r="B17" s="29">
        <v>13</v>
      </c>
      <c r="C17" s="26" t="s">
        <v>30</v>
      </c>
      <c r="D17" s="31">
        <v>1326</v>
      </c>
      <c r="E17" s="34">
        <v>1630</v>
      </c>
      <c r="F17" s="35">
        <f t="shared" si="0"/>
        <v>304</v>
      </c>
      <c r="G17" s="52">
        <f t="shared" si="1"/>
        <v>0.22926093514328807</v>
      </c>
      <c r="H17" s="51">
        <f>E17/'2016 December'!D2</f>
        <v>3.3529366994349374E-3</v>
      </c>
      <c r="I17" s="9"/>
    </row>
    <row r="18" spans="1:9" ht="15" customHeight="1">
      <c r="A18"/>
      <c r="B18" s="29">
        <v>14</v>
      </c>
      <c r="C18" s="26" t="s">
        <v>89</v>
      </c>
      <c r="D18" s="31">
        <v>1600</v>
      </c>
      <c r="E18" s="34">
        <v>1395</v>
      </c>
      <c r="F18" s="35">
        <f t="shared" si="0"/>
        <v>-205</v>
      </c>
      <c r="G18" s="52">
        <f t="shared" si="1"/>
        <v>-0.12812499999999999</v>
      </c>
      <c r="H18" s="51">
        <f>E18/'2016 December'!D2</f>
        <v>2.8695378501299006E-3</v>
      </c>
    </row>
    <row r="19" spans="1:9" ht="15" customHeight="1" thickBot="1">
      <c r="A19"/>
      <c r="B19" s="30">
        <v>15</v>
      </c>
      <c r="C19" s="44" t="s">
        <v>142</v>
      </c>
      <c r="D19" s="40">
        <v>1358</v>
      </c>
      <c r="E19" s="36">
        <v>1296</v>
      </c>
      <c r="F19" s="37">
        <f t="shared" si="0"/>
        <v>-62</v>
      </c>
      <c r="G19" s="54">
        <f t="shared" si="1"/>
        <v>-4.5655375552282766E-2</v>
      </c>
      <c r="H19" s="55">
        <f>E19/'2016 December'!D2</f>
        <v>2.6658932285077786E-3</v>
      </c>
    </row>
    <row r="20" spans="1:9" ht="15" customHeight="1">
      <c r="A20"/>
      <c r="B20" s="86"/>
      <c r="C20" s="87"/>
      <c r="D20" s="88"/>
      <c r="E20" s="89"/>
      <c r="F20" s="90"/>
      <c r="G20" s="91"/>
      <c r="H20" s="92"/>
    </row>
    <row r="22" spans="1:9" ht="19.5" customHeight="1">
      <c r="B22" s="104" t="s">
        <v>152</v>
      </c>
      <c r="C22" s="104"/>
      <c r="D22" s="104"/>
      <c r="E22" s="104"/>
      <c r="F22" s="104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3" t="s">
        <v>267</v>
      </c>
      <c r="C2" s="103"/>
      <c r="D2" s="103"/>
      <c r="E2" s="103"/>
      <c r="F2" s="103"/>
      <c r="G2" s="103"/>
    </row>
    <row r="3" spans="2:7" ht="13.5" thickBot="1"/>
    <row r="4" spans="2:7" ht="27.75" customHeight="1">
      <c r="B4" s="82" t="s">
        <v>268</v>
      </c>
      <c r="C4" s="83" t="s">
        <v>273</v>
      </c>
      <c r="D4" s="83" t="s">
        <v>274</v>
      </c>
      <c r="E4" s="93" t="s">
        <v>207</v>
      </c>
      <c r="F4" s="94" t="s">
        <v>1</v>
      </c>
      <c r="G4" s="95" t="s">
        <v>258</v>
      </c>
    </row>
    <row r="5" spans="2:7" ht="16.5" customHeight="1">
      <c r="B5" s="96" t="s">
        <v>269</v>
      </c>
      <c r="C5" s="34">
        <v>155071</v>
      </c>
      <c r="D5" s="34">
        <v>177982</v>
      </c>
      <c r="E5" s="34">
        <f>D5-C5</f>
        <v>22911</v>
      </c>
      <c r="F5" s="97">
        <f>D5/C5-1</f>
        <v>0.14774522638017418</v>
      </c>
      <c r="G5" s="51">
        <f>D5/'[1]2016 July'!D2</f>
        <v>0.23295402488410019</v>
      </c>
    </row>
    <row r="6" spans="2:7" ht="14.25" customHeight="1">
      <c r="B6" s="96" t="s">
        <v>270</v>
      </c>
      <c r="C6" s="34">
        <v>89141</v>
      </c>
      <c r="D6" s="34">
        <v>75022</v>
      </c>
      <c r="E6" s="34">
        <f t="shared" ref="E6:E7" si="0">D6-C6</f>
        <v>-14119</v>
      </c>
      <c r="F6" s="97">
        <f t="shared" ref="F6" si="1">D6/C6-1</f>
        <v>-0.15838951773033738</v>
      </c>
      <c r="G6" s="51">
        <f>D6/'[1]2016 July'!D2</f>
        <v>9.8193507516799255E-2</v>
      </c>
    </row>
    <row r="7" spans="2:7" ht="15" customHeight="1">
      <c r="B7" s="96" t="s">
        <v>271</v>
      </c>
      <c r="C7" s="34">
        <v>221773</v>
      </c>
      <c r="D7" s="34">
        <v>233137</v>
      </c>
      <c r="E7" s="34">
        <f t="shared" si="0"/>
        <v>11364</v>
      </c>
      <c r="F7" s="97">
        <f>D7/C7-1</f>
        <v>5.1241584863802148E-2</v>
      </c>
      <c r="G7" s="51">
        <f>D7/'[1]2016 July'!D2</f>
        <v>0.305144354481939</v>
      </c>
    </row>
    <row r="8" spans="2:7" ht="16.5" customHeight="1" thickBot="1">
      <c r="B8" s="98" t="s">
        <v>2</v>
      </c>
      <c r="C8" s="36">
        <v>465985</v>
      </c>
      <c r="D8" s="36">
        <v>486141</v>
      </c>
      <c r="E8" s="36">
        <f>SUM(E5:E7)</f>
        <v>20156</v>
      </c>
      <c r="F8" s="99">
        <f>D8/C8-1</f>
        <v>4.3254611199931237E-2</v>
      </c>
      <c r="G8" s="55">
        <f>D8/'[1]2016 July'!D2</f>
        <v>0.63629188688283844</v>
      </c>
    </row>
    <row r="11" spans="2:7" ht="18.75" customHeight="1">
      <c r="B11" s="100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05" t="s">
        <v>156</v>
      </c>
      <c r="C2" s="105"/>
      <c r="D2" s="105"/>
      <c r="E2" s="105"/>
      <c r="F2" s="105"/>
      <c r="G2" s="105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82" t="s">
        <v>154</v>
      </c>
      <c r="C4" s="83" t="s">
        <v>273</v>
      </c>
      <c r="D4" s="83" t="s">
        <v>274</v>
      </c>
      <c r="E4" s="83" t="s">
        <v>226</v>
      </c>
      <c r="F4" s="84" t="s">
        <v>227</v>
      </c>
      <c r="G4" s="85" t="s">
        <v>258</v>
      </c>
    </row>
    <row r="5" spans="1:7" ht="15" customHeight="1">
      <c r="A5" s="1"/>
      <c r="B5" s="69" t="s">
        <v>2</v>
      </c>
      <c r="C5" s="70">
        <f>'2016 December'!C2</f>
        <v>465985</v>
      </c>
      <c r="D5" s="70">
        <f>'2016 December'!D2</f>
        <v>486141</v>
      </c>
      <c r="E5" s="70">
        <f>D5-C5</f>
        <v>20156</v>
      </c>
      <c r="F5" s="71">
        <f>E5/C5</f>
        <v>4.3254611199931327E-2</v>
      </c>
      <c r="G5" s="72">
        <f>D5/'2016 December'!D2</f>
        <v>1</v>
      </c>
    </row>
    <row r="6" spans="1:7" ht="12.75">
      <c r="A6" s="1"/>
      <c r="B6" s="4" t="s">
        <v>224</v>
      </c>
      <c r="C6" s="15">
        <f>'2016 December'!C3</f>
        <v>451852</v>
      </c>
      <c r="D6" s="15">
        <f>'2016 December'!D3</f>
        <v>458790</v>
      </c>
      <c r="E6" s="15">
        <f t="shared" ref="E6:E10" si="0">D6-C6</f>
        <v>6938</v>
      </c>
      <c r="F6" s="60">
        <f t="shared" ref="F6:F9" si="1">E6/C6</f>
        <v>1.5354585129644219E-2</v>
      </c>
      <c r="G6" s="51">
        <f>D6/'2016 December'!D2</f>
        <v>0.94373854499003373</v>
      </c>
    </row>
    <row r="7" spans="1:7" ht="15" customHeight="1">
      <c r="A7" s="1"/>
      <c r="B7" s="4" t="s">
        <v>155</v>
      </c>
      <c r="C7" s="15">
        <f>'2016 December'!C63</f>
        <v>2178</v>
      </c>
      <c r="D7" s="15">
        <f>'2016 December'!D63</f>
        <v>2455</v>
      </c>
      <c r="E7" s="15">
        <f t="shared" si="0"/>
        <v>277</v>
      </c>
      <c r="F7" s="60">
        <f t="shared" si="1"/>
        <v>0.12718089990817263</v>
      </c>
      <c r="G7" s="51">
        <f>D7/'2016 December'!D2</f>
        <v>5.0499752129526208E-3</v>
      </c>
    </row>
    <row r="8" spans="1:7" ht="12.75">
      <c r="A8" s="1"/>
      <c r="B8" s="4" t="s">
        <v>73</v>
      </c>
      <c r="C8" s="15">
        <f>'2016 December'!C110</f>
        <v>7210</v>
      </c>
      <c r="D8" s="15">
        <f>'2016 December'!D110</f>
        <v>19318</v>
      </c>
      <c r="E8" s="15">
        <f t="shared" si="0"/>
        <v>12108</v>
      </c>
      <c r="F8" s="60">
        <f t="shared" si="1"/>
        <v>1.6793342579750348</v>
      </c>
      <c r="G8" s="51">
        <f>D8/'2016 December'!D2</f>
        <v>3.9737442429254068E-2</v>
      </c>
    </row>
    <row r="9" spans="1:7" ht="15" customHeight="1">
      <c r="A9" s="1"/>
      <c r="B9" s="4" t="s">
        <v>110</v>
      </c>
      <c r="C9" s="15">
        <f>'2016 December'!C171</f>
        <v>444</v>
      </c>
      <c r="D9" s="15">
        <f>'2016 December'!D171</f>
        <v>627</v>
      </c>
      <c r="E9" s="15">
        <f t="shared" si="0"/>
        <v>183</v>
      </c>
      <c r="F9" s="60">
        <f t="shared" si="1"/>
        <v>0.41216216216216217</v>
      </c>
      <c r="G9" s="51">
        <f>D9/'2016 December'!D2</f>
        <v>1.2897492702734392E-3</v>
      </c>
    </row>
    <row r="10" spans="1:7" ht="15" customHeight="1" thickBot="1">
      <c r="A10" s="1"/>
      <c r="B10" s="5" t="s">
        <v>88</v>
      </c>
      <c r="C10" s="16">
        <f>'2016 December'!C156</f>
        <v>3888</v>
      </c>
      <c r="D10" s="16">
        <f>'2016 December'!D156</f>
        <v>4484</v>
      </c>
      <c r="E10" s="16">
        <f t="shared" si="0"/>
        <v>596</v>
      </c>
      <c r="F10" s="61">
        <f>E10/C10</f>
        <v>0.15329218106995884</v>
      </c>
      <c r="G10" s="55">
        <f>D10/'2016 December'!D2</f>
        <v>9.2236614480161114E-3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06" t="s">
        <v>152</v>
      </c>
      <c r="C13" s="106"/>
      <c r="D13" s="106"/>
      <c r="E13" s="106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05" t="s">
        <v>234</v>
      </c>
      <c r="C2" s="105"/>
      <c r="D2" s="105"/>
      <c r="E2" s="105"/>
      <c r="F2" s="105"/>
      <c r="G2" s="105"/>
    </row>
    <row r="3" spans="2:7" ht="13.5" thickBot="1"/>
    <row r="4" spans="2:7" ht="32.25" customHeight="1">
      <c r="B4" s="82" t="s">
        <v>228</v>
      </c>
      <c r="C4" s="83" t="s">
        <v>273</v>
      </c>
      <c r="D4" s="83" t="s">
        <v>274</v>
      </c>
      <c r="E4" s="83" t="s">
        <v>226</v>
      </c>
      <c r="F4" s="84" t="s">
        <v>227</v>
      </c>
      <c r="G4" s="85" t="s">
        <v>258</v>
      </c>
    </row>
    <row r="5" spans="2:7" ht="16.5" customHeight="1">
      <c r="B5" s="42" t="s">
        <v>230</v>
      </c>
      <c r="C5" s="31">
        <v>412541</v>
      </c>
      <c r="D5" s="31">
        <v>407160</v>
      </c>
      <c r="E5" s="31">
        <f>D5-C5</f>
        <v>-5381</v>
      </c>
      <c r="F5" s="56">
        <f>E5/C5</f>
        <v>-1.3043552034828054E-2</v>
      </c>
      <c r="G5" s="51">
        <f>D5/'2016 December'!D2</f>
        <v>0.83753478928952707</v>
      </c>
    </row>
    <row r="6" spans="2:7" ht="17.25" customHeight="1">
      <c r="B6" s="42" t="s">
        <v>229</v>
      </c>
      <c r="C6" s="31">
        <v>46506</v>
      </c>
      <c r="D6" s="31">
        <v>72432</v>
      </c>
      <c r="E6" s="31">
        <f t="shared" ref="E6:E8" si="0">D6-C6</f>
        <v>25926</v>
      </c>
      <c r="F6" s="56">
        <f t="shared" ref="F6:F8" si="1">E6/C6</f>
        <v>0.55747645465101281</v>
      </c>
      <c r="G6" s="51">
        <f>D6/'2016 December'!D2</f>
        <v>0.14899381043771251</v>
      </c>
    </row>
    <row r="7" spans="2:7" ht="16.5" customHeight="1">
      <c r="B7" s="42" t="s">
        <v>231</v>
      </c>
      <c r="C7" s="31">
        <v>3707</v>
      </c>
      <c r="D7" s="31">
        <v>3652</v>
      </c>
      <c r="E7" s="31">
        <f t="shared" si="0"/>
        <v>-55</v>
      </c>
      <c r="F7" s="56">
        <f t="shared" si="1"/>
        <v>-1.483679525222552E-2</v>
      </c>
      <c r="G7" s="51">
        <f>D7/'2016 December'!D2</f>
        <v>7.5122238198382773E-3</v>
      </c>
    </row>
    <row r="8" spans="2:7" ht="13.5" thickBot="1">
      <c r="B8" s="43" t="s">
        <v>232</v>
      </c>
      <c r="C8" s="40">
        <v>3231</v>
      </c>
      <c r="D8" s="40">
        <v>2897</v>
      </c>
      <c r="E8" s="40">
        <f t="shared" si="0"/>
        <v>-334</v>
      </c>
      <c r="F8" s="57">
        <f t="shared" si="1"/>
        <v>-0.10337356855462705</v>
      </c>
      <c r="G8" s="55">
        <f>D8/'2016 December'!D2</f>
        <v>5.9591764529220949E-3</v>
      </c>
    </row>
    <row r="11" spans="2:7" ht="21.75" customHeight="1">
      <c r="B11" s="106" t="s">
        <v>152</v>
      </c>
      <c r="C11" s="106"/>
      <c r="D11" s="106"/>
      <c r="E11" s="106"/>
      <c r="F11" s="106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07" t="s">
        <v>255</v>
      </c>
      <c r="C2" s="107"/>
      <c r="D2" s="107"/>
      <c r="E2" s="107"/>
      <c r="F2" s="107"/>
      <c r="G2" s="107"/>
    </row>
    <row r="3" spans="2:7" ht="15.75" thickBot="1">
      <c r="B3" s="48"/>
      <c r="C3" s="48"/>
      <c r="D3" s="48"/>
      <c r="E3" s="48"/>
      <c r="F3" s="48"/>
    </row>
    <row r="4" spans="2:7" ht="36" customHeight="1">
      <c r="B4" s="82" t="s">
        <v>253</v>
      </c>
      <c r="C4" s="83" t="s">
        <v>273</v>
      </c>
      <c r="D4" s="83" t="s">
        <v>274</v>
      </c>
      <c r="E4" s="83" t="s">
        <v>225</v>
      </c>
      <c r="F4" s="84" t="s">
        <v>1</v>
      </c>
      <c r="G4" s="85" t="s">
        <v>258</v>
      </c>
    </row>
    <row r="5" spans="2:7">
      <c r="B5" s="45" t="s">
        <v>241</v>
      </c>
      <c r="C5" s="31">
        <v>98268</v>
      </c>
      <c r="D5" s="31">
        <v>115194</v>
      </c>
      <c r="E5" s="31">
        <f>D5-C5</f>
        <v>16926</v>
      </c>
      <c r="F5" s="58">
        <f>E5/C5</f>
        <v>0.17224325314446209</v>
      </c>
      <c r="G5" s="51">
        <f>D5/'2016 December'!D2</f>
        <v>0.23695594488018909</v>
      </c>
    </row>
    <row r="6" spans="2:7">
      <c r="B6" s="46" t="s">
        <v>244</v>
      </c>
      <c r="C6" s="31">
        <v>84652</v>
      </c>
      <c r="D6" s="31">
        <v>92765</v>
      </c>
      <c r="E6" s="31">
        <f t="shared" ref="E6:E24" si="0">D6-C6</f>
        <v>8113</v>
      </c>
      <c r="F6" s="58">
        <f t="shared" ref="F6:F24" si="1">E6/C6</f>
        <v>9.5839436752823318E-2</v>
      </c>
      <c r="G6" s="51">
        <f>D6/'2016 December'!D2</f>
        <v>0.19081912449268834</v>
      </c>
    </row>
    <row r="7" spans="2:7">
      <c r="B7" s="46" t="s">
        <v>243</v>
      </c>
      <c r="C7" s="31">
        <v>95166</v>
      </c>
      <c r="D7" s="31">
        <v>77684</v>
      </c>
      <c r="E7" s="31">
        <f t="shared" si="0"/>
        <v>-17482</v>
      </c>
      <c r="F7" s="58">
        <f t="shared" si="1"/>
        <v>-0.18370006094613622</v>
      </c>
      <c r="G7" s="51">
        <f>D7/'2016 December'!D2</f>
        <v>0.15979726046558509</v>
      </c>
    </row>
    <row r="8" spans="2:7">
      <c r="B8" s="46" t="s">
        <v>236</v>
      </c>
      <c r="C8" s="31">
        <v>40823</v>
      </c>
      <c r="D8" s="31">
        <v>62108</v>
      </c>
      <c r="E8" s="31">
        <f t="shared" si="0"/>
        <v>21285</v>
      </c>
      <c r="F8" s="58">
        <f t="shared" si="1"/>
        <v>0.52139725154937167</v>
      </c>
      <c r="G8" s="51">
        <f>D8/'2016 December'!D2</f>
        <v>0.12775717333037123</v>
      </c>
    </row>
    <row r="9" spans="2:7">
      <c r="B9" s="46" t="s">
        <v>239</v>
      </c>
      <c r="C9" s="31">
        <v>77008</v>
      </c>
      <c r="D9" s="31">
        <v>60066</v>
      </c>
      <c r="E9" s="31">
        <f t="shared" si="0"/>
        <v>-16942</v>
      </c>
      <c r="F9" s="58">
        <f t="shared" si="1"/>
        <v>-0.22000311655931851</v>
      </c>
      <c r="G9" s="51">
        <f>D9/'2016 December'!D2</f>
        <v>0.12355674588236747</v>
      </c>
    </row>
    <row r="10" spans="2:7">
      <c r="B10" s="46" t="s">
        <v>240</v>
      </c>
      <c r="C10" s="31">
        <v>22513</v>
      </c>
      <c r="D10" s="31">
        <v>21314</v>
      </c>
      <c r="E10" s="31">
        <f t="shared" si="0"/>
        <v>-1199</v>
      </c>
      <c r="F10" s="58">
        <f t="shared" si="1"/>
        <v>-5.3258117532092572E-2</v>
      </c>
      <c r="G10" s="51">
        <f>D10/'2016 December'!D2</f>
        <v>4.3843247123776845E-2</v>
      </c>
    </row>
    <row r="11" spans="2:7">
      <c r="B11" s="46" t="s">
        <v>245</v>
      </c>
      <c r="C11" s="31">
        <v>17727</v>
      </c>
      <c r="D11" s="31">
        <v>13441</v>
      </c>
      <c r="E11" s="31">
        <f t="shared" si="0"/>
        <v>-4286</v>
      </c>
      <c r="F11" s="58">
        <f t="shared" si="1"/>
        <v>-0.24177807863710724</v>
      </c>
      <c r="G11" s="51">
        <f>D11/'2016 December'!D2</f>
        <v>2.7648357163868095E-2</v>
      </c>
    </row>
    <row r="12" spans="2:7">
      <c r="B12" s="46" t="s">
        <v>238</v>
      </c>
      <c r="C12" s="31">
        <v>4669</v>
      </c>
      <c r="D12" s="31">
        <v>10022</v>
      </c>
      <c r="E12" s="31">
        <f t="shared" si="0"/>
        <v>5353</v>
      </c>
      <c r="F12" s="58">
        <f t="shared" si="1"/>
        <v>1.1464981794816878</v>
      </c>
      <c r="G12" s="51">
        <f>D12/'2016 December'!D2</f>
        <v>2.0615418160574814E-2</v>
      </c>
    </row>
    <row r="13" spans="2:7">
      <c r="B13" s="46" t="s">
        <v>235</v>
      </c>
      <c r="C13" s="31">
        <v>2387</v>
      </c>
      <c r="D13" s="31">
        <v>7296</v>
      </c>
      <c r="E13" s="31">
        <f t="shared" si="0"/>
        <v>4909</v>
      </c>
      <c r="F13" s="58">
        <f t="shared" si="1"/>
        <v>2.0565563468789274</v>
      </c>
      <c r="G13" s="51">
        <f>D13/'2016 December'!D2</f>
        <v>1.5007991508636383E-2</v>
      </c>
    </row>
    <row r="14" spans="2:7">
      <c r="B14" s="46" t="s">
        <v>247</v>
      </c>
      <c r="C14" s="31">
        <v>4823</v>
      </c>
      <c r="D14" s="31">
        <v>6299</v>
      </c>
      <c r="E14" s="31">
        <f t="shared" si="0"/>
        <v>1476</v>
      </c>
      <c r="F14" s="58">
        <f t="shared" si="1"/>
        <v>0.30603358905245698</v>
      </c>
      <c r="G14" s="51">
        <f>D14/'2016 December'!D2</f>
        <v>1.2957146177755013E-2</v>
      </c>
    </row>
    <row r="15" spans="2:7">
      <c r="B15" s="46" t="s">
        <v>246</v>
      </c>
      <c r="C15" s="31">
        <v>5664</v>
      </c>
      <c r="D15" s="31">
        <v>6067</v>
      </c>
      <c r="E15" s="31">
        <f t="shared" si="0"/>
        <v>403</v>
      </c>
      <c r="F15" s="58">
        <f t="shared" si="1"/>
        <v>7.1151129943502825E-2</v>
      </c>
      <c r="G15" s="51">
        <f>D15/'2016 December'!D2</f>
        <v>1.247991837759004E-2</v>
      </c>
    </row>
    <row r="16" spans="2:7">
      <c r="B16" s="46" t="s">
        <v>256</v>
      </c>
      <c r="C16" s="31">
        <v>1982</v>
      </c>
      <c r="D16" s="31">
        <v>4216</v>
      </c>
      <c r="E16" s="31">
        <f t="shared" si="0"/>
        <v>2234</v>
      </c>
      <c r="F16" s="58">
        <f t="shared" si="1"/>
        <v>1.1271442986881937</v>
      </c>
      <c r="G16" s="51">
        <f>D16/'2016 December'!D2</f>
        <v>8.6723810581703659E-3</v>
      </c>
    </row>
    <row r="17" spans="2:9">
      <c r="B17" s="46" t="s">
        <v>257</v>
      </c>
      <c r="C17" s="31">
        <v>3296</v>
      </c>
      <c r="D17" s="31">
        <v>3028</v>
      </c>
      <c r="E17" s="31">
        <f t="shared" si="0"/>
        <v>-268</v>
      </c>
      <c r="F17" s="58">
        <f t="shared" si="1"/>
        <v>-8.1310679611650491E-2</v>
      </c>
      <c r="G17" s="51">
        <f>D17/'2016 December'!D2</f>
        <v>6.2286455987049022E-3</v>
      </c>
    </row>
    <row r="18" spans="2:9">
      <c r="B18" s="46" t="s">
        <v>248</v>
      </c>
      <c r="C18" s="31">
        <v>2681</v>
      </c>
      <c r="D18" s="31">
        <v>2450</v>
      </c>
      <c r="E18" s="31">
        <f t="shared" si="0"/>
        <v>-231</v>
      </c>
      <c r="F18" s="58">
        <f t="shared" si="1"/>
        <v>-8.6161879895561358E-2</v>
      </c>
      <c r="G18" s="51">
        <f>D18/'2016 December'!D2</f>
        <v>5.0396901310525138E-3</v>
      </c>
    </row>
    <row r="19" spans="2:9">
      <c r="B19" s="46" t="s">
        <v>250</v>
      </c>
      <c r="C19" s="31">
        <v>1505</v>
      </c>
      <c r="D19" s="31">
        <v>1595</v>
      </c>
      <c r="E19" s="31">
        <f t="shared" si="0"/>
        <v>90</v>
      </c>
      <c r="F19" s="58">
        <f t="shared" si="1"/>
        <v>5.9800664451827246E-2</v>
      </c>
      <c r="G19" s="51">
        <f>D19/'2016 December'!D2</f>
        <v>3.2809411261341876E-3</v>
      </c>
    </row>
    <row r="20" spans="2:9">
      <c r="B20" s="46" t="s">
        <v>249</v>
      </c>
      <c r="C20" s="31">
        <v>1026</v>
      </c>
      <c r="D20" s="31">
        <v>1202</v>
      </c>
      <c r="E20" s="31">
        <f t="shared" si="0"/>
        <v>176</v>
      </c>
      <c r="F20" s="58">
        <f t="shared" si="1"/>
        <v>0.17153996101364521</v>
      </c>
      <c r="G20" s="51">
        <f>D20/'2016 December'!D2</f>
        <v>2.472533688785764E-3</v>
      </c>
      <c r="I20" s="67"/>
    </row>
    <row r="21" spans="2:9">
      <c r="B21" s="46" t="s">
        <v>252</v>
      </c>
      <c r="C21" s="31">
        <v>1507</v>
      </c>
      <c r="D21" s="31">
        <v>1183</v>
      </c>
      <c r="E21" s="31">
        <f t="shared" si="0"/>
        <v>-324</v>
      </c>
      <c r="F21" s="58">
        <f t="shared" si="1"/>
        <v>-0.21499668214996681</v>
      </c>
      <c r="G21" s="51">
        <f>D21/'2016 December'!D2</f>
        <v>2.4334503775653563E-3</v>
      </c>
    </row>
    <row r="22" spans="2:9">
      <c r="B22" s="46" t="s">
        <v>251</v>
      </c>
      <c r="C22" s="31">
        <v>219</v>
      </c>
      <c r="D22" s="31">
        <v>119</v>
      </c>
      <c r="E22" s="31">
        <f t="shared" si="0"/>
        <v>-100</v>
      </c>
      <c r="F22" s="58">
        <f t="shared" si="1"/>
        <v>-0.45662100456621002</v>
      </c>
      <c r="G22" s="51">
        <f>D22/'2016 December'!D2</f>
        <v>2.4478494922255067E-4</v>
      </c>
    </row>
    <row r="23" spans="2:9">
      <c r="B23" s="46" t="s">
        <v>242</v>
      </c>
      <c r="C23" s="31">
        <v>43</v>
      </c>
      <c r="D23" s="31">
        <v>82</v>
      </c>
      <c r="E23" s="31">
        <f t="shared" si="0"/>
        <v>39</v>
      </c>
      <c r="F23" s="58">
        <f t="shared" si="1"/>
        <v>0.90697674418604646</v>
      </c>
      <c r="G23" s="51">
        <f>D23/'2016 December'!D2</f>
        <v>1.686753431617576E-4</v>
      </c>
    </row>
    <row r="24" spans="2:9" ht="13.5" thickBot="1">
      <c r="B24" s="47" t="s">
        <v>237</v>
      </c>
      <c r="C24" s="40">
        <v>26</v>
      </c>
      <c r="D24" s="40">
        <v>10</v>
      </c>
      <c r="E24" s="40">
        <f t="shared" si="0"/>
        <v>-16</v>
      </c>
      <c r="F24" s="59">
        <f t="shared" si="1"/>
        <v>-0.61538461538461542</v>
      </c>
      <c r="G24" s="55">
        <f>D24/'2016 December'!D2</f>
        <v>2.057016380021434E-5</v>
      </c>
    </row>
    <row r="25" spans="2:9">
      <c r="G25" s="92"/>
    </row>
    <row r="26" spans="2:9">
      <c r="G26" s="92"/>
    </row>
    <row r="27" spans="2:9" ht="15.75" customHeight="1">
      <c r="B27" s="106" t="s">
        <v>152</v>
      </c>
      <c r="C27" s="106"/>
      <c r="D27" s="106"/>
      <c r="E27" s="106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December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2017-01-04T11:40:05Z</dcterms:modified>
</cp:coreProperties>
</file>