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10590" windowHeight="8085"/>
  </bookViews>
  <sheets>
    <sheet name="2016 April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F17" i="11"/>
  <c r="E145" i="1" l="1"/>
  <c r="F86"/>
  <c r="E85"/>
  <c r="E86"/>
  <c r="E87"/>
  <c r="F87" s="1"/>
  <c r="E88"/>
  <c r="F88" s="1"/>
  <c r="E37"/>
  <c r="F37" s="1"/>
  <c r="C49"/>
  <c r="D49"/>
  <c r="F8" i="12" l="1"/>
  <c r="F7"/>
  <c r="E7"/>
  <c r="F6"/>
  <c r="E6"/>
  <c r="E8" s="1"/>
  <c r="F5"/>
  <c r="E5"/>
  <c r="E115" i="1" l="1"/>
  <c r="C118"/>
  <c r="D118"/>
  <c r="C59" l="1"/>
  <c r="D59"/>
  <c r="E55"/>
  <c r="F55" s="1"/>
  <c r="E5" i="11"/>
  <c r="E17"/>
  <c r="C4" i="1" l="1"/>
  <c r="C25"/>
  <c r="C33"/>
  <c r="C64"/>
  <c r="C83"/>
  <c r="C91"/>
  <c r="C95"/>
  <c r="C110"/>
  <c r="C134"/>
  <c r="C143"/>
  <c r="C153"/>
  <c r="C169"/>
  <c r="C189"/>
  <c r="C206"/>
  <c r="C212"/>
  <c r="C217"/>
  <c r="C225"/>
  <c r="D143"/>
  <c r="D91"/>
  <c r="D225"/>
  <c r="D217"/>
  <c r="D212"/>
  <c r="D206"/>
  <c r="D189"/>
  <c r="D169"/>
  <c r="D153"/>
  <c r="D134"/>
  <c r="D110"/>
  <c r="D95"/>
  <c r="D83"/>
  <c r="D64"/>
  <c r="D33"/>
  <c r="D25"/>
  <c r="D4"/>
  <c r="E226"/>
  <c r="E7" i="11"/>
  <c r="F7" s="1"/>
  <c r="E11"/>
  <c r="F11" s="1"/>
  <c r="E12"/>
  <c r="F12" s="1"/>
  <c r="E16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C63" i="1" l="1"/>
  <c r="C168"/>
  <c r="C109"/>
  <c r="C3"/>
  <c r="D168"/>
  <c r="D109"/>
  <c r="D63"/>
  <c r="D3"/>
  <c r="D2" l="1"/>
  <c r="C2"/>
  <c r="E5" i="8"/>
  <c r="F5" s="1"/>
  <c r="E6"/>
  <c r="F6" s="1"/>
  <c r="E7"/>
  <c r="F7" s="1"/>
  <c r="E8"/>
  <c r="F8" s="1"/>
  <c r="G37" i="1" l="1"/>
  <c r="G145"/>
  <c r="G115"/>
  <c r="G6" i="12"/>
  <c r="G7"/>
  <c r="G8"/>
  <c r="G5"/>
  <c r="G168" i="1"/>
  <c r="G22" i="11"/>
  <c r="G18"/>
  <c r="G19"/>
  <c r="G15"/>
  <c r="G20"/>
  <c r="G16"/>
  <c r="G21"/>
  <c r="G17"/>
  <c r="G24"/>
  <c r="G11"/>
  <c r="G7"/>
  <c r="G7" i="8"/>
  <c r="G12" i="11"/>
  <c r="G8"/>
  <c r="G8" i="8"/>
  <c r="G13" i="11"/>
  <c r="G9"/>
  <c r="G5"/>
  <c r="G5" i="8"/>
  <c r="H8" i="2"/>
  <c r="H5"/>
  <c r="H6"/>
  <c r="G14" i="11"/>
  <c r="G10"/>
  <c r="G6"/>
  <c r="G6" i="8"/>
  <c r="H13" i="2"/>
  <c r="H7"/>
  <c r="G3" i="1"/>
  <c r="G63"/>
  <c r="G224"/>
  <c r="G220"/>
  <c r="G216"/>
  <c r="G208"/>
  <c r="G204"/>
  <c r="G200"/>
  <c r="G196"/>
  <c r="G192"/>
  <c r="G188"/>
  <c r="G184"/>
  <c r="G180"/>
  <c r="G176"/>
  <c r="G172"/>
  <c r="G164"/>
  <c r="G160"/>
  <c r="G156"/>
  <c r="G152"/>
  <c r="G148"/>
  <c r="G140"/>
  <c r="G136"/>
  <c r="G132"/>
  <c r="G128"/>
  <c r="G124"/>
  <c r="G120"/>
  <c r="G116"/>
  <c r="G111"/>
  <c r="G107"/>
  <c r="G103"/>
  <c r="G99"/>
  <c r="G87"/>
  <c r="G79"/>
  <c r="G75"/>
  <c r="G71"/>
  <c r="G67"/>
  <c r="G55"/>
  <c r="G51"/>
  <c r="G48"/>
  <c r="G44"/>
  <c r="G40"/>
  <c r="G35"/>
  <c r="G31"/>
  <c r="G27"/>
  <c r="G23"/>
  <c r="G19"/>
  <c r="G15"/>
  <c r="G11"/>
  <c r="G7"/>
  <c r="G213"/>
  <c r="G205"/>
  <c r="G197"/>
  <c r="G181"/>
  <c r="G173"/>
  <c r="G165"/>
  <c r="G157"/>
  <c r="G149"/>
  <c r="G141"/>
  <c r="G133"/>
  <c r="G125"/>
  <c r="G117"/>
  <c r="G108"/>
  <c r="G100"/>
  <c r="G92"/>
  <c r="G84"/>
  <c r="G76"/>
  <c r="G68"/>
  <c r="G60"/>
  <c r="G52"/>
  <c r="G45"/>
  <c r="G36"/>
  <c r="G28"/>
  <c r="G20"/>
  <c r="G12"/>
  <c r="G222"/>
  <c r="G214"/>
  <c r="G198"/>
  <c r="G190"/>
  <c r="G182"/>
  <c r="G174"/>
  <c r="G166"/>
  <c r="G158"/>
  <c r="G150"/>
  <c r="G142"/>
  <c r="G126"/>
  <c r="G101"/>
  <c r="G93"/>
  <c r="G85"/>
  <c r="G77"/>
  <c r="G69"/>
  <c r="G61"/>
  <c r="G53"/>
  <c r="G46"/>
  <c r="G38"/>
  <c r="G29"/>
  <c r="G21"/>
  <c r="G13"/>
  <c r="G5"/>
  <c r="G227"/>
  <c r="G223"/>
  <c r="G219"/>
  <c r="G215"/>
  <c r="G211"/>
  <c r="G207"/>
  <c r="G203"/>
  <c r="G199"/>
  <c r="G195"/>
  <c r="G191"/>
  <c r="G187"/>
  <c r="G183"/>
  <c r="G179"/>
  <c r="G175"/>
  <c r="G171"/>
  <c r="G167"/>
  <c r="G163"/>
  <c r="G159"/>
  <c r="G155"/>
  <c r="G151"/>
  <c r="G147"/>
  <c r="G139"/>
  <c r="G135"/>
  <c r="G131"/>
  <c r="G127"/>
  <c r="G123"/>
  <c r="G119"/>
  <c r="G114"/>
  <c r="G106"/>
  <c r="G102"/>
  <c r="G98"/>
  <c r="G94"/>
  <c r="G90"/>
  <c r="G86"/>
  <c r="G82"/>
  <c r="G78"/>
  <c r="G74"/>
  <c r="G70"/>
  <c r="G66"/>
  <c r="G62"/>
  <c r="G58"/>
  <c r="G54"/>
  <c r="G50"/>
  <c r="G47"/>
  <c r="G43"/>
  <c r="G39"/>
  <c r="G34"/>
  <c r="G30"/>
  <c r="G26"/>
  <c r="G22"/>
  <c r="G18"/>
  <c r="G14"/>
  <c r="G10"/>
  <c r="G6"/>
  <c r="G2"/>
  <c r="G221"/>
  <c r="G209"/>
  <c r="G201"/>
  <c r="G193"/>
  <c r="G185"/>
  <c r="G177"/>
  <c r="G161"/>
  <c r="G144"/>
  <c r="G137"/>
  <c r="G129"/>
  <c r="G121"/>
  <c r="G112"/>
  <c r="G104"/>
  <c r="G96"/>
  <c r="G88"/>
  <c r="G80"/>
  <c r="G72"/>
  <c r="G56"/>
  <c r="G41"/>
  <c r="G32"/>
  <c r="G24"/>
  <c r="G16"/>
  <c r="G8"/>
  <c r="G226"/>
  <c r="G218"/>
  <c r="G210"/>
  <c r="G202"/>
  <c r="G194"/>
  <c r="G186"/>
  <c r="G178"/>
  <c r="G170"/>
  <c r="G162"/>
  <c r="G154"/>
  <c r="G146"/>
  <c r="G138"/>
  <c r="G130"/>
  <c r="G122"/>
  <c r="G113"/>
  <c r="G105"/>
  <c r="G97"/>
  <c r="G89"/>
  <c r="G81"/>
  <c r="G73"/>
  <c r="G65"/>
  <c r="G57"/>
  <c r="G42"/>
  <c r="G17"/>
  <c r="G9"/>
  <c r="G49"/>
  <c r="G59"/>
  <c r="G143"/>
  <c r="G4"/>
  <c r="G91"/>
  <c r="G118"/>
  <c r="G95"/>
  <c r="G212"/>
  <c r="G206"/>
  <c r="G64"/>
  <c r="G25"/>
  <c r="G134"/>
  <c r="G153"/>
  <c r="G225"/>
  <c r="G217"/>
  <c r="G169"/>
  <c r="G33"/>
  <c r="G83"/>
  <c r="G110"/>
  <c r="G189"/>
  <c r="G109"/>
  <c r="H16" i="2"/>
  <c r="H12"/>
  <c r="H17"/>
  <c r="H9"/>
  <c r="H18"/>
  <c r="H10"/>
  <c r="H19"/>
  <c r="H15"/>
  <c r="H11"/>
  <c r="H14"/>
  <c r="G23" i="11"/>
  <c r="E2" i="1"/>
  <c r="F2" s="1"/>
  <c r="F6" i="2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F35" s="1"/>
  <c r="E36"/>
  <c r="F36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2"/>
  <c r="F52" s="1"/>
  <c r="E53"/>
  <c r="F53" s="1"/>
  <c r="E54"/>
  <c r="F54" s="1"/>
  <c r="E56"/>
  <c r="F56" s="1"/>
  <c r="E57"/>
  <c r="F57" s="1"/>
  <c r="E58"/>
  <c r="F58" s="1"/>
  <c r="E60"/>
  <c r="F60" s="1"/>
  <c r="E61"/>
  <c r="F61" s="1"/>
  <c r="E62"/>
  <c r="F62" s="1"/>
  <c r="E65"/>
  <c r="E66"/>
  <c r="E67"/>
  <c r="F67" s="1"/>
  <c r="E68"/>
  <c r="E69"/>
  <c r="F69" s="1"/>
  <c r="E70"/>
  <c r="E71"/>
  <c r="F71" s="1"/>
  <c r="E72"/>
  <c r="F72" s="1"/>
  <c r="E73"/>
  <c r="E74"/>
  <c r="E75"/>
  <c r="F75" s="1"/>
  <c r="E76"/>
  <c r="E77"/>
  <c r="E78"/>
  <c r="E79"/>
  <c r="E80"/>
  <c r="F80" s="1"/>
  <c r="E81"/>
  <c r="F81" s="1"/>
  <c r="E82"/>
  <c r="E84"/>
  <c r="F85"/>
  <c r="E89"/>
  <c r="E90"/>
  <c r="F90" s="1"/>
  <c r="E92"/>
  <c r="F92" s="1"/>
  <c r="E93"/>
  <c r="F93" s="1"/>
  <c r="E94"/>
  <c r="F94" s="1"/>
  <c r="E96"/>
  <c r="F96" s="1"/>
  <c r="E97"/>
  <c r="F97" s="1"/>
  <c r="E98"/>
  <c r="F98" s="1"/>
  <c r="E99"/>
  <c r="F99" s="1"/>
  <c r="E100"/>
  <c r="F100" s="1"/>
  <c r="E101"/>
  <c r="F101" s="1"/>
  <c r="E102"/>
  <c r="E103"/>
  <c r="E104"/>
  <c r="E105"/>
  <c r="F105" s="1"/>
  <c r="E106"/>
  <c r="E107"/>
  <c r="F107" s="1"/>
  <c r="E108"/>
  <c r="F108" s="1"/>
  <c r="E111"/>
  <c r="F111" s="1"/>
  <c r="E112"/>
  <c r="F112" s="1"/>
  <c r="E113"/>
  <c r="F113" s="1"/>
  <c r="E114"/>
  <c r="F114" s="1"/>
  <c r="E116"/>
  <c r="F116" s="1"/>
  <c r="E117"/>
  <c r="F117" s="1"/>
  <c r="E119"/>
  <c r="E120"/>
  <c r="F120" s="1"/>
  <c r="E121"/>
  <c r="E122"/>
  <c r="E123"/>
  <c r="E124"/>
  <c r="E125"/>
  <c r="F125" s="1"/>
  <c r="E126"/>
  <c r="E127"/>
  <c r="E128"/>
  <c r="E129"/>
  <c r="F129" s="1"/>
  <c r="E130"/>
  <c r="E131"/>
  <c r="E132"/>
  <c r="E133"/>
  <c r="E135"/>
  <c r="F135" s="1"/>
  <c r="E136"/>
  <c r="F136" s="1"/>
  <c r="E137"/>
  <c r="F137" s="1"/>
  <c r="E138"/>
  <c r="F138" s="1"/>
  <c r="E139"/>
  <c r="E140"/>
  <c r="F140" s="1"/>
  <c r="E141"/>
  <c r="F141" s="1"/>
  <c r="E142"/>
  <c r="F142" s="1"/>
  <c r="E144"/>
  <c r="E146"/>
  <c r="F146" s="1"/>
  <c r="E147"/>
  <c r="F147" s="1"/>
  <c r="E148"/>
  <c r="F148" s="1"/>
  <c r="E149"/>
  <c r="F149" s="1"/>
  <c r="E150"/>
  <c r="F150" s="1"/>
  <c r="E151"/>
  <c r="F151" s="1"/>
  <c r="E152"/>
  <c r="F152" s="1"/>
  <c r="E154"/>
  <c r="F154" s="1"/>
  <c r="E155"/>
  <c r="F155" s="1"/>
  <c r="E156"/>
  <c r="F156" s="1"/>
  <c r="E157"/>
  <c r="F157" s="1"/>
  <c r="E158"/>
  <c r="F158" s="1"/>
  <c r="E159"/>
  <c r="F159" s="1"/>
  <c r="E160"/>
  <c r="F160" s="1"/>
  <c r="E161"/>
  <c r="F161" s="1"/>
  <c r="E162"/>
  <c r="E163"/>
  <c r="F163" s="1"/>
  <c r="E164"/>
  <c r="F164" s="1"/>
  <c r="E165"/>
  <c r="F165" s="1"/>
  <c r="E166"/>
  <c r="F166" s="1"/>
  <c r="E167"/>
  <c r="F167" s="1"/>
  <c r="E170"/>
  <c r="E171"/>
  <c r="F171" s="1"/>
  <c r="E172"/>
  <c r="E173"/>
  <c r="E174"/>
  <c r="E175"/>
  <c r="F175" s="1"/>
  <c r="E176"/>
  <c r="E177"/>
  <c r="E178"/>
  <c r="F178" s="1"/>
  <c r="E179"/>
  <c r="E180"/>
  <c r="E181"/>
  <c r="F181" s="1"/>
  <c r="E182"/>
  <c r="E183"/>
  <c r="E184"/>
  <c r="F184" s="1"/>
  <c r="E185"/>
  <c r="E186"/>
  <c r="F186" s="1"/>
  <c r="E187"/>
  <c r="E188"/>
  <c r="F188" s="1"/>
  <c r="E190"/>
  <c r="E191"/>
  <c r="E192"/>
  <c r="E193"/>
  <c r="E194"/>
  <c r="E195"/>
  <c r="F195" s="1"/>
  <c r="E196"/>
  <c r="E197"/>
  <c r="E198"/>
  <c r="E199"/>
  <c r="E200"/>
  <c r="E201"/>
  <c r="E202"/>
  <c r="F202" s="1"/>
  <c r="E203"/>
  <c r="F203" s="1"/>
  <c r="E204"/>
  <c r="E205"/>
  <c r="F205" s="1"/>
  <c r="E207"/>
  <c r="E208"/>
  <c r="E209"/>
  <c r="E210"/>
  <c r="F210" s="1"/>
  <c r="E211"/>
  <c r="E213"/>
  <c r="F213" s="1"/>
  <c r="E214"/>
  <c r="F214" s="1"/>
  <c r="E215"/>
  <c r="F215" s="1"/>
  <c r="E216"/>
  <c r="F216" s="1"/>
  <c r="E218"/>
  <c r="E219"/>
  <c r="F219" s="1"/>
  <c r="E220"/>
  <c r="E221"/>
  <c r="F221" s="1"/>
  <c r="E222"/>
  <c r="E223"/>
  <c r="E224"/>
  <c r="F226"/>
  <c r="E227"/>
  <c r="F227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5"/>
  <c r="F5" s="1"/>
  <c r="E64"/>
  <c r="F64" s="1"/>
  <c r="D10" i="3" l="1"/>
  <c r="G10" s="1"/>
  <c r="E59" i="1"/>
  <c r="F59" s="1"/>
  <c r="E49"/>
  <c r="F49" s="1"/>
  <c r="E25"/>
  <c r="F25" s="1"/>
  <c r="E189"/>
  <c r="F189" s="1"/>
  <c r="E4" l="1"/>
  <c r="F4" s="1"/>
  <c r="E217"/>
  <c r="F217" s="1"/>
  <c r="E91"/>
  <c r="F91" s="1"/>
  <c r="E33"/>
  <c r="F33" s="1"/>
  <c r="E143"/>
  <c r="F143" s="1"/>
  <c r="E225"/>
  <c r="F225" s="1"/>
  <c r="E212"/>
  <c r="F212" s="1"/>
  <c r="E206"/>
  <c r="F206" s="1"/>
  <c r="E169"/>
  <c r="F169" s="1"/>
  <c r="E134"/>
  <c r="F134" s="1"/>
  <c r="E118"/>
  <c r="F118" s="1"/>
  <c r="E110"/>
  <c r="F110" s="1"/>
  <c r="E95"/>
  <c r="F95" s="1"/>
  <c r="E83"/>
  <c r="F83" s="1"/>
  <c r="C10" i="3"/>
  <c r="E10" s="1"/>
  <c r="F10" s="1"/>
  <c r="E153" i="1"/>
  <c r="D7" i="3"/>
  <c r="G7" s="1"/>
  <c r="D6"/>
  <c r="G6" s="1"/>
  <c r="D8"/>
  <c r="G8" s="1"/>
  <c r="C7" l="1"/>
  <c r="E7" s="1"/>
  <c r="F7" s="1"/>
  <c r="E63" i="1"/>
  <c r="C8" i="3"/>
  <c r="E8" s="1"/>
  <c r="F8" s="1"/>
  <c r="E109" i="1"/>
  <c r="F153"/>
  <c r="E168"/>
  <c r="C6" i="3"/>
  <c r="E6" s="1"/>
  <c r="F6" s="1"/>
  <c r="E3" i="1"/>
  <c r="D5" i="3"/>
  <c r="G5" s="1"/>
  <c r="D9"/>
  <c r="G9" s="1"/>
  <c r="C9"/>
  <c r="E9" l="1"/>
  <c r="F9" s="1"/>
  <c r="F63" i="1"/>
  <c r="F168"/>
  <c r="F109"/>
  <c r="F3"/>
  <c r="C5" i="3" l="1"/>
  <c r="E5" l="1"/>
  <c r="F5" s="1"/>
</calcChain>
</file>

<file path=xl/sharedStrings.xml><?xml version="1.0" encoding="utf-8"?>
<sst xmlns="http://schemas.openxmlformats.org/spreadsheetml/2006/main" count="322" uniqueCount="274">
  <si>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</si>
  <si>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</si>
  <si>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</si>
  <si>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</si>
  <si>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</si>
  <si>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</si>
  <si>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</si>
  <si>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</si>
  <si>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</si>
  <si>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</si>
  <si>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</si>
  <si>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</si>
  <si>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</si>
  <si>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</si>
  <si>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</si>
  <si>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</si>
  <si>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</si>
  <si>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</si>
  <si>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</si>
  <si>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</si>
  <si>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</si>
  <si>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</si>
  <si>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</si>
  <si>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</si>
  <si>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</si>
  <si>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</si>
  <si>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</si>
  <si>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</si>
  <si>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</si>
  <si>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</si>
  <si>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</si>
  <si>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</si>
  <si>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</si>
  <si>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</si>
  <si>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</si>
  <si>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</si>
  <si>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</si>
  <si>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</si>
  <si>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</si>
  <si>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</si>
  <si>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</si>
  <si>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</si>
  <si>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</si>
  <si>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</si>
  <si>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</si>
  <si>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</si>
  <si>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</si>
  <si>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</si>
  <si>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</si>
  <si>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</si>
  <si>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</si>
  <si>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</si>
  <si>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</si>
  <si>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</si>
  <si>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</si>
  <si>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</si>
  <si>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</si>
  <si>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</si>
  <si>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</si>
  <si>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</si>
  <si>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</si>
  <si>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</si>
  <si>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</si>
  <si>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</si>
  <si>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</si>
  <si>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</si>
  <si>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</si>
  <si>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</si>
  <si>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</si>
  <si>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</si>
  <si>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</si>
  <si>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</si>
  <si>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</si>
  <si>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</si>
  <si>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</si>
  <si>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</si>
  <si>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</si>
  <si>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</si>
  <si>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</si>
  <si>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</si>
  <si>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</si>
  <si>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</si>
  <si>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</si>
  <si>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</si>
  <si>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</si>
  <si>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</si>
  <si>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</si>
  <si>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Hong Kong (China)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</si>
  <si>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</si>
  <si>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</si>
  <si>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</si>
  <si>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</si>
  <si>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</si>
  <si>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</si>
  <si>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</si>
  <si>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</si>
  <si>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</si>
  <si>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</si>
  <si>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</si>
  <si>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</si>
  <si>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</si>
  <si>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</si>
  <si>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</si>
  <si>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</si>
  <si>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</si>
  <si>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</si>
  <si>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</si>
  <si>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</si>
  <si>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</si>
  <si>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</si>
  <si>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</si>
  <si>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</si>
  <si>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</si>
  <si>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</si>
  <si>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</si>
  <si>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</si>
  <si>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</si>
  <si>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</si>
  <si>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</si>
  <si>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</si>
  <si>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</si>
  <si>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</si>
  <si>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</si>
  <si>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</si>
  <si>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</si>
  <si>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</si>
  <si>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</si>
  <si>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</si>
  <si>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</si>
  <si>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</si>
  <si>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</si>
  <si>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</si>
  <si>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</si>
  <si>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</si>
  <si>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</si>
  <si>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</si>
  <si>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</si>
  <si>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</si>
  <si>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</si>
  <si>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</si>
  <si>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</si>
  <si>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</si>
  <si>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</si>
  <si>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</si>
  <si>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</si>
  <si>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</si>
  <si>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</si>
  <si>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</si>
  <si>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</si>
  <si>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</si>
  <si>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</si>
  <si>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</si>
  <si>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</si>
  <si>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</si>
  <si>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</si>
  <si>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</si>
  <si>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</si>
  <si>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Monaco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</si>
  <si>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</si>
  <si>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</si>
  <si>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</si>
  <si>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</si>
  <si>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</si>
  <si>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</si>
  <si>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</si>
  <si>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</si>
  <si>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</si>
  <si>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</si>
  <si>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</si>
  <si>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</si>
  <si>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</si>
  <si>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</si>
  <si>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</si>
  <si>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</si>
  <si>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</si>
  <si>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</si>
  <si>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</si>
  <si>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</si>
  <si>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</si>
  <si>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</si>
  <si>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</si>
  <si>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</si>
  <si>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</si>
  <si>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</si>
  <si>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</si>
  <si>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</si>
  <si>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</si>
  <si>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</si>
  <si>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</si>
  <si>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</si>
  <si>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</si>
  <si>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</si>
  <si>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</si>
  <si>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</si>
  <si>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</si>
  <si>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</si>
  <si>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</si>
  <si>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</si>
  <si>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</si>
  <si>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</si>
  <si>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</si>
  <si>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</si>
  <si>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Swaziland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</si>
  <si>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</si>
  <si>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</si>
  <si>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</si>
  <si>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</si>
  <si>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</si>
  <si>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</si>
  <si>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</si>
  <si>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</si>
  <si>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</si>
  <si>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</si>
  <si>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</si>
  <si>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</si>
  <si>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</si>
  <si>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</si>
  <si>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</si>
  <si>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</si>
  <si>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</si>
  <si>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</si>
  <si>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</si>
  <si>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</si>
  <si>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</si>
  <si>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</si>
  <si>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</si>
  <si>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</si>
  <si>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</si>
  <si>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</si>
  <si>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</si>
  <si>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</si>
  <si>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</si>
  <si>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</si>
  <si>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</si>
  <si>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</si>
  <si>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</si>
  <si>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</si>
  <si>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</si>
  <si>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</si>
  <si>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</si>
  <si>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</si>
  <si>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</si>
  <si>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</si>
  <si>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</si>
  <si>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</si>
  <si>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</si>
  <si>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</si>
  <si>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</si>
  <si>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</si>
  <si>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</si>
  <si>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</si>
  <si>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</si>
  <si>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</si>
  <si>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</si>
  <si>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</si>
  <si>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</si>
  <si>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</si>
  <si>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</si>
  <si>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</si>
  <si>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</si>
  <si>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Liechtenstein</t>
  </si>
  <si>
    <t>Cambodia</t>
  </si>
  <si>
    <t>Share %</t>
  </si>
  <si>
    <t>North Korea</t>
  </si>
  <si>
    <t>U S A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</si>
  <si>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</si>
  <si>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</si>
  <si>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</si>
  <si>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</si>
  <si>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</si>
  <si>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2015: April</t>
  </si>
  <si>
    <t>2016: April</t>
  </si>
  <si>
    <t>Andorra</t>
  </si>
  <si>
    <t>Brunei Darussalam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</si>
</sst>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7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98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13" fillId="0" borderId="0" xfId="0" applyNumberFormat="1" applyFont="1" applyFill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1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20" xfId="3" applyNumberFormat="1" applyFont="1" applyBorder="1" applyAlignment="1">
      <alignment horizontal="center" vertical="center"/>
    </xf>
    <xf numFmtId="164" fontId="12" fillId="0" borderId="1" xfId="4" applyNumberFormat="1" applyFont="1" applyBorder="1" applyAlignment="1">
      <alignment horizontal="center" vertical="center"/>
    </xf>
    <xf numFmtId="164" fontId="12" fillId="2" borderId="1" xfId="4" applyNumberFormat="1" applyFont="1" applyFill="1" applyBorder="1" applyAlignment="1">
      <alignment horizontal="center" vertical="center"/>
    </xf>
    <xf numFmtId="164" fontId="12" fillId="0" borderId="4" xfId="4" applyNumberFormat="1" applyFont="1" applyBorder="1" applyAlignment="1">
      <alignment horizontal="center" vertical="center"/>
    </xf>
    <xf numFmtId="164" fontId="12" fillId="0" borderId="21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2" xfId="3" applyNumberFormat="1" applyFont="1" applyFill="1" applyBorder="1" applyAlignment="1">
      <alignment horizontal="center" vertical="center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164" fontId="8" fillId="3" borderId="20" xfId="3" applyNumberFormat="1" applyFont="1" applyFill="1" applyBorder="1" applyAlignment="1" applyProtection="1">
      <alignment horizontal="center" vertical="center" wrapText="1"/>
      <protection locked="0"/>
    </xf>
    <xf numFmtId="9" fontId="8" fillId="0" borderId="25" xfId="3" applyFont="1" applyBorder="1" applyAlignment="1">
      <alignment horizontal="center" vertical="center"/>
    </xf>
    <xf numFmtId="9" fontId="8" fillId="0" borderId="26" xfId="3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3" borderId="2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3" fontId="12" fillId="0" borderId="3" xfId="2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17" fillId="8" borderId="6" xfId="7" applyNumberFormat="1" applyFill="1" applyBorder="1" applyAlignment="1">
      <alignment horizontal="center" vertical="center" wrapText="1"/>
    </xf>
    <xf numFmtId="3" fontId="17" fillId="8" borderId="23" xfId="7" applyNumberFormat="1" applyFill="1" applyBorder="1" applyAlignment="1">
      <alignment horizontal="center" vertical="center" wrapText="1"/>
    </xf>
    <xf numFmtId="0" fontId="17" fillId="8" borderId="7" xfId="7" applyNumberFormat="1" applyFill="1" applyBorder="1" applyAlignment="1">
      <alignment horizontal="center" vertical="center" wrapText="1"/>
    </xf>
    <xf numFmtId="0" fontId="20" fillId="9" borderId="18" xfId="6" applyNumberFormat="1" applyFont="1" applyFill="1" applyBorder="1" applyAlignment="1">
      <alignment horizontal="center" vertical="center"/>
    </xf>
    <xf numFmtId="3" fontId="20" fillId="9" borderId="17" xfId="6" applyNumberFormat="1" applyFont="1" applyFill="1" applyBorder="1" applyAlignment="1">
      <alignment horizontal="center" vertical="center"/>
    </xf>
    <xf numFmtId="164" fontId="20" fillId="9" borderId="24" xfId="6" applyNumberFormat="1" applyFont="1" applyFill="1" applyBorder="1" applyAlignment="1">
      <alignment horizontal="center" vertical="center"/>
    </xf>
    <xf numFmtId="9" fontId="20" fillId="9" borderId="27" xfId="6" applyNumberFormat="1" applyFont="1" applyFill="1" applyBorder="1" applyAlignment="1">
      <alignment horizontal="center" vertical="center"/>
    </xf>
    <xf numFmtId="0" fontId="17" fillId="10" borderId="18" xfId="8" applyNumberFormat="1" applyFill="1" applyBorder="1" applyAlignment="1">
      <alignment horizontal="center" vertical="center"/>
    </xf>
    <xf numFmtId="3" fontId="17" fillId="10" borderId="17" xfId="8" applyNumberFormat="1" applyFill="1" applyBorder="1" applyAlignment="1">
      <alignment horizontal="center" vertical="center" wrapText="1"/>
    </xf>
    <xf numFmtId="9" fontId="17" fillId="10" borderId="24" xfId="8" applyNumberFormat="1" applyFill="1" applyBorder="1" applyAlignment="1">
      <alignment horizontal="center" vertical="center"/>
    </xf>
    <xf numFmtId="164" fontId="17" fillId="10" borderId="27" xfId="8" applyNumberForma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1" xfId="9" applyNumberFormat="1" applyFont="1" applyFill="1" applyBorder="1" applyAlignment="1">
      <alignment horizontal="center" vertical="center"/>
    </xf>
    <xf numFmtId="9" fontId="1" fillId="11" borderId="25" xfId="9" applyNumberFormat="1" applyFont="1" applyFill="1" applyBorder="1" applyAlignment="1">
      <alignment horizontal="center" vertical="center"/>
    </xf>
    <xf numFmtId="164" fontId="1" fillId="11" borderId="20" xfId="9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7" customWidth="1"/>
    <col min="2" max="2" width="31.42578125" style="7" customWidth="1"/>
    <col min="3" max="3" width="19.7109375" style="7" customWidth="1"/>
    <col min="4" max="4" width="19.42578125" style="7" customWidth="1"/>
    <col min="5" max="5" width="16.28515625" style="7" customWidth="1"/>
    <col min="6" max="6" width="14.28515625" style="7" customWidth="1"/>
    <col min="7" max="7" width="16.5703125" style="7" customWidth="1"/>
    <col min="8" max="16384" width="9.140625" style="7"/>
  </cols>
  <sheetData>
    <row r="1" spans="2:7" ht="35.25" customHeight="1">
      <c r="B1" s="77" t="s">
        <v>0</v>
      </c>
      <c r="C1" s="78" t="s">
        <v>270</v>
      </c>
      <c r="D1" s="78" t="s">
        <v>271</v>
      </c>
      <c r="E1" s="78" t="s">
        <v>227</v>
      </c>
      <c r="F1" s="79" t="s">
        <v>1</v>
      </c>
      <c r="G1" s="80" t="s">
        <v>262</v>
      </c>
    </row>
    <row r="2" spans="2:7" ht="15" customHeight="1">
      <c r="B2" s="81" t="s">
        <v>224</v>
      </c>
      <c r="C2" s="82">
        <f>(C3+C63+C109+C153+C168+C225)</f>
        <v>394752</v>
      </c>
      <c r="D2" s="82">
        <f>(D3+D63+D109+D153+D168+D225)</f>
        <v>462480</v>
      </c>
      <c r="E2" s="82">
        <f>D2-C2</f>
        <v>67728</v>
      </c>
      <c r="F2" s="83">
        <f>E2/C2</f>
        <v>0.17157101167315175</v>
      </c>
      <c r="G2" s="84">
        <f>D2/$D$2</f>
        <v>1</v>
      </c>
    </row>
    <row r="3" spans="2:7" ht="15" customHeight="1">
      <c r="B3" s="85" t="s">
        <v>4</v>
      </c>
      <c r="C3" s="86">
        <f>C4+C25+C33+C49+C59</f>
        <v>385570</v>
      </c>
      <c r="D3" s="86">
        <f>D4+D25+D33+D49+D59</f>
        <v>445457</v>
      </c>
      <c r="E3" s="86">
        <f>D3-C3</f>
        <v>59887</v>
      </c>
      <c r="F3" s="87">
        <f>E3/C3</f>
        <v>0.15532069403739918</v>
      </c>
      <c r="G3" s="88">
        <f>D3/$D$2</f>
        <v>0.96319192181283519</v>
      </c>
    </row>
    <row r="4" spans="2:7">
      <c r="B4" s="89" t="s">
        <v>225</v>
      </c>
      <c r="C4" s="90">
        <f>SUM(C5:C24)</f>
        <v>267441</v>
      </c>
      <c r="D4" s="90">
        <f>SUM(D5:D24)</f>
        <v>311636</v>
      </c>
      <c r="E4" s="90">
        <f>D4-C4</f>
        <v>44195</v>
      </c>
      <c r="F4" s="91">
        <f t="shared" ref="F4:F67" si="0">E4/C4</f>
        <v>0.1652514012436388</v>
      </c>
      <c r="G4" s="92">
        <f>D4/$D$2</f>
        <v>0.67383670645217086</v>
      </c>
    </row>
    <row r="5" spans="2:7" s="16" customFormat="1" ht="12">
      <c r="B5" s="19" t="s">
        <v>146</v>
      </c>
      <c r="C5" s="40">
        <v>97232</v>
      </c>
      <c r="D5" s="33">
        <v>105667</v>
      </c>
      <c r="E5" s="34">
        <f>D5-C5</f>
        <v>8435</v>
      </c>
      <c r="F5" s="66">
        <f t="shared" si="0"/>
        <v>8.6751275300312652E-2</v>
      </c>
      <c r="G5" s="65">
        <f t="shared" ref="G5:G68" si="1">D5/$D$2</f>
        <v>0.22847906936516174</v>
      </c>
    </row>
    <row r="6" spans="2:7" s="16" customFormat="1" ht="12">
      <c r="B6" s="19" t="s">
        <v>141</v>
      </c>
      <c r="C6" s="40">
        <v>89855</v>
      </c>
      <c r="D6" s="33">
        <v>105695</v>
      </c>
      <c r="E6" s="34">
        <f t="shared" ref="E6:E69" si="2">D6-C6</f>
        <v>15840</v>
      </c>
      <c r="F6" s="66">
        <f t="shared" si="0"/>
        <v>0.17628401313226866</v>
      </c>
      <c r="G6" s="65">
        <f t="shared" si="1"/>
        <v>0.22853961252378482</v>
      </c>
    </row>
    <row r="7" spans="2:7" s="16" customFormat="1" ht="12">
      <c r="B7" s="19" t="s">
        <v>142</v>
      </c>
      <c r="C7" s="40">
        <v>1311</v>
      </c>
      <c r="D7" s="33">
        <v>1780</v>
      </c>
      <c r="E7" s="34">
        <f t="shared" si="2"/>
        <v>469</v>
      </c>
      <c r="F7" s="66">
        <f t="shared" si="0"/>
        <v>0.35774218154080856</v>
      </c>
      <c r="G7" s="65">
        <f t="shared" si="1"/>
        <v>3.8488150838955197E-3</v>
      </c>
    </row>
    <row r="8" spans="2:7" ht="15" customHeight="1">
      <c r="B8" s="20" t="s">
        <v>3</v>
      </c>
      <c r="C8" s="40">
        <v>887</v>
      </c>
      <c r="D8" s="33">
        <v>852</v>
      </c>
      <c r="E8" s="34">
        <f t="shared" si="2"/>
        <v>-35</v>
      </c>
      <c r="F8" s="66">
        <f t="shared" si="0"/>
        <v>-3.9458850056369787E-2</v>
      </c>
      <c r="G8" s="65">
        <f t="shared" si="1"/>
        <v>1.8422418266735858E-3</v>
      </c>
    </row>
    <row r="9" spans="2:7" ht="15" customHeight="1">
      <c r="B9" s="20" t="s">
        <v>12</v>
      </c>
      <c r="C9" s="40">
        <v>577</v>
      </c>
      <c r="D9" s="33">
        <v>529</v>
      </c>
      <c r="E9" s="34">
        <f t="shared" si="2"/>
        <v>-48</v>
      </c>
      <c r="F9" s="66">
        <f t="shared" si="0"/>
        <v>-8.3188908145580595E-2</v>
      </c>
      <c r="G9" s="65">
        <f t="shared" si="1"/>
        <v>1.1438332468431066E-3</v>
      </c>
    </row>
    <row r="10" spans="2:7" ht="15" customHeight="1">
      <c r="B10" s="20" t="s">
        <v>5</v>
      </c>
      <c r="C10" s="40">
        <v>236</v>
      </c>
      <c r="D10" s="33">
        <v>323</v>
      </c>
      <c r="E10" s="34">
        <f t="shared" si="2"/>
        <v>87</v>
      </c>
      <c r="F10" s="66">
        <f t="shared" si="0"/>
        <v>0.36864406779661019</v>
      </c>
      <c r="G10" s="65">
        <f t="shared" si="1"/>
        <v>6.9840857983047917E-4</v>
      </c>
    </row>
    <row r="11" spans="2:7" ht="15" customHeight="1">
      <c r="B11" s="20" t="s">
        <v>11</v>
      </c>
      <c r="C11" s="40">
        <v>509</v>
      </c>
      <c r="D11" s="33">
        <v>496</v>
      </c>
      <c r="E11" s="34">
        <f t="shared" si="2"/>
        <v>-13</v>
      </c>
      <c r="F11" s="66">
        <f t="shared" si="0"/>
        <v>-2.5540275049115914E-2</v>
      </c>
      <c r="G11" s="65">
        <f t="shared" si="1"/>
        <v>1.072478809894482E-3</v>
      </c>
    </row>
    <row r="12" spans="2:7" s="16" customFormat="1" ht="15" customHeight="1">
      <c r="B12" s="19" t="s">
        <v>150</v>
      </c>
      <c r="C12" s="40">
        <v>1851</v>
      </c>
      <c r="D12" s="33">
        <v>2472</v>
      </c>
      <c r="E12" s="34">
        <f t="shared" si="2"/>
        <v>621</v>
      </c>
      <c r="F12" s="66">
        <f t="shared" si="0"/>
        <v>0.3354943273905997</v>
      </c>
      <c r="G12" s="65">
        <f t="shared" si="1"/>
        <v>5.3450960041515313E-3</v>
      </c>
    </row>
    <row r="13" spans="2:7" s="16" customFormat="1" ht="15" customHeight="1">
      <c r="B13" s="19" t="s">
        <v>256</v>
      </c>
      <c r="C13" s="40">
        <v>210</v>
      </c>
      <c r="D13" s="33">
        <v>389</v>
      </c>
      <c r="E13" s="34">
        <f t="shared" si="2"/>
        <v>179</v>
      </c>
      <c r="F13" s="66">
        <f t="shared" si="0"/>
        <v>0.85238095238095235</v>
      </c>
      <c r="G13" s="65">
        <f t="shared" si="1"/>
        <v>8.4111745372772873E-4</v>
      </c>
    </row>
    <row r="14" spans="2:7" ht="15" customHeight="1">
      <c r="B14" s="20" t="s">
        <v>6</v>
      </c>
      <c r="C14" s="40">
        <v>768</v>
      </c>
      <c r="D14" s="33">
        <v>729</v>
      </c>
      <c r="E14" s="34">
        <f t="shared" si="2"/>
        <v>-39</v>
      </c>
      <c r="F14" s="66">
        <f t="shared" si="0"/>
        <v>-5.078125E-2</v>
      </c>
      <c r="G14" s="65">
        <f t="shared" si="1"/>
        <v>1.5762843798650752E-3</v>
      </c>
    </row>
    <row r="15" spans="2:7" ht="15" customHeight="1">
      <c r="B15" s="20" t="s">
        <v>7</v>
      </c>
      <c r="C15" s="40">
        <v>1038</v>
      </c>
      <c r="D15" s="33">
        <v>995</v>
      </c>
      <c r="E15" s="34">
        <f t="shared" si="2"/>
        <v>-43</v>
      </c>
      <c r="F15" s="66">
        <f t="shared" si="0"/>
        <v>-4.1425818882466284E-2</v>
      </c>
      <c r="G15" s="65">
        <f t="shared" si="1"/>
        <v>2.1514443867842936E-3</v>
      </c>
    </row>
    <row r="16" spans="2:7" s="16" customFormat="1" ht="15" customHeight="1">
      <c r="B16" s="19" t="s">
        <v>144</v>
      </c>
      <c r="C16" s="40">
        <v>634</v>
      </c>
      <c r="D16" s="33">
        <v>811</v>
      </c>
      <c r="E16" s="34">
        <f t="shared" si="2"/>
        <v>177</v>
      </c>
      <c r="F16" s="66">
        <f t="shared" si="0"/>
        <v>0.27917981072555204</v>
      </c>
      <c r="G16" s="65">
        <f t="shared" si="1"/>
        <v>1.7535893444040824E-3</v>
      </c>
    </row>
    <row r="17" spans="2:7" ht="15" customHeight="1">
      <c r="B17" s="20" t="s">
        <v>8</v>
      </c>
      <c r="C17" s="40">
        <v>3067</v>
      </c>
      <c r="D17" s="33">
        <v>3305</v>
      </c>
      <c r="E17" s="34">
        <f t="shared" si="2"/>
        <v>238</v>
      </c>
      <c r="F17" s="66">
        <f t="shared" si="0"/>
        <v>7.7600260841212909E-2</v>
      </c>
      <c r="G17" s="65">
        <f t="shared" si="1"/>
        <v>7.1462549731880296E-3</v>
      </c>
    </row>
    <row r="18" spans="2:7" ht="15" customHeight="1">
      <c r="B18" s="20" t="s">
        <v>9</v>
      </c>
      <c r="C18" s="40">
        <v>458</v>
      </c>
      <c r="D18" s="33">
        <v>245</v>
      </c>
      <c r="E18" s="34">
        <f t="shared" si="2"/>
        <v>-213</v>
      </c>
      <c r="F18" s="66">
        <f t="shared" si="0"/>
        <v>-0.46506550218340609</v>
      </c>
      <c r="G18" s="65">
        <f t="shared" si="1"/>
        <v>5.2975263795191144E-4</v>
      </c>
    </row>
    <row r="19" spans="2:7" s="16" customFormat="1" ht="15" customHeight="1">
      <c r="B19" s="19" t="s">
        <v>145</v>
      </c>
      <c r="C19" s="40">
        <v>58537</v>
      </c>
      <c r="D19" s="33">
        <v>74187</v>
      </c>
      <c r="E19" s="34">
        <f t="shared" si="2"/>
        <v>15650</v>
      </c>
      <c r="F19" s="66">
        <f t="shared" si="0"/>
        <v>0.26735227292140012</v>
      </c>
      <c r="G19" s="65">
        <f t="shared" si="1"/>
        <v>0.16041126102750389</v>
      </c>
    </row>
    <row r="20" spans="2:7" ht="15" customHeight="1">
      <c r="B20" s="20" t="s">
        <v>10</v>
      </c>
      <c r="C20" s="40">
        <v>191</v>
      </c>
      <c r="D20" s="33">
        <v>180</v>
      </c>
      <c r="E20" s="34">
        <f t="shared" si="2"/>
        <v>-11</v>
      </c>
      <c r="F20" s="66">
        <f t="shared" si="0"/>
        <v>-5.7591623036649213E-2</v>
      </c>
      <c r="G20" s="65">
        <f t="shared" si="1"/>
        <v>3.8920601971977167E-4</v>
      </c>
    </row>
    <row r="21" spans="2:7" s="16" customFormat="1" ht="15" customHeight="1">
      <c r="B21" s="19" t="s">
        <v>147</v>
      </c>
      <c r="C21" s="40">
        <v>78</v>
      </c>
      <c r="D21" s="33">
        <v>164</v>
      </c>
      <c r="E21" s="34">
        <f t="shared" si="2"/>
        <v>86</v>
      </c>
      <c r="F21" s="66">
        <f t="shared" si="0"/>
        <v>1.1025641025641026</v>
      </c>
      <c r="G21" s="65">
        <f t="shared" si="1"/>
        <v>3.5460992907801421E-4</v>
      </c>
    </row>
    <row r="22" spans="2:7" s="16" customFormat="1" ht="15" customHeight="1">
      <c r="B22" s="21" t="s">
        <v>143</v>
      </c>
      <c r="C22" s="40">
        <v>197</v>
      </c>
      <c r="D22" s="33">
        <v>460</v>
      </c>
      <c r="E22" s="34">
        <f t="shared" si="2"/>
        <v>263</v>
      </c>
      <c r="F22" s="66">
        <f t="shared" si="0"/>
        <v>1.3350253807106598</v>
      </c>
      <c r="G22" s="65">
        <f t="shared" si="1"/>
        <v>9.9463760595052764E-4</v>
      </c>
    </row>
    <row r="23" spans="2:7" s="16" customFormat="1" ht="15" customHeight="1">
      <c r="B23" s="21" t="s">
        <v>149</v>
      </c>
      <c r="C23" s="40">
        <v>9292</v>
      </c>
      <c r="D23" s="33">
        <v>11699</v>
      </c>
      <c r="E23" s="34">
        <f t="shared" si="2"/>
        <v>2407</v>
      </c>
      <c r="F23" s="66">
        <f t="shared" si="0"/>
        <v>0.25904003443822643</v>
      </c>
      <c r="G23" s="65">
        <f t="shared" si="1"/>
        <v>2.5296229026120047E-2</v>
      </c>
    </row>
    <row r="24" spans="2:7" s="16" customFormat="1" ht="15" customHeight="1">
      <c r="B24" s="21" t="s">
        <v>148</v>
      </c>
      <c r="C24" s="40">
        <v>513</v>
      </c>
      <c r="D24" s="33">
        <v>658</v>
      </c>
      <c r="E24" s="34">
        <f t="shared" si="2"/>
        <v>145</v>
      </c>
      <c r="F24" s="66">
        <f t="shared" si="0"/>
        <v>0.28265107212475632</v>
      </c>
      <c r="G24" s="65">
        <f t="shared" si="1"/>
        <v>1.4227642276422765E-3</v>
      </c>
    </row>
    <row r="25" spans="2:7" ht="15" customHeight="1">
      <c r="B25" s="89" t="s">
        <v>13</v>
      </c>
      <c r="C25" s="90">
        <f>SUM(C26:C32)</f>
        <v>2589</v>
      </c>
      <c r="D25" s="90">
        <f>SUM(D26:D32)</f>
        <v>2570</v>
      </c>
      <c r="E25" s="90">
        <f t="shared" si="2"/>
        <v>-19</v>
      </c>
      <c r="F25" s="91">
        <f t="shared" si="0"/>
        <v>-7.3387408265739671E-3</v>
      </c>
      <c r="G25" s="92">
        <f t="shared" si="1"/>
        <v>5.5569970593322953E-3</v>
      </c>
    </row>
    <row r="26" spans="2:7" ht="15" customHeight="1">
      <c r="B26" s="19" t="s">
        <v>14</v>
      </c>
      <c r="C26" s="40">
        <v>223</v>
      </c>
      <c r="D26" s="33">
        <v>303</v>
      </c>
      <c r="E26" s="34">
        <f t="shared" si="2"/>
        <v>80</v>
      </c>
      <c r="F26" s="66">
        <f t="shared" si="0"/>
        <v>0.35874439461883406</v>
      </c>
      <c r="G26" s="65">
        <f t="shared" si="1"/>
        <v>6.5516346652828232E-4</v>
      </c>
    </row>
    <row r="27" spans="2:7" ht="15" customHeight="1">
      <c r="B27" s="20" t="s">
        <v>18</v>
      </c>
      <c r="C27" s="40">
        <v>278</v>
      </c>
      <c r="D27" s="33">
        <v>205</v>
      </c>
      <c r="E27" s="34">
        <f t="shared" si="2"/>
        <v>-73</v>
      </c>
      <c r="F27" s="66">
        <f t="shared" si="0"/>
        <v>-0.26258992805755393</v>
      </c>
      <c r="G27" s="65">
        <f t="shared" si="1"/>
        <v>4.4326241134751772E-4</v>
      </c>
    </row>
    <row r="28" spans="2:7" ht="15" customHeight="1">
      <c r="B28" s="20" t="s">
        <v>16</v>
      </c>
      <c r="C28" s="40">
        <v>10</v>
      </c>
      <c r="D28" s="33">
        <v>6</v>
      </c>
      <c r="E28" s="34">
        <f t="shared" si="2"/>
        <v>-4</v>
      </c>
      <c r="F28" s="66">
        <f t="shared" si="0"/>
        <v>-0.4</v>
      </c>
      <c r="G28" s="65">
        <f t="shared" si="1"/>
        <v>1.2973533990659056E-5</v>
      </c>
    </row>
    <row r="29" spans="2:7" ht="15" customHeight="1">
      <c r="B29" s="20" t="s">
        <v>15</v>
      </c>
      <c r="C29" s="40">
        <v>115</v>
      </c>
      <c r="D29" s="33">
        <v>112</v>
      </c>
      <c r="E29" s="34">
        <f t="shared" si="2"/>
        <v>-3</v>
      </c>
      <c r="F29" s="66">
        <f t="shared" si="0"/>
        <v>-2.6086956521739129E-2</v>
      </c>
      <c r="G29" s="65">
        <f t="shared" si="1"/>
        <v>2.4217263449230237E-4</v>
      </c>
    </row>
    <row r="30" spans="2:7" ht="15" customHeight="1">
      <c r="B30" s="20" t="s">
        <v>17</v>
      </c>
      <c r="C30" s="40">
        <v>266</v>
      </c>
      <c r="D30" s="33">
        <v>269</v>
      </c>
      <c r="E30" s="34">
        <f t="shared" si="2"/>
        <v>3</v>
      </c>
      <c r="F30" s="66">
        <f t="shared" si="0"/>
        <v>1.1278195488721804E-2</v>
      </c>
      <c r="G30" s="65">
        <f t="shared" si="1"/>
        <v>5.8164677391454769E-4</v>
      </c>
    </row>
    <row r="31" spans="2:7" ht="15" customHeight="1">
      <c r="B31" s="20" t="s">
        <v>19</v>
      </c>
      <c r="C31" s="40">
        <v>384</v>
      </c>
      <c r="D31" s="33">
        <v>428</v>
      </c>
      <c r="E31" s="34">
        <f t="shared" si="2"/>
        <v>44</v>
      </c>
      <c r="F31" s="66">
        <f t="shared" si="0"/>
        <v>0.11458333333333333</v>
      </c>
      <c r="G31" s="65">
        <f t="shared" si="1"/>
        <v>9.254454246670126E-4</v>
      </c>
    </row>
    <row r="32" spans="2:7" ht="15" customHeight="1">
      <c r="B32" s="19" t="s">
        <v>204</v>
      </c>
      <c r="C32" s="40">
        <v>1313</v>
      </c>
      <c r="D32" s="33">
        <v>1247</v>
      </c>
      <c r="E32" s="34">
        <f t="shared" si="2"/>
        <v>-66</v>
      </c>
      <c r="F32" s="66">
        <f t="shared" si="0"/>
        <v>-5.0266565118050263E-2</v>
      </c>
      <c r="G32" s="65">
        <f t="shared" si="1"/>
        <v>2.6963328143919736E-3</v>
      </c>
    </row>
    <row r="33" spans="2:7" ht="15" customHeight="1">
      <c r="B33" s="89" t="s">
        <v>20</v>
      </c>
      <c r="C33" s="90">
        <f>SUM(C34:C48)</f>
        <v>3466</v>
      </c>
      <c r="D33" s="90">
        <f>SUM(D34:D48)</f>
        <v>3611</v>
      </c>
      <c r="E33" s="90">
        <f t="shared" si="2"/>
        <v>145</v>
      </c>
      <c r="F33" s="91">
        <f t="shared" si="0"/>
        <v>4.1834968263127527E-2</v>
      </c>
      <c r="G33" s="92">
        <f t="shared" si="1"/>
        <v>7.8079052067116413E-3</v>
      </c>
    </row>
    <row r="34" spans="2:7" ht="15" customHeight="1">
      <c r="B34" s="20" t="s">
        <v>21</v>
      </c>
      <c r="C34" s="40">
        <v>29</v>
      </c>
      <c r="D34" s="33">
        <v>27</v>
      </c>
      <c r="E34" s="34">
        <f t="shared" si="2"/>
        <v>-2</v>
      </c>
      <c r="F34" s="66">
        <f t="shared" si="0"/>
        <v>-6.8965517241379309E-2</v>
      </c>
      <c r="G34" s="65">
        <f t="shared" si="1"/>
        <v>5.838090295796575E-5</v>
      </c>
    </row>
    <row r="35" spans="2:7" ht="15" customHeight="1">
      <c r="B35" s="20" t="s">
        <v>272</v>
      </c>
      <c r="C35" s="40">
        <v>3</v>
      </c>
      <c r="D35" s="33">
        <v>0</v>
      </c>
      <c r="E35" s="34">
        <f t="shared" si="2"/>
        <v>-3</v>
      </c>
      <c r="F35" s="66">
        <f t="shared" si="0"/>
        <v>-1</v>
      </c>
      <c r="G35" s="65">
        <f t="shared" si="1"/>
        <v>0</v>
      </c>
    </row>
    <row r="36" spans="2:7" ht="12">
      <c r="B36" s="20" t="s">
        <v>219</v>
      </c>
      <c r="C36" s="40">
        <v>63</v>
      </c>
      <c r="D36" s="33">
        <v>54</v>
      </c>
      <c r="E36" s="34">
        <f t="shared" si="2"/>
        <v>-9</v>
      </c>
      <c r="F36" s="66">
        <f t="shared" si="0"/>
        <v>-0.14285714285714285</v>
      </c>
      <c r="G36" s="65">
        <f t="shared" si="1"/>
        <v>1.167618059159315E-4</v>
      </c>
    </row>
    <row r="37" spans="2:7" s="75" customFormat="1" ht="12">
      <c r="B37" s="20" t="s">
        <v>33</v>
      </c>
      <c r="C37" s="40">
        <v>121</v>
      </c>
      <c r="D37" s="33">
        <v>107</v>
      </c>
      <c r="E37" s="34">
        <f t="shared" si="2"/>
        <v>-14</v>
      </c>
      <c r="F37" s="66">
        <f t="shared" si="0"/>
        <v>-0.11570247933884298</v>
      </c>
      <c r="G37" s="65">
        <f t="shared" si="1"/>
        <v>2.3136135616675315E-4</v>
      </c>
    </row>
    <row r="38" spans="2:7" ht="15" customHeight="1">
      <c r="B38" s="19" t="s">
        <v>29</v>
      </c>
      <c r="C38" s="40">
        <v>1408</v>
      </c>
      <c r="D38" s="33">
        <v>1434</v>
      </c>
      <c r="E38" s="34">
        <f t="shared" si="2"/>
        <v>26</v>
      </c>
      <c r="F38" s="66">
        <f t="shared" si="0"/>
        <v>1.8465909090909092E-2</v>
      </c>
      <c r="G38" s="65">
        <f t="shared" si="1"/>
        <v>3.1006746237675141E-3</v>
      </c>
    </row>
    <row r="39" spans="2:7" ht="15" customHeight="1">
      <c r="B39" s="19" t="s">
        <v>23</v>
      </c>
      <c r="C39" s="40">
        <v>2</v>
      </c>
      <c r="D39" s="33">
        <v>5</v>
      </c>
      <c r="E39" s="34">
        <f t="shared" si="2"/>
        <v>3</v>
      </c>
      <c r="F39" s="66">
        <f t="shared" si="0"/>
        <v>1.5</v>
      </c>
      <c r="G39" s="65">
        <f t="shared" si="1"/>
        <v>1.0811278325549213E-5</v>
      </c>
    </row>
    <row r="40" spans="2:7" ht="15" customHeight="1">
      <c r="B40" s="19" t="s">
        <v>24</v>
      </c>
      <c r="C40" s="40">
        <v>803</v>
      </c>
      <c r="D40" s="33">
        <v>990</v>
      </c>
      <c r="E40" s="34">
        <f t="shared" si="2"/>
        <v>187</v>
      </c>
      <c r="F40" s="66">
        <f t="shared" si="0"/>
        <v>0.23287671232876711</v>
      </c>
      <c r="G40" s="65">
        <f t="shared" si="1"/>
        <v>2.140633108458744E-3</v>
      </c>
    </row>
    <row r="41" spans="2:7" ht="15" customHeight="1">
      <c r="B41" s="19" t="s">
        <v>25</v>
      </c>
      <c r="C41" s="40">
        <v>12</v>
      </c>
      <c r="D41" s="33">
        <v>28</v>
      </c>
      <c r="E41" s="34">
        <f t="shared" si="2"/>
        <v>16</v>
      </c>
      <c r="F41" s="66">
        <f t="shared" si="0"/>
        <v>1.3333333333333333</v>
      </c>
      <c r="G41" s="65">
        <f t="shared" si="1"/>
        <v>6.0543158623075591E-5</v>
      </c>
    </row>
    <row r="42" spans="2:7" ht="15" customHeight="1">
      <c r="B42" s="19" t="s">
        <v>26</v>
      </c>
      <c r="C42" s="40">
        <v>21</v>
      </c>
      <c r="D42" s="33">
        <v>20</v>
      </c>
      <c r="E42" s="34">
        <f t="shared" si="2"/>
        <v>-1</v>
      </c>
      <c r="F42" s="66">
        <f t="shared" si="0"/>
        <v>-4.7619047619047616E-2</v>
      </c>
      <c r="G42" s="65">
        <f t="shared" si="1"/>
        <v>4.3245113302196852E-5</v>
      </c>
    </row>
    <row r="43" spans="2:7" ht="12">
      <c r="B43" s="19" t="s">
        <v>27</v>
      </c>
      <c r="C43" s="40">
        <v>10</v>
      </c>
      <c r="D43" s="33">
        <v>19</v>
      </c>
      <c r="E43" s="34">
        <f t="shared" si="2"/>
        <v>9</v>
      </c>
      <c r="F43" s="66">
        <f t="shared" si="0"/>
        <v>0.9</v>
      </c>
      <c r="G43" s="65">
        <f t="shared" si="1"/>
        <v>4.108285763708701E-5</v>
      </c>
    </row>
    <row r="44" spans="2:7" ht="12">
      <c r="B44" s="19" t="s">
        <v>28</v>
      </c>
      <c r="C44" s="40">
        <v>125</v>
      </c>
      <c r="D44" s="33">
        <v>87</v>
      </c>
      <c r="E44" s="34">
        <f t="shared" si="2"/>
        <v>-38</v>
      </c>
      <c r="F44" s="66">
        <f t="shared" si="0"/>
        <v>-0.30399999999999999</v>
      </c>
      <c r="G44" s="65">
        <f t="shared" si="1"/>
        <v>1.8811624286455629E-4</v>
      </c>
    </row>
    <row r="45" spans="2:7" ht="12">
      <c r="B45" s="19" t="s">
        <v>30</v>
      </c>
      <c r="C45" s="40">
        <v>2</v>
      </c>
      <c r="D45" s="33">
        <v>2</v>
      </c>
      <c r="E45" s="34">
        <f t="shared" si="2"/>
        <v>0</v>
      </c>
      <c r="F45" s="66">
        <f t="shared" si="0"/>
        <v>0</v>
      </c>
      <c r="G45" s="65">
        <f t="shared" si="1"/>
        <v>4.3245113302196848E-6</v>
      </c>
    </row>
    <row r="46" spans="2:7" ht="12">
      <c r="B46" s="19" t="s">
        <v>31</v>
      </c>
      <c r="C46" s="40">
        <v>170</v>
      </c>
      <c r="D46" s="33">
        <v>208</v>
      </c>
      <c r="E46" s="34">
        <f t="shared" si="2"/>
        <v>38</v>
      </c>
      <c r="F46" s="66">
        <f t="shared" si="0"/>
        <v>0.22352941176470589</v>
      </c>
      <c r="G46" s="65">
        <f t="shared" si="1"/>
        <v>4.4974917834284726E-4</v>
      </c>
    </row>
    <row r="47" spans="2:7" ht="15" customHeight="1">
      <c r="B47" s="19" t="s">
        <v>32</v>
      </c>
      <c r="C47" s="40">
        <v>129</v>
      </c>
      <c r="D47" s="33">
        <v>240</v>
      </c>
      <c r="E47" s="34">
        <f t="shared" si="2"/>
        <v>111</v>
      </c>
      <c r="F47" s="66">
        <f t="shared" si="0"/>
        <v>0.86046511627906974</v>
      </c>
      <c r="G47" s="65">
        <f t="shared" si="1"/>
        <v>5.189413596263622E-4</v>
      </c>
    </row>
    <row r="48" spans="2:7" ht="15" customHeight="1">
      <c r="B48" s="19" t="s">
        <v>22</v>
      </c>
      <c r="C48" s="40">
        <v>568</v>
      </c>
      <c r="D48" s="33">
        <v>390</v>
      </c>
      <c r="E48" s="34">
        <f t="shared" si="2"/>
        <v>-178</v>
      </c>
      <c r="F48" s="66">
        <f t="shared" si="0"/>
        <v>-0.31338028169014087</v>
      </c>
      <c r="G48" s="65">
        <f t="shared" si="1"/>
        <v>8.4327970939283858E-4</v>
      </c>
    </row>
    <row r="49" spans="1:7" ht="15" customHeight="1">
      <c r="B49" s="89" t="s">
        <v>34</v>
      </c>
      <c r="C49" s="90">
        <f>SUM(C50:C58)</f>
        <v>5681</v>
      </c>
      <c r="D49" s="90">
        <f>SUM(D50:D58)</f>
        <v>5165</v>
      </c>
      <c r="E49" s="90">
        <f t="shared" si="2"/>
        <v>-516</v>
      </c>
      <c r="F49" s="91">
        <f t="shared" si="0"/>
        <v>-9.0829079387431788E-2</v>
      </c>
      <c r="G49" s="92">
        <f t="shared" si="1"/>
        <v>1.1168050510292337E-2</v>
      </c>
    </row>
    <row r="50" spans="1:7" ht="15" customHeight="1">
      <c r="A50" s="14"/>
      <c r="B50" s="20" t="s">
        <v>35</v>
      </c>
      <c r="C50" s="40">
        <v>449</v>
      </c>
      <c r="D50" s="33">
        <v>297</v>
      </c>
      <c r="E50" s="34">
        <f t="shared" ref="E50:E58" si="3">D50-C50</f>
        <v>-152</v>
      </c>
      <c r="F50" s="66">
        <f t="shared" ref="F50:F58" si="4">E50/C50</f>
        <v>-0.33853006681514475</v>
      </c>
      <c r="G50" s="65">
        <f t="shared" si="1"/>
        <v>6.4218993253762323E-4</v>
      </c>
    </row>
    <row r="51" spans="1:7" ht="15" customHeight="1">
      <c r="A51" s="14"/>
      <c r="B51" s="20" t="s">
        <v>36</v>
      </c>
      <c r="C51" s="40">
        <v>363</v>
      </c>
      <c r="D51" s="33">
        <v>286</v>
      </c>
      <c r="E51" s="34">
        <f t="shared" si="3"/>
        <v>-77</v>
      </c>
      <c r="F51" s="66">
        <f t="shared" si="4"/>
        <v>-0.21212121212121213</v>
      </c>
      <c r="G51" s="65">
        <f t="shared" si="1"/>
        <v>6.18405120221415E-4</v>
      </c>
    </row>
    <row r="52" spans="1:7" ht="15" customHeight="1">
      <c r="A52" s="14"/>
      <c r="B52" s="19" t="s">
        <v>41</v>
      </c>
      <c r="C52" s="40">
        <v>1105</v>
      </c>
      <c r="D52" s="33">
        <v>1103</v>
      </c>
      <c r="E52" s="34">
        <f t="shared" si="3"/>
        <v>-2</v>
      </c>
      <c r="F52" s="66">
        <f t="shared" si="4"/>
        <v>-1.8099547511312218E-3</v>
      </c>
      <c r="G52" s="65">
        <f t="shared" si="1"/>
        <v>2.3849679986161563E-3</v>
      </c>
    </row>
    <row r="53" spans="1:7" ht="12.75">
      <c r="A53" s="14"/>
      <c r="B53" s="19" t="s">
        <v>37</v>
      </c>
      <c r="C53" s="40">
        <v>2575</v>
      </c>
      <c r="D53" s="33">
        <v>2347</v>
      </c>
      <c r="E53" s="34">
        <f t="shared" si="3"/>
        <v>-228</v>
      </c>
      <c r="F53" s="66">
        <f t="shared" si="4"/>
        <v>-8.854368932038835E-2</v>
      </c>
      <c r="G53" s="65">
        <f t="shared" si="1"/>
        <v>5.0748140460128007E-3</v>
      </c>
    </row>
    <row r="54" spans="1:7" ht="12.75">
      <c r="A54" s="14"/>
      <c r="B54" s="19" t="s">
        <v>260</v>
      </c>
      <c r="C54" s="40">
        <v>2</v>
      </c>
      <c r="D54" s="33">
        <v>1</v>
      </c>
      <c r="E54" s="34">
        <f t="shared" si="3"/>
        <v>-1</v>
      </c>
      <c r="F54" s="66">
        <f t="shared" si="4"/>
        <v>-0.5</v>
      </c>
      <c r="G54" s="65">
        <f t="shared" si="1"/>
        <v>2.1622556651098424E-6</v>
      </c>
    </row>
    <row r="55" spans="1:7" s="52" customFormat="1" ht="12.75">
      <c r="A55" s="14"/>
      <c r="B55" s="19" t="s">
        <v>38</v>
      </c>
      <c r="C55" s="40">
        <v>25</v>
      </c>
      <c r="D55" s="33">
        <v>6</v>
      </c>
      <c r="E55" s="34">
        <f t="shared" si="3"/>
        <v>-19</v>
      </c>
      <c r="F55" s="66">
        <f t="shared" si="4"/>
        <v>-0.76</v>
      </c>
      <c r="G55" s="65">
        <f t="shared" si="1"/>
        <v>1.2973533990659056E-5</v>
      </c>
    </row>
    <row r="56" spans="1:7" ht="12.75">
      <c r="A56" s="14"/>
      <c r="B56" s="19" t="s">
        <v>157</v>
      </c>
      <c r="C56" s="40">
        <v>1</v>
      </c>
      <c r="D56" s="33">
        <v>0</v>
      </c>
      <c r="E56" s="34">
        <f t="shared" si="3"/>
        <v>-1</v>
      </c>
      <c r="F56" s="66">
        <f t="shared" si="4"/>
        <v>-1</v>
      </c>
      <c r="G56" s="65">
        <f t="shared" si="1"/>
        <v>0</v>
      </c>
    </row>
    <row r="57" spans="1:7" ht="12" customHeight="1">
      <c r="A57" s="14"/>
      <c r="B57" s="19" t="s">
        <v>39</v>
      </c>
      <c r="C57" s="40">
        <v>736</v>
      </c>
      <c r="D57" s="33">
        <v>793</v>
      </c>
      <c r="E57" s="34">
        <f t="shared" si="3"/>
        <v>57</v>
      </c>
      <c r="F57" s="66">
        <f t="shared" si="4"/>
        <v>7.744565217391304E-2</v>
      </c>
      <c r="G57" s="65">
        <f t="shared" si="1"/>
        <v>1.7146687424321051E-3</v>
      </c>
    </row>
    <row r="58" spans="1:7" ht="15" customHeight="1">
      <c r="A58" s="14"/>
      <c r="B58" s="19" t="s">
        <v>40</v>
      </c>
      <c r="C58" s="40">
        <v>425</v>
      </c>
      <c r="D58" s="33">
        <v>332</v>
      </c>
      <c r="E58" s="34">
        <f t="shared" si="3"/>
        <v>-93</v>
      </c>
      <c r="F58" s="66">
        <f t="shared" si="4"/>
        <v>-0.21882352941176469</v>
      </c>
      <c r="G58" s="65">
        <f t="shared" si="1"/>
        <v>7.178688808164677E-4</v>
      </c>
    </row>
    <row r="59" spans="1:7" ht="15" customHeight="1">
      <c r="B59" s="89" t="s">
        <v>42</v>
      </c>
      <c r="C59" s="90">
        <f>SUM(C60:C62)</f>
        <v>106393</v>
      </c>
      <c r="D59" s="90">
        <f>SUM(D60:D62)</f>
        <v>122475</v>
      </c>
      <c r="E59" s="90">
        <f t="shared" si="2"/>
        <v>16082</v>
      </c>
      <c r="F59" s="91">
        <f t="shared" si="0"/>
        <v>0.15115656105194891</v>
      </c>
      <c r="G59" s="92">
        <f t="shared" si="1"/>
        <v>0.26482226258432795</v>
      </c>
    </row>
    <row r="60" spans="1:7" ht="15" customHeight="1">
      <c r="B60" s="19" t="s">
        <v>45</v>
      </c>
      <c r="C60" s="40">
        <v>17</v>
      </c>
      <c r="D60" s="33">
        <v>27</v>
      </c>
      <c r="E60" s="34">
        <f t="shared" si="2"/>
        <v>10</v>
      </c>
      <c r="F60" s="66">
        <f t="shared" si="0"/>
        <v>0.58823529411764708</v>
      </c>
      <c r="G60" s="65">
        <f t="shared" si="1"/>
        <v>5.838090295796575E-5</v>
      </c>
    </row>
    <row r="61" spans="1:7" ht="15" customHeight="1">
      <c r="B61" s="19" t="s">
        <v>44</v>
      </c>
      <c r="C61" s="40">
        <v>2872</v>
      </c>
      <c r="D61" s="33">
        <v>6561</v>
      </c>
      <c r="E61" s="34">
        <f t="shared" si="2"/>
        <v>3689</v>
      </c>
      <c r="F61" s="66">
        <f t="shared" si="0"/>
        <v>1.2844707520891365</v>
      </c>
      <c r="G61" s="65">
        <f t="shared" si="1"/>
        <v>1.4186559418785678E-2</v>
      </c>
    </row>
    <row r="62" spans="1:7" ht="15" customHeight="1">
      <c r="B62" s="19" t="s">
        <v>43</v>
      </c>
      <c r="C62" s="40">
        <v>103504</v>
      </c>
      <c r="D62" s="33">
        <v>115887</v>
      </c>
      <c r="E62" s="34">
        <f t="shared" si="2"/>
        <v>12383</v>
      </c>
      <c r="F62" s="66">
        <f t="shared" si="0"/>
        <v>0.11963788839078683</v>
      </c>
      <c r="G62" s="65">
        <f t="shared" si="1"/>
        <v>0.25057732226258433</v>
      </c>
    </row>
    <row r="63" spans="1:7" ht="15" customHeight="1">
      <c r="B63" s="85" t="s">
        <v>155</v>
      </c>
      <c r="C63" s="86">
        <f>C64+C83+C91+C95</f>
        <v>2804</v>
      </c>
      <c r="D63" s="86">
        <f>D64+D83+D91+D95</f>
        <v>2750</v>
      </c>
      <c r="E63" s="86">
        <f t="shared" si="2"/>
        <v>-54</v>
      </c>
      <c r="F63" s="87">
        <f t="shared" si="0"/>
        <v>-1.9258202567760341E-2</v>
      </c>
      <c r="G63" s="88">
        <f t="shared" si="1"/>
        <v>5.9462030790520667E-3</v>
      </c>
    </row>
    <row r="64" spans="1:7">
      <c r="B64" s="89" t="s">
        <v>46</v>
      </c>
      <c r="C64" s="90">
        <f>SUM(C65:C82)</f>
        <v>111</v>
      </c>
      <c r="D64" s="90">
        <f>SUM(D65:D82)</f>
        <v>128</v>
      </c>
      <c r="E64" s="90">
        <f t="shared" si="2"/>
        <v>17</v>
      </c>
      <c r="F64" s="91">
        <f t="shared" si="0"/>
        <v>0.15315315315315314</v>
      </c>
      <c r="G64" s="92">
        <f t="shared" si="1"/>
        <v>2.7676872513405983E-4</v>
      </c>
    </row>
    <row r="65" spans="1:7" ht="12.75">
      <c r="A65" s="14"/>
      <c r="B65" s="22" t="s">
        <v>200</v>
      </c>
      <c r="C65" s="40">
        <v>0</v>
      </c>
      <c r="D65" s="33">
        <v>0</v>
      </c>
      <c r="E65" s="34">
        <f t="shared" si="2"/>
        <v>0</v>
      </c>
      <c r="F65" s="66"/>
      <c r="G65" s="65">
        <f t="shared" si="1"/>
        <v>0</v>
      </c>
    </row>
    <row r="66" spans="1:7" ht="15" customHeight="1">
      <c r="A66" s="14"/>
      <c r="B66" s="23" t="s">
        <v>47</v>
      </c>
      <c r="C66" s="40">
        <v>0</v>
      </c>
      <c r="D66" s="33">
        <v>0</v>
      </c>
      <c r="E66" s="34">
        <f t="shared" si="2"/>
        <v>0</v>
      </c>
      <c r="F66" s="66"/>
      <c r="G66" s="65">
        <f t="shared" si="1"/>
        <v>0</v>
      </c>
    </row>
    <row r="67" spans="1:7" ht="12.75">
      <c r="A67" s="14"/>
      <c r="B67" s="23" t="s">
        <v>159</v>
      </c>
      <c r="C67" s="40">
        <v>2</v>
      </c>
      <c r="D67" s="33">
        <v>0</v>
      </c>
      <c r="E67" s="34">
        <f t="shared" si="2"/>
        <v>-2</v>
      </c>
      <c r="F67" s="66">
        <f t="shared" si="0"/>
        <v>-1</v>
      </c>
      <c r="G67" s="65">
        <f t="shared" si="1"/>
        <v>0</v>
      </c>
    </row>
    <row r="68" spans="1:7" ht="12.75">
      <c r="A68" s="14"/>
      <c r="B68" s="23" t="s">
        <v>51</v>
      </c>
      <c r="C68" s="40">
        <v>0</v>
      </c>
      <c r="D68" s="33">
        <v>0</v>
      </c>
      <c r="E68" s="34">
        <f t="shared" si="2"/>
        <v>0</v>
      </c>
      <c r="F68" s="66"/>
      <c r="G68" s="65">
        <f t="shared" si="1"/>
        <v>0</v>
      </c>
    </row>
    <row r="69" spans="1:7" ht="12.75">
      <c r="A69" s="14"/>
      <c r="B69" s="23" t="s">
        <v>48</v>
      </c>
      <c r="C69" s="40">
        <v>3</v>
      </c>
      <c r="D69" s="33">
        <v>0</v>
      </c>
      <c r="E69" s="34">
        <f t="shared" si="2"/>
        <v>-3</v>
      </c>
      <c r="F69" s="66">
        <f t="shared" ref="F69" si="5">E69/C69</f>
        <v>-1</v>
      </c>
      <c r="G69" s="65">
        <f t="shared" ref="G69:G133" si="6">D69/$D$2</f>
        <v>0</v>
      </c>
    </row>
    <row r="70" spans="1:7" ht="15" customHeight="1">
      <c r="A70" s="14"/>
      <c r="B70" s="23" t="s">
        <v>201</v>
      </c>
      <c r="C70" s="40">
        <v>0</v>
      </c>
      <c r="D70" s="33">
        <v>1</v>
      </c>
      <c r="E70" s="34">
        <f t="shared" ref="E70:E132" si="7">D70-C70</f>
        <v>1</v>
      </c>
      <c r="F70" s="66"/>
      <c r="G70" s="65">
        <f t="shared" si="6"/>
        <v>2.1622556651098424E-6</v>
      </c>
    </row>
    <row r="71" spans="1:7" ht="15" customHeight="1">
      <c r="A71" s="14"/>
      <c r="B71" s="22" t="s">
        <v>52</v>
      </c>
      <c r="C71" s="40">
        <v>2</v>
      </c>
      <c r="D71" s="33">
        <v>4</v>
      </c>
      <c r="E71" s="34">
        <f t="shared" si="7"/>
        <v>2</v>
      </c>
      <c r="F71" s="66">
        <f t="shared" ref="F71:F81" si="8">E71/C71</f>
        <v>1</v>
      </c>
      <c r="G71" s="65">
        <f t="shared" si="6"/>
        <v>8.6490226604393697E-6</v>
      </c>
    </row>
    <row r="72" spans="1:7" ht="12.75">
      <c r="A72" s="14"/>
      <c r="B72" s="23" t="s">
        <v>220</v>
      </c>
      <c r="C72" s="40">
        <v>6</v>
      </c>
      <c r="D72" s="33">
        <v>8</v>
      </c>
      <c r="E72" s="34">
        <f t="shared" si="7"/>
        <v>2</v>
      </c>
      <c r="F72" s="66">
        <f t="shared" si="8"/>
        <v>0.33333333333333331</v>
      </c>
      <c r="G72" s="65">
        <f t="shared" si="6"/>
        <v>1.7298045320878739E-5</v>
      </c>
    </row>
    <row r="73" spans="1:7" ht="15" customHeight="1">
      <c r="A73" s="14"/>
      <c r="B73" s="23" t="s">
        <v>213</v>
      </c>
      <c r="C73" s="40">
        <v>0</v>
      </c>
      <c r="D73" s="33">
        <v>0</v>
      </c>
      <c r="E73" s="34">
        <f t="shared" si="7"/>
        <v>0</v>
      </c>
      <c r="F73" s="66"/>
      <c r="G73" s="65">
        <f t="shared" si="6"/>
        <v>0</v>
      </c>
    </row>
    <row r="74" spans="1:7" s="13" customFormat="1" ht="16.5" customHeight="1">
      <c r="A74" s="14"/>
      <c r="B74" s="23" t="s">
        <v>50</v>
      </c>
      <c r="C74" s="40">
        <v>0</v>
      </c>
      <c r="D74" s="33">
        <v>0</v>
      </c>
      <c r="E74" s="34">
        <f t="shared" si="7"/>
        <v>0</v>
      </c>
      <c r="F74" s="66"/>
      <c r="G74" s="65">
        <f t="shared" si="6"/>
        <v>0</v>
      </c>
    </row>
    <row r="75" spans="1:7" ht="15" customHeight="1">
      <c r="A75" s="14"/>
      <c r="B75" s="23" t="s">
        <v>160</v>
      </c>
      <c r="C75" s="40">
        <v>9</v>
      </c>
      <c r="D75" s="33">
        <v>23</v>
      </c>
      <c r="E75" s="34">
        <f t="shared" si="7"/>
        <v>14</v>
      </c>
      <c r="F75" s="66">
        <f t="shared" si="8"/>
        <v>1.5555555555555556</v>
      </c>
      <c r="G75" s="65">
        <f t="shared" si="6"/>
        <v>4.9731880297526377E-5</v>
      </c>
    </row>
    <row r="76" spans="1:7" ht="14.25" customHeight="1">
      <c r="A76" s="14"/>
      <c r="B76" s="23" t="s">
        <v>161</v>
      </c>
      <c r="C76" s="40">
        <v>0</v>
      </c>
      <c r="D76" s="33">
        <v>0</v>
      </c>
      <c r="E76" s="34">
        <f t="shared" si="7"/>
        <v>0</v>
      </c>
      <c r="F76" s="66"/>
      <c r="G76" s="65">
        <f t="shared" si="6"/>
        <v>0</v>
      </c>
    </row>
    <row r="77" spans="1:7" ht="12.75">
      <c r="A77" s="14"/>
      <c r="B77" s="23" t="s">
        <v>162</v>
      </c>
      <c r="C77" s="40">
        <v>0</v>
      </c>
      <c r="D77" s="33">
        <v>0</v>
      </c>
      <c r="E77" s="34">
        <f t="shared" si="7"/>
        <v>0</v>
      </c>
      <c r="F77" s="66"/>
      <c r="G77" s="65">
        <f t="shared" si="6"/>
        <v>0</v>
      </c>
    </row>
    <row r="78" spans="1:7" ht="12.75">
      <c r="A78" s="14"/>
      <c r="B78" s="23" t="s">
        <v>214</v>
      </c>
      <c r="C78" s="40">
        <v>0</v>
      </c>
      <c r="D78" s="33">
        <v>0</v>
      </c>
      <c r="E78" s="34">
        <f t="shared" si="7"/>
        <v>0</v>
      </c>
      <c r="F78" s="66"/>
      <c r="G78" s="65">
        <f t="shared" si="6"/>
        <v>0</v>
      </c>
    </row>
    <row r="79" spans="1:7" s="13" customFormat="1" ht="12.75">
      <c r="A79" s="14"/>
      <c r="B79" s="23" t="s">
        <v>222</v>
      </c>
      <c r="C79" s="40">
        <v>0</v>
      </c>
      <c r="D79" s="33">
        <v>0</v>
      </c>
      <c r="E79" s="34">
        <f t="shared" si="7"/>
        <v>0</v>
      </c>
      <c r="F79" s="66"/>
      <c r="G79" s="65">
        <f t="shared" si="6"/>
        <v>0</v>
      </c>
    </row>
    <row r="80" spans="1:7" ht="15" customHeight="1">
      <c r="A80" s="14"/>
      <c r="B80" s="23" t="s">
        <v>49</v>
      </c>
      <c r="C80" s="40">
        <v>1</v>
      </c>
      <c r="D80" s="33">
        <v>2</v>
      </c>
      <c r="E80" s="34">
        <f t="shared" si="7"/>
        <v>1</v>
      </c>
      <c r="F80" s="66">
        <f t="shared" si="8"/>
        <v>1</v>
      </c>
      <c r="G80" s="65">
        <f t="shared" si="6"/>
        <v>4.3245113302196848E-6</v>
      </c>
    </row>
    <row r="81" spans="1:7" ht="15" customHeight="1">
      <c r="A81" s="14"/>
      <c r="B81" s="23" t="s">
        <v>223</v>
      </c>
      <c r="C81" s="40">
        <v>88</v>
      </c>
      <c r="D81" s="33">
        <v>90</v>
      </c>
      <c r="E81" s="34">
        <f t="shared" si="7"/>
        <v>2</v>
      </c>
      <c r="F81" s="66">
        <f t="shared" si="8"/>
        <v>2.2727272727272728E-2</v>
      </c>
      <c r="G81" s="65">
        <f t="shared" si="6"/>
        <v>1.9460300985988584E-4</v>
      </c>
    </row>
    <row r="82" spans="1:7" ht="15" customHeight="1">
      <c r="A82" s="14"/>
      <c r="B82" s="23" t="s">
        <v>163</v>
      </c>
      <c r="C82" s="40">
        <v>0</v>
      </c>
      <c r="D82" s="33">
        <v>0</v>
      </c>
      <c r="E82" s="34">
        <f t="shared" si="7"/>
        <v>0</v>
      </c>
      <c r="F82" s="66"/>
      <c r="G82" s="65">
        <f t="shared" si="6"/>
        <v>0</v>
      </c>
    </row>
    <row r="83" spans="1:7" ht="15" customHeight="1">
      <c r="B83" s="89" t="s">
        <v>53</v>
      </c>
      <c r="C83" s="90">
        <f>SUM(C84:C90)</f>
        <v>10</v>
      </c>
      <c r="D83" s="90">
        <f>SUM(D84:D90)</f>
        <v>10</v>
      </c>
      <c r="E83" s="90">
        <f t="shared" si="7"/>
        <v>0</v>
      </c>
      <c r="F83" s="91">
        <f t="shared" ref="F83:F129" si="9">E83/C83</f>
        <v>0</v>
      </c>
      <c r="G83" s="92">
        <f t="shared" si="6"/>
        <v>2.1622556651098426E-5</v>
      </c>
    </row>
    <row r="84" spans="1:7" ht="15" customHeight="1">
      <c r="B84" s="23" t="s">
        <v>164</v>
      </c>
      <c r="C84" s="40">
        <v>0</v>
      </c>
      <c r="D84" s="33">
        <v>0</v>
      </c>
      <c r="E84" s="34">
        <f t="shared" si="7"/>
        <v>0</v>
      </c>
      <c r="F84" s="66"/>
      <c r="G84" s="65">
        <f t="shared" si="6"/>
        <v>0</v>
      </c>
    </row>
    <row r="85" spans="1:7" ht="15" customHeight="1">
      <c r="B85" s="23" t="s">
        <v>215</v>
      </c>
      <c r="C85" s="40">
        <v>2</v>
      </c>
      <c r="D85" s="33">
        <v>0</v>
      </c>
      <c r="E85" s="34">
        <f t="shared" si="7"/>
        <v>-2</v>
      </c>
      <c r="F85" s="66">
        <f t="shared" si="9"/>
        <v>-1</v>
      </c>
      <c r="G85" s="65">
        <f t="shared" si="6"/>
        <v>0</v>
      </c>
    </row>
    <row r="86" spans="1:7" ht="12">
      <c r="B86" s="23" t="s">
        <v>216</v>
      </c>
      <c r="C86" s="40">
        <v>3</v>
      </c>
      <c r="D86" s="33">
        <v>1</v>
      </c>
      <c r="E86" s="34">
        <f t="shared" si="7"/>
        <v>-2</v>
      </c>
      <c r="F86" s="66">
        <f t="shared" si="9"/>
        <v>-0.66666666666666663</v>
      </c>
      <c r="G86" s="65">
        <f t="shared" si="6"/>
        <v>2.1622556651098424E-6</v>
      </c>
    </row>
    <row r="87" spans="1:7" ht="15" customHeight="1">
      <c r="B87" s="23" t="s">
        <v>54</v>
      </c>
      <c r="C87" s="40">
        <v>1</v>
      </c>
      <c r="D87" s="33">
        <v>1</v>
      </c>
      <c r="E87" s="34">
        <f t="shared" si="7"/>
        <v>0</v>
      </c>
      <c r="F87" s="66">
        <f t="shared" si="9"/>
        <v>0</v>
      </c>
      <c r="G87" s="65">
        <f t="shared" si="6"/>
        <v>2.1622556651098424E-6</v>
      </c>
    </row>
    <row r="88" spans="1:7" ht="12">
      <c r="B88" s="23" t="s">
        <v>56</v>
      </c>
      <c r="C88" s="40">
        <v>2</v>
      </c>
      <c r="D88" s="33">
        <v>0</v>
      </c>
      <c r="E88" s="34">
        <f t="shared" si="7"/>
        <v>-2</v>
      </c>
      <c r="F88" s="66">
        <f t="shared" si="9"/>
        <v>-1</v>
      </c>
      <c r="G88" s="65">
        <f t="shared" si="6"/>
        <v>0</v>
      </c>
    </row>
    <row r="89" spans="1:7" ht="15" customHeight="1">
      <c r="B89" s="23" t="s">
        <v>165</v>
      </c>
      <c r="C89" s="40">
        <v>0</v>
      </c>
      <c r="D89" s="33">
        <v>0</v>
      </c>
      <c r="E89" s="34">
        <f t="shared" si="7"/>
        <v>0</v>
      </c>
      <c r="F89" s="66"/>
      <c r="G89" s="65">
        <f t="shared" si="6"/>
        <v>0</v>
      </c>
    </row>
    <row r="90" spans="1:7" ht="15" customHeight="1">
      <c r="B90" s="23" t="s">
        <v>55</v>
      </c>
      <c r="C90" s="40">
        <v>2</v>
      </c>
      <c r="D90" s="33">
        <v>8</v>
      </c>
      <c r="E90" s="34">
        <f t="shared" si="7"/>
        <v>6</v>
      </c>
      <c r="F90" s="66">
        <f t="shared" si="9"/>
        <v>3</v>
      </c>
      <c r="G90" s="65">
        <f t="shared" si="6"/>
        <v>1.7298045320878739E-5</v>
      </c>
    </row>
    <row r="91" spans="1:7" ht="15" customHeight="1">
      <c r="A91" s="15"/>
      <c r="B91" s="89" t="s">
        <v>57</v>
      </c>
      <c r="C91" s="90">
        <f>SUM(C92:C94)</f>
        <v>2549</v>
      </c>
      <c r="D91" s="90">
        <f>SUM(D92:D94)</f>
        <v>2416</v>
      </c>
      <c r="E91" s="90">
        <f t="shared" si="7"/>
        <v>-133</v>
      </c>
      <c r="F91" s="91">
        <f t="shared" si="9"/>
        <v>-5.217732444095724E-2</v>
      </c>
      <c r="G91" s="92">
        <f t="shared" si="6"/>
        <v>5.2240096869053797E-3</v>
      </c>
    </row>
    <row r="92" spans="1:7" ht="15" customHeight="1">
      <c r="B92" s="19" t="s">
        <v>58</v>
      </c>
      <c r="C92" s="40">
        <v>294</v>
      </c>
      <c r="D92" s="33">
        <v>279</v>
      </c>
      <c r="E92" s="34">
        <f t="shared" si="7"/>
        <v>-15</v>
      </c>
      <c r="F92" s="66">
        <f t="shared" si="9"/>
        <v>-5.1020408163265307E-2</v>
      </c>
      <c r="G92" s="65">
        <f t="shared" si="6"/>
        <v>6.0326933056564606E-4</v>
      </c>
    </row>
    <row r="93" spans="1:7" ht="15" customHeight="1">
      <c r="B93" s="19" t="s">
        <v>59</v>
      </c>
      <c r="C93" s="40">
        <v>28</v>
      </c>
      <c r="D93" s="33">
        <v>15</v>
      </c>
      <c r="E93" s="34">
        <f t="shared" si="7"/>
        <v>-13</v>
      </c>
      <c r="F93" s="66">
        <f t="shared" si="9"/>
        <v>-0.4642857142857143</v>
      </c>
      <c r="G93" s="65">
        <f t="shared" si="6"/>
        <v>3.2433834976647637E-5</v>
      </c>
    </row>
    <row r="94" spans="1:7" ht="15" customHeight="1">
      <c r="B94" s="19" t="s">
        <v>153</v>
      </c>
      <c r="C94" s="40">
        <v>2227</v>
      </c>
      <c r="D94" s="33">
        <v>2122</v>
      </c>
      <c r="E94" s="34">
        <f t="shared" si="7"/>
        <v>-105</v>
      </c>
      <c r="F94" s="66">
        <f t="shared" si="9"/>
        <v>-4.7148630444544232E-2</v>
      </c>
      <c r="G94" s="65">
        <f t="shared" si="6"/>
        <v>4.5883065213630858E-3</v>
      </c>
    </row>
    <row r="95" spans="1:7" ht="15" customHeight="1">
      <c r="B95" s="89" t="s">
        <v>60</v>
      </c>
      <c r="C95" s="90">
        <f>SUM(C96:C108)</f>
        <v>134</v>
      </c>
      <c r="D95" s="90">
        <f>SUM(D96:D108)</f>
        <v>196</v>
      </c>
      <c r="E95" s="90">
        <f t="shared" si="7"/>
        <v>62</v>
      </c>
      <c r="F95" s="91">
        <f t="shared" si="9"/>
        <v>0.46268656716417911</v>
      </c>
      <c r="G95" s="92">
        <f t="shared" si="6"/>
        <v>4.2380211036152914E-4</v>
      </c>
    </row>
    <row r="96" spans="1:7" ht="15" customHeight="1">
      <c r="B96" s="20" t="s">
        <v>61</v>
      </c>
      <c r="C96" s="40">
        <v>27</v>
      </c>
      <c r="D96" s="33">
        <v>24</v>
      </c>
      <c r="E96" s="34">
        <f t="shared" si="7"/>
        <v>-3</v>
      </c>
      <c r="F96" s="66">
        <f t="shared" si="9"/>
        <v>-0.1111111111111111</v>
      </c>
      <c r="G96" s="65">
        <f t="shared" si="6"/>
        <v>5.1894135962636225E-5</v>
      </c>
    </row>
    <row r="97" spans="2:7" ht="15" customHeight="1">
      <c r="B97" s="20" t="s">
        <v>62</v>
      </c>
      <c r="C97" s="40">
        <v>5</v>
      </c>
      <c r="D97" s="33">
        <v>2</v>
      </c>
      <c r="E97" s="34">
        <f t="shared" si="7"/>
        <v>-3</v>
      </c>
      <c r="F97" s="66">
        <f t="shared" si="9"/>
        <v>-0.6</v>
      </c>
      <c r="G97" s="65">
        <f t="shared" si="6"/>
        <v>4.3245113302196848E-6</v>
      </c>
    </row>
    <row r="98" spans="2:7" ht="15" customHeight="1">
      <c r="B98" s="20" t="s">
        <v>63</v>
      </c>
      <c r="C98" s="40">
        <v>62</v>
      </c>
      <c r="D98" s="33">
        <v>112</v>
      </c>
      <c r="E98" s="34">
        <f t="shared" si="7"/>
        <v>50</v>
      </c>
      <c r="F98" s="66">
        <f t="shared" si="9"/>
        <v>0.80645161290322576</v>
      </c>
      <c r="G98" s="65">
        <f t="shared" si="6"/>
        <v>2.4217263449230237E-4</v>
      </c>
    </row>
    <row r="99" spans="2:7" ht="15" customHeight="1">
      <c r="B99" s="20" t="s">
        <v>71</v>
      </c>
      <c r="C99" s="40">
        <v>3</v>
      </c>
      <c r="D99" s="33">
        <v>0</v>
      </c>
      <c r="E99" s="34">
        <f t="shared" si="7"/>
        <v>-3</v>
      </c>
      <c r="F99" s="66">
        <f t="shared" si="9"/>
        <v>-1</v>
      </c>
      <c r="G99" s="65">
        <f t="shared" si="6"/>
        <v>0</v>
      </c>
    </row>
    <row r="100" spans="2:7" ht="12">
      <c r="B100" s="20" t="s">
        <v>66</v>
      </c>
      <c r="C100" s="40">
        <v>29</v>
      </c>
      <c r="D100" s="33">
        <v>30</v>
      </c>
      <c r="E100" s="34">
        <f t="shared" si="7"/>
        <v>1</v>
      </c>
      <c r="F100" s="66">
        <f t="shared" si="9"/>
        <v>3.4482758620689655E-2</v>
      </c>
      <c r="G100" s="65">
        <f t="shared" si="6"/>
        <v>6.4867669953295274E-5</v>
      </c>
    </row>
    <row r="101" spans="2:7" ht="15" customHeight="1">
      <c r="B101" s="20" t="s">
        <v>64</v>
      </c>
      <c r="C101" s="40">
        <v>3</v>
      </c>
      <c r="D101" s="33">
        <v>16</v>
      </c>
      <c r="E101" s="34">
        <f t="shared" si="7"/>
        <v>13</v>
      </c>
      <c r="F101" s="66">
        <f t="shared" si="9"/>
        <v>4.333333333333333</v>
      </c>
      <c r="G101" s="65">
        <f t="shared" si="6"/>
        <v>3.4596090641757479E-5</v>
      </c>
    </row>
    <row r="102" spans="2:7" ht="15" customHeight="1">
      <c r="B102" s="23" t="s">
        <v>166</v>
      </c>
      <c r="C102" s="40">
        <v>0</v>
      </c>
      <c r="D102" s="33">
        <v>1</v>
      </c>
      <c r="E102" s="34">
        <f t="shared" si="7"/>
        <v>1</v>
      </c>
      <c r="F102" s="66"/>
      <c r="G102" s="65">
        <f t="shared" si="6"/>
        <v>2.1622556651098424E-6</v>
      </c>
    </row>
    <row r="103" spans="2:7" ht="15" customHeight="1">
      <c r="B103" s="20" t="s">
        <v>69</v>
      </c>
      <c r="C103" s="40">
        <v>0</v>
      </c>
      <c r="D103" s="33">
        <v>0</v>
      </c>
      <c r="E103" s="34">
        <f t="shared" si="7"/>
        <v>0</v>
      </c>
      <c r="F103" s="66"/>
      <c r="G103" s="65">
        <f t="shared" si="6"/>
        <v>0</v>
      </c>
    </row>
    <row r="104" spans="2:7" ht="15" customHeight="1">
      <c r="B104" s="20" t="s">
        <v>67</v>
      </c>
      <c r="C104" s="40">
        <v>0</v>
      </c>
      <c r="D104" s="33">
        <v>1</v>
      </c>
      <c r="E104" s="34">
        <f t="shared" si="7"/>
        <v>1</v>
      </c>
      <c r="F104" s="66"/>
      <c r="G104" s="65">
        <f t="shared" si="6"/>
        <v>2.1622556651098424E-6</v>
      </c>
    </row>
    <row r="105" spans="2:7" ht="15" customHeight="1">
      <c r="B105" s="20" t="s">
        <v>68</v>
      </c>
      <c r="C105" s="40">
        <v>2</v>
      </c>
      <c r="D105" s="33">
        <v>6</v>
      </c>
      <c r="E105" s="34">
        <f t="shared" si="7"/>
        <v>4</v>
      </c>
      <c r="F105" s="66">
        <f t="shared" si="9"/>
        <v>2</v>
      </c>
      <c r="G105" s="65">
        <f t="shared" si="6"/>
        <v>1.2973533990659056E-5</v>
      </c>
    </row>
    <row r="106" spans="2:7" ht="16.5" customHeight="1">
      <c r="B106" s="22" t="s">
        <v>205</v>
      </c>
      <c r="C106" s="40">
        <v>0</v>
      </c>
      <c r="D106" s="33">
        <v>0</v>
      </c>
      <c r="E106" s="34">
        <f t="shared" si="7"/>
        <v>0</v>
      </c>
      <c r="F106" s="66"/>
      <c r="G106" s="65">
        <f t="shared" si="6"/>
        <v>0</v>
      </c>
    </row>
    <row r="107" spans="2:7" ht="18" customHeight="1">
      <c r="B107" s="20" t="s">
        <v>70</v>
      </c>
      <c r="C107" s="40">
        <v>2</v>
      </c>
      <c r="D107" s="33">
        <v>2</v>
      </c>
      <c r="E107" s="34">
        <f t="shared" si="7"/>
        <v>0</v>
      </c>
      <c r="F107" s="66">
        <f t="shared" si="9"/>
        <v>0</v>
      </c>
      <c r="G107" s="65">
        <f t="shared" si="6"/>
        <v>4.3245113302196848E-6</v>
      </c>
    </row>
    <row r="108" spans="2:7" ht="20.25" customHeight="1">
      <c r="B108" s="20" t="s">
        <v>65</v>
      </c>
      <c r="C108" s="40">
        <v>1</v>
      </c>
      <c r="D108" s="33">
        <v>2</v>
      </c>
      <c r="E108" s="34">
        <f t="shared" si="7"/>
        <v>1</v>
      </c>
      <c r="F108" s="66">
        <f t="shared" si="9"/>
        <v>1</v>
      </c>
      <c r="G108" s="65">
        <f t="shared" si="6"/>
        <v>4.3245113302196848E-6</v>
      </c>
    </row>
    <row r="109" spans="2:7" ht="33.75" customHeight="1">
      <c r="B109" s="85" t="s">
        <v>72</v>
      </c>
      <c r="C109" s="86">
        <f>C110+C118+C134+C143</f>
        <v>3610</v>
      </c>
      <c r="D109" s="86">
        <f>D110+D118+D134+D143</f>
        <v>9224</v>
      </c>
      <c r="E109" s="86">
        <f t="shared" si="7"/>
        <v>5614</v>
      </c>
      <c r="F109" s="87">
        <f t="shared" si="9"/>
        <v>1.5551246537396122</v>
      </c>
      <c r="G109" s="88">
        <f t="shared" si="6"/>
        <v>1.9944646254973188E-2</v>
      </c>
    </row>
    <row r="110" spans="2:7" ht="21.75" customHeight="1">
      <c r="B110" s="89" t="s">
        <v>197</v>
      </c>
      <c r="C110" s="90">
        <f>SUM(C111:C117)</f>
        <v>1108</v>
      </c>
      <c r="D110" s="90">
        <f>SUM(D111:D117)</f>
        <v>1441</v>
      </c>
      <c r="E110" s="90">
        <f t="shared" si="7"/>
        <v>333</v>
      </c>
      <c r="F110" s="91">
        <f t="shared" si="9"/>
        <v>0.30054151624548736</v>
      </c>
      <c r="G110" s="92">
        <f t="shared" si="6"/>
        <v>3.1158104134232831E-3</v>
      </c>
    </row>
    <row r="111" spans="2:7" ht="15" customHeight="1">
      <c r="B111" s="20" t="s">
        <v>86</v>
      </c>
      <c r="C111" s="68">
        <v>689</v>
      </c>
      <c r="D111" s="68">
        <v>912</v>
      </c>
      <c r="E111" s="34">
        <f t="shared" si="7"/>
        <v>223</v>
      </c>
      <c r="F111" s="66">
        <f t="shared" si="9"/>
        <v>0.32365747460087085</v>
      </c>
      <c r="G111" s="65">
        <f t="shared" si="6"/>
        <v>1.9719771665801765E-3</v>
      </c>
    </row>
    <row r="112" spans="2:7" ht="17.25" customHeight="1">
      <c r="B112" s="24" t="s">
        <v>87</v>
      </c>
      <c r="C112" s="40">
        <v>2</v>
      </c>
      <c r="D112" s="33">
        <v>4</v>
      </c>
      <c r="E112" s="34">
        <f t="shared" si="7"/>
        <v>2</v>
      </c>
      <c r="F112" s="66">
        <f t="shared" si="9"/>
        <v>1</v>
      </c>
      <c r="G112" s="65">
        <f t="shared" si="6"/>
        <v>8.6490226604393697E-6</v>
      </c>
    </row>
    <row r="113" spans="2:7" ht="15.75" customHeight="1">
      <c r="B113" s="24" t="s">
        <v>77</v>
      </c>
      <c r="C113" s="40">
        <v>204</v>
      </c>
      <c r="D113" s="33">
        <v>228</v>
      </c>
      <c r="E113" s="34">
        <f t="shared" si="7"/>
        <v>24</v>
      </c>
      <c r="F113" s="66">
        <f t="shared" si="9"/>
        <v>0.11764705882352941</v>
      </c>
      <c r="G113" s="65">
        <f t="shared" si="6"/>
        <v>4.9299429164504412E-4</v>
      </c>
    </row>
    <row r="114" spans="2:7" ht="15" customHeight="1">
      <c r="B114" s="21" t="s">
        <v>81</v>
      </c>
      <c r="C114" s="40">
        <v>4</v>
      </c>
      <c r="D114" s="33">
        <v>4</v>
      </c>
      <c r="E114" s="34">
        <f t="shared" si="7"/>
        <v>0</v>
      </c>
      <c r="F114" s="66">
        <f t="shared" si="9"/>
        <v>0</v>
      </c>
      <c r="G114" s="65">
        <f t="shared" si="6"/>
        <v>8.6490226604393697E-6</v>
      </c>
    </row>
    <row r="115" spans="2:7" s="70" customFormat="1" ht="15" customHeight="1">
      <c r="B115" s="21" t="s">
        <v>263</v>
      </c>
      <c r="C115" s="40">
        <v>0</v>
      </c>
      <c r="D115" s="33">
        <v>1</v>
      </c>
      <c r="E115" s="34">
        <f t="shared" si="7"/>
        <v>1</v>
      </c>
      <c r="F115" s="66"/>
      <c r="G115" s="65">
        <f t="shared" si="6"/>
        <v>2.1622556651098424E-6</v>
      </c>
    </row>
    <row r="116" spans="2:7" ht="13.5" customHeight="1">
      <c r="B116" s="21" t="s">
        <v>167</v>
      </c>
      <c r="C116" s="40">
        <v>193</v>
      </c>
      <c r="D116" s="33">
        <v>270</v>
      </c>
      <c r="E116" s="34">
        <f t="shared" si="7"/>
        <v>77</v>
      </c>
      <c r="F116" s="66">
        <f t="shared" si="9"/>
        <v>0.39896373056994816</v>
      </c>
      <c r="G116" s="65">
        <f t="shared" si="6"/>
        <v>5.8380902957965754E-4</v>
      </c>
    </row>
    <row r="117" spans="2:7" ht="15" customHeight="1">
      <c r="B117" s="21" t="s">
        <v>168</v>
      </c>
      <c r="C117" s="40">
        <v>16</v>
      </c>
      <c r="D117" s="33">
        <v>22</v>
      </c>
      <c r="E117" s="34">
        <f t="shared" si="7"/>
        <v>6</v>
      </c>
      <c r="F117" s="66">
        <f t="shared" si="9"/>
        <v>0.375</v>
      </c>
      <c r="G117" s="65">
        <f t="shared" si="6"/>
        <v>4.7569624632416535E-5</v>
      </c>
    </row>
    <row r="118" spans="2:7" ht="15" customHeight="1">
      <c r="B118" s="89" t="s">
        <v>198</v>
      </c>
      <c r="C118" s="90">
        <f>SUM(C119:C133)</f>
        <v>200</v>
      </c>
      <c r="D118" s="90">
        <f>SUM(D119:D133)</f>
        <v>193</v>
      </c>
      <c r="E118" s="90">
        <f t="shared" si="7"/>
        <v>-7</v>
      </c>
      <c r="F118" s="91">
        <f t="shared" si="9"/>
        <v>-3.5000000000000003E-2</v>
      </c>
      <c r="G118" s="92">
        <f t="shared" si="6"/>
        <v>4.1731534336619959E-4</v>
      </c>
    </row>
    <row r="119" spans="2:7" ht="18.75" customHeight="1">
      <c r="B119" s="21" t="s">
        <v>158</v>
      </c>
      <c r="C119" s="40">
        <v>0</v>
      </c>
      <c r="D119" s="33">
        <v>0</v>
      </c>
      <c r="E119" s="34">
        <f t="shared" si="7"/>
        <v>0</v>
      </c>
      <c r="F119" s="66"/>
      <c r="G119" s="65">
        <f t="shared" si="6"/>
        <v>0</v>
      </c>
    </row>
    <row r="120" spans="2:7" ht="15" customHeight="1">
      <c r="B120" s="21" t="s">
        <v>73</v>
      </c>
      <c r="C120" s="40">
        <v>157</v>
      </c>
      <c r="D120" s="33">
        <v>152</v>
      </c>
      <c r="E120" s="34">
        <f t="shared" si="7"/>
        <v>-5</v>
      </c>
      <c r="F120" s="66">
        <f t="shared" si="9"/>
        <v>-3.1847133757961783E-2</v>
      </c>
      <c r="G120" s="65">
        <f t="shared" si="6"/>
        <v>3.2866286109669608E-4</v>
      </c>
    </row>
    <row r="121" spans="2:7" ht="15" customHeight="1">
      <c r="B121" s="21" t="s">
        <v>85</v>
      </c>
      <c r="C121" s="40">
        <v>0</v>
      </c>
      <c r="D121" s="33">
        <v>1</v>
      </c>
      <c r="E121" s="34">
        <f t="shared" si="7"/>
        <v>1</v>
      </c>
      <c r="F121" s="66"/>
      <c r="G121" s="65">
        <f t="shared" si="6"/>
        <v>2.1622556651098424E-6</v>
      </c>
    </row>
    <row r="122" spans="2:7" ht="15" customHeight="1">
      <c r="B122" s="21" t="s">
        <v>169</v>
      </c>
      <c r="C122" s="40">
        <v>0</v>
      </c>
      <c r="D122" s="33">
        <v>0</v>
      </c>
      <c r="E122" s="34">
        <f t="shared" si="7"/>
        <v>0</v>
      </c>
      <c r="F122" s="66"/>
      <c r="G122" s="65">
        <f t="shared" si="6"/>
        <v>0</v>
      </c>
    </row>
    <row r="123" spans="2:7" ht="15" customHeight="1">
      <c r="B123" s="21" t="s">
        <v>170</v>
      </c>
      <c r="C123" s="40">
        <v>0</v>
      </c>
      <c r="D123" s="33">
        <v>0</v>
      </c>
      <c r="E123" s="34">
        <f t="shared" si="7"/>
        <v>0</v>
      </c>
      <c r="F123" s="66"/>
      <c r="G123" s="65">
        <f t="shared" si="6"/>
        <v>0</v>
      </c>
    </row>
    <row r="124" spans="2:7" ht="15" customHeight="1">
      <c r="B124" s="21" t="s">
        <v>217</v>
      </c>
      <c r="C124" s="40">
        <v>0</v>
      </c>
      <c r="D124" s="33">
        <v>0</v>
      </c>
      <c r="E124" s="34">
        <f t="shared" si="7"/>
        <v>0</v>
      </c>
      <c r="F124" s="66"/>
      <c r="G124" s="65">
        <f t="shared" si="6"/>
        <v>0</v>
      </c>
    </row>
    <row r="125" spans="2:7" ht="15" customHeight="1">
      <c r="B125" s="21" t="s">
        <v>75</v>
      </c>
      <c r="C125" s="40">
        <v>42</v>
      </c>
      <c r="D125" s="33">
        <v>32</v>
      </c>
      <c r="E125" s="34">
        <f t="shared" si="7"/>
        <v>-10</v>
      </c>
      <c r="F125" s="66">
        <f t="shared" si="9"/>
        <v>-0.23809523809523808</v>
      </c>
      <c r="G125" s="65">
        <f t="shared" si="6"/>
        <v>6.9192181283514958E-5</v>
      </c>
    </row>
    <row r="126" spans="2:7" ht="15" customHeight="1">
      <c r="B126" s="21" t="s">
        <v>218</v>
      </c>
      <c r="C126" s="40">
        <v>0</v>
      </c>
      <c r="D126" s="33">
        <v>0</v>
      </c>
      <c r="E126" s="34">
        <f t="shared" si="7"/>
        <v>0</v>
      </c>
      <c r="F126" s="66"/>
      <c r="G126" s="65">
        <f t="shared" si="6"/>
        <v>0</v>
      </c>
    </row>
    <row r="127" spans="2:7" ht="15" customHeight="1">
      <c r="B127" s="21" t="s">
        <v>171</v>
      </c>
      <c r="C127" s="40">
        <v>0</v>
      </c>
      <c r="D127" s="33">
        <v>0</v>
      </c>
      <c r="E127" s="34">
        <f t="shared" si="7"/>
        <v>0</v>
      </c>
      <c r="F127" s="66"/>
      <c r="G127" s="65">
        <f t="shared" si="6"/>
        <v>0</v>
      </c>
    </row>
    <row r="128" spans="2:7" s="13" customFormat="1" ht="15" customHeight="1">
      <c r="B128" s="21" t="s">
        <v>74</v>
      </c>
      <c r="C128" s="40">
        <v>0</v>
      </c>
      <c r="D128" s="33">
        <v>0</v>
      </c>
      <c r="E128" s="34">
        <f t="shared" si="7"/>
        <v>0</v>
      </c>
      <c r="F128" s="66"/>
      <c r="G128" s="65">
        <f t="shared" si="6"/>
        <v>0</v>
      </c>
    </row>
    <row r="129" spans="1:7" s="13" customFormat="1" ht="15" customHeight="1">
      <c r="B129" s="21" t="s">
        <v>172</v>
      </c>
      <c r="C129" s="40">
        <v>1</v>
      </c>
      <c r="D129" s="33">
        <v>0</v>
      </c>
      <c r="E129" s="34">
        <f t="shared" si="7"/>
        <v>-1</v>
      </c>
      <c r="F129" s="66">
        <f t="shared" si="9"/>
        <v>-1</v>
      </c>
      <c r="G129" s="65">
        <f t="shared" si="6"/>
        <v>0</v>
      </c>
    </row>
    <row r="130" spans="1:7" s="13" customFormat="1" ht="15" customHeight="1">
      <c r="B130" s="21" t="s">
        <v>84</v>
      </c>
      <c r="C130" s="40">
        <v>0</v>
      </c>
      <c r="D130" s="33">
        <v>8</v>
      </c>
      <c r="E130" s="34">
        <f t="shared" si="7"/>
        <v>8</v>
      </c>
      <c r="F130" s="66"/>
      <c r="G130" s="65">
        <f t="shared" si="6"/>
        <v>1.7298045320878739E-5</v>
      </c>
    </row>
    <row r="131" spans="1:7" s="13" customFormat="1" ht="15" customHeight="1">
      <c r="B131" s="21" t="s">
        <v>173</v>
      </c>
      <c r="C131" s="40">
        <v>0</v>
      </c>
      <c r="D131" s="33">
        <v>0</v>
      </c>
      <c r="E131" s="34">
        <f t="shared" si="7"/>
        <v>0</v>
      </c>
      <c r="F131" s="66"/>
      <c r="G131" s="65">
        <f t="shared" si="6"/>
        <v>0</v>
      </c>
    </row>
    <row r="132" spans="1:7" s="13" customFormat="1" ht="15" customHeight="1">
      <c r="B132" s="21" t="s">
        <v>174</v>
      </c>
      <c r="C132" s="40">
        <v>0</v>
      </c>
      <c r="D132" s="33">
        <v>0</v>
      </c>
      <c r="E132" s="34">
        <f t="shared" si="7"/>
        <v>0</v>
      </c>
      <c r="F132" s="66"/>
      <c r="G132" s="65">
        <f t="shared" si="6"/>
        <v>0</v>
      </c>
    </row>
    <row r="133" spans="1:7" s="13" customFormat="1" ht="15" customHeight="1">
      <c r="B133" s="21" t="s">
        <v>175</v>
      </c>
      <c r="C133" s="40">
        <v>0</v>
      </c>
      <c r="D133" s="33">
        <v>0</v>
      </c>
      <c r="E133" s="34">
        <f t="shared" ref="E133:E195" si="10">D133-C133</f>
        <v>0</v>
      </c>
      <c r="F133" s="66"/>
      <c r="G133" s="65">
        <f t="shared" si="6"/>
        <v>0</v>
      </c>
    </row>
    <row r="134" spans="1:7" ht="15" customHeight="1">
      <c r="B134" s="89" t="s">
        <v>210</v>
      </c>
      <c r="C134" s="90">
        <f>SUM(C135:C142)</f>
        <v>1593</v>
      </c>
      <c r="D134" s="90">
        <f>SUM(D135:D142)</f>
        <v>6242</v>
      </c>
      <c r="E134" s="90">
        <f t="shared" si="10"/>
        <v>4649</v>
      </c>
      <c r="F134" s="91">
        <f t="shared" ref="F134:F195" si="11">E134/C134</f>
        <v>2.9183929692404269</v>
      </c>
      <c r="G134" s="92">
        <f t="shared" ref="G134:G197" si="12">D134/$D$2</f>
        <v>1.3496799861615637E-2</v>
      </c>
    </row>
    <row r="135" spans="1:7" ht="15" customHeight="1">
      <c r="A135" s="14"/>
      <c r="B135" s="20" t="s">
        <v>103</v>
      </c>
      <c r="C135" s="40">
        <v>1</v>
      </c>
      <c r="D135" s="33">
        <v>14</v>
      </c>
      <c r="E135" s="34">
        <f t="shared" si="10"/>
        <v>13</v>
      </c>
      <c r="F135" s="66">
        <f t="shared" si="11"/>
        <v>13</v>
      </c>
      <c r="G135" s="65">
        <f t="shared" si="12"/>
        <v>3.0271579311537796E-5</v>
      </c>
    </row>
    <row r="136" spans="1:7" ht="15" customHeight="1">
      <c r="A136" s="14"/>
      <c r="B136" s="20" t="s">
        <v>104</v>
      </c>
      <c r="C136" s="40">
        <v>8</v>
      </c>
      <c r="D136" s="33">
        <v>39</v>
      </c>
      <c r="E136" s="34">
        <f t="shared" si="10"/>
        <v>31</v>
      </c>
      <c r="F136" s="66">
        <f t="shared" si="11"/>
        <v>3.875</v>
      </c>
      <c r="G136" s="65">
        <f t="shared" si="12"/>
        <v>8.4327970939283855E-5</v>
      </c>
    </row>
    <row r="137" spans="1:7" s="13" customFormat="1" ht="15" customHeight="1">
      <c r="A137" s="14"/>
      <c r="B137" s="20" t="s">
        <v>105</v>
      </c>
      <c r="C137" s="40">
        <v>368</v>
      </c>
      <c r="D137" s="33">
        <v>2144</v>
      </c>
      <c r="E137" s="34">
        <f t="shared" si="10"/>
        <v>1776</v>
      </c>
      <c r="F137" s="66">
        <f t="shared" si="11"/>
        <v>4.8260869565217392</v>
      </c>
      <c r="G137" s="65">
        <f t="shared" si="12"/>
        <v>4.6358761459955027E-3</v>
      </c>
    </row>
    <row r="138" spans="1:7" ht="15" customHeight="1">
      <c r="A138" s="14"/>
      <c r="B138" s="20" t="s">
        <v>106</v>
      </c>
      <c r="C138" s="40">
        <v>1167</v>
      </c>
      <c r="D138" s="33">
        <v>3626</v>
      </c>
      <c r="E138" s="34">
        <f t="shared" si="10"/>
        <v>2459</v>
      </c>
      <c r="F138" s="66">
        <f t="shared" si="11"/>
        <v>2.1071122536418168</v>
      </c>
      <c r="G138" s="65">
        <f t="shared" si="12"/>
        <v>7.84033904168829E-3</v>
      </c>
    </row>
    <row r="139" spans="1:7" ht="12.75">
      <c r="A139" s="14"/>
      <c r="B139" s="20" t="s">
        <v>176</v>
      </c>
      <c r="C139" s="40">
        <v>0</v>
      </c>
      <c r="D139" s="33">
        <v>2</v>
      </c>
      <c r="E139" s="34">
        <f t="shared" si="10"/>
        <v>2</v>
      </c>
      <c r="F139" s="66"/>
      <c r="G139" s="65">
        <f t="shared" si="12"/>
        <v>4.3245113302196848E-6</v>
      </c>
    </row>
    <row r="140" spans="1:7" ht="12.75">
      <c r="A140" s="14"/>
      <c r="B140" s="23" t="s">
        <v>107</v>
      </c>
      <c r="C140" s="40">
        <v>3</v>
      </c>
      <c r="D140" s="33">
        <v>29</v>
      </c>
      <c r="E140" s="34">
        <f t="shared" si="10"/>
        <v>26</v>
      </c>
      <c r="F140" s="66">
        <f t="shared" si="11"/>
        <v>8.6666666666666661</v>
      </c>
      <c r="G140" s="65">
        <f t="shared" si="12"/>
        <v>6.270541428818544E-5</v>
      </c>
    </row>
    <row r="141" spans="1:7" ht="15" customHeight="1">
      <c r="A141" s="14"/>
      <c r="B141" s="20" t="s">
        <v>108</v>
      </c>
      <c r="C141" s="40">
        <v>28</v>
      </c>
      <c r="D141" s="33">
        <v>293</v>
      </c>
      <c r="E141" s="34">
        <f t="shared" si="10"/>
        <v>265</v>
      </c>
      <c r="F141" s="66">
        <f t="shared" si="11"/>
        <v>9.4642857142857135</v>
      </c>
      <c r="G141" s="65">
        <f t="shared" si="12"/>
        <v>6.3354090987718383E-4</v>
      </c>
    </row>
    <row r="142" spans="1:7" ht="15" customHeight="1">
      <c r="A142" s="14"/>
      <c r="B142" s="20" t="s">
        <v>109</v>
      </c>
      <c r="C142" s="40">
        <v>18</v>
      </c>
      <c r="D142" s="33">
        <v>95</v>
      </c>
      <c r="E142" s="34">
        <f t="shared" si="10"/>
        <v>77</v>
      </c>
      <c r="F142" s="66">
        <f t="shared" si="11"/>
        <v>4.2777777777777777</v>
      </c>
      <c r="G142" s="65">
        <f t="shared" si="12"/>
        <v>2.0541428818543505E-4</v>
      </c>
    </row>
    <row r="143" spans="1:7" ht="15" customHeight="1">
      <c r="A143" s="14"/>
      <c r="B143" s="89" t="s">
        <v>211</v>
      </c>
      <c r="C143" s="90">
        <f>SUM(C144:C152)</f>
        <v>709</v>
      </c>
      <c r="D143" s="90">
        <f>SUM(D144:D152)</f>
        <v>1348</v>
      </c>
      <c r="E143" s="90">
        <f t="shared" si="10"/>
        <v>639</v>
      </c>
      <c r="F143" s="91">
        <f t="shared" si="11"/>
        <v>0.90126939351198876</v>
      </c>
      <c r="G143" s="92">
        <f t="shared" si="12"/>
        <v>2.9147206365680678E-3</v>
      </c>
    </row>
    <row r="144" spans="1:7" ht="15" customHeight="1">
      <c r="B144" s="23" t="s">
        <v>273</v>
      </c>
      <c r="C144" s="40">
        <v>0</v>
      </c>
      <c r="D144" s="33">
        <v>1</v>
      </c>
      <c r="E144" s="34">
        <f t="shared" si="10"/>
        <v>1</v>
      </c>
      <c r="F144" s="66"/>
      <c r="G144" s="65">
        <f t="shared" si="12"/>
        <v>2.1622556651098424E-6</v>
      </c>
    </row>
    <row r="145" spans="2:7" s="75" customFormat="1" ht="15" customHeight="1">
      <c r="B145" s="23" t="s">
        <v>261</v>
      </c>
      <c r="C145" s="40">
        <v>0</v>
      </c>
      <c r="D145" s="33">
        <v>1</v>
      </c>
      <c r="E145" s="34">
        <f t="shared" si="10"/>
        <v>1</v>
      </c>
      <c r="F145" s="66"/>
      <c r="G145" s="65">
        <f t="shared" si="12"/>
        <v>2.1622556651098424E-6</v>
      </c>
    </row>
    <row r="146" spans="2:7" ht="12">
      <c r="B146" s="23" t="s">
        <v>78</v>
      </c>
      <c r="C146" s="40">
        <v>16</v>
      </c>
      <c r="D146" s="33">
        <v>63</v>
      </c>
      <c r="E146" s="34">
        <f t="shared" si="10"/>
        <v>47</v>
      </c>
      <c r="F146" s="66">
        <f t="shared" si="11"/>
        <v>2.9375</v>
      </c>
      <c r="G146" s="65">
        <f t="shared" si="12"/>
        <v>1.3622210690192009E-4</v>
      </c>
    </row>
    <row r="147" spans="2:7" ht="15" customHeight="1">
      <c r="B147" s="23" t="s">
        <v>79</v>
      </c>
      <c r="C147" s="40">
        <v>25</v>
      </c>
      <c r="D147" s="33">
        <v>121</v>
      </c>
      <c r="E147" s="34">
        <f t="shared" si="10"/>
        <v>96</v>
      </c>
      <c r="F147" s="66">
        <f t="shared" si="11"/>
        <v>3.84</v>
      </c>
      <c r="G147" s="65">
        <f t="shared" si="12"/>
        <v>2.6163293547829095E-4</v>
      </c>
    </row>
    <row r="148" spans="2:7" ht="12">
      <c r="B148" s="23" t="s">
        <v>80</v>
      </c>
      <c r="C148" s="40">
        <v>4</v>
      </c>
      <c r="D148" s="33">
        <v>6</v>
      </c>
      <c r="E148" s="34">
        <f t="shared" si="10"/>
        <v>2</v>
      </c>
      <c r="F148" s="66">
        <f t="shared" si="11"/>
        <v>0.5</v>
      </c>
      <c r="G148" s="65">
        <f t="shared" si="12"/>
        <v>1.2973533990659056E-5</v>
      </c>
    </row>
    <row r="149" spans="2:7" ht="12">
      <c r="B149" s="23" t="s">
        <v>196</v>
      </c>
      <c r="C149" s="40">
        <v>437</v>
      </c>
      <c r="D149" s="33">
        <v>992</v>
      </c>
      <c r="E149" s="34">
        <f t="shared" si="10"/>
        <v>555</v>
      </c>
      <c r="F149" s="66">
        <f t="shared" si="11"/>
        <v>1.2700228832951945</v>
      </c>
      <c r="G149" s="65">
        <f t="shared" si="12"/>
        <v>2.1449576197889639E-3</v>
      </c>
    </row>
    <row r="150" spans="2:7" ht="15" customHeight="1">
      <c r="B150" s="23" t="s">
        <v>82</v>
      </c>
      <c r="C150" s="40">
        <v>60</v>
      </c>
      <c r="D150" s="33">
        <v>22</v>
      </c>
      <c r="E150" s="34">
        <f t="shared" si="10"/>
        <v>-38</v>
      </c>
      <c r="F150" s="66">
        <f t="shared" si="11"/>
        <v>-0.6333333333333333</v>
      </c>
      <c r="G150" s="65">
        <f t="shared" si="12"/>
        <v>4.7569624632416535E-5</v>
      </c>
    </row>
    <row r="151" spans="2:7" ht="15" customHeight="1">
      <c r="B151" s="23" t="s">
        <v>83</v>
      </c>
      <c r="C151" s="40">
        <v>164</v>
      </c>
      <c r="D151" s="33">
        <v>137</v>
      </c>
      <c r="E151" s="34">
        <f t="shared" si="10"/>
        <v>-27</v>
      </c>
      <c r="F151" s="66">
        <f t="shared" si="11"/>
        <v>-0.16463414634146342</v>
      </c>
      <c r="G151" s="65">
        <f t="shared" si="12"/>
        <v>2.9622902612004841E-4</v>
      </c>
    </row>
    <row r="152" spans="2:7" ht="15" customHeight="1">
      <c r="B152" s="23" t="s">
        <v>76</v>
      </c>
      <c r="C152" s="40">
        <v>3</v>
      </c>
      <c r="D152" s="33">
        <v>5</v>
      </c>
      <c r="E152" s="34">
        <f t="shared" si="10"/>
        <v>2</v>
      </c>
      <c r="F152" s="66">
        <f t="shared" si="11"/>
        <v>0.66666666666666663</v>
      </c>
      <c r="G152" s="65">
        <f t="shared" si="12"/>
        <v>1.0811278325549213E-5</v>
      </c>
    </row>
    <row r="153" spans="2:7" ht="15" customHeight="1">
      <c r="B153" s="85" t="s">
        <v>88</v>
      </c>
      <c r="C153" s="86">
        <f>SUM(C154:C167)</f>
        <v>2396</v>
      </c>
      <c r="D153" s="86">
        <f>SUM(D154:D167)</f>
        <v>4286</v>
      </c>
      <c r="E153" s="86">
        <f t="shared" si="10"/>
        <v>1890</v>
      </c>
      <c r="F153" s="87">
        <f t="shared" si="11"/>
        <v>0.78881469115191982</v>
      </c>
      <c r="G153" s="88">
        <f t="shared" si="12"/>
        <v>9.267427780660786E-3</v>
      </c>
    </row>
    <row r="154" spans="2:7" ht="15" customHeight="1">
      <c r="B154" s="20" t="s">
        <v>90</v>
      </c>
      <c r="C154" s="40">
        <v>64</v>
      </c>
      <c r="D154" s="33">
        <v>68</v>
      </c>
      <c r="E154" s="34">
        <f t="shared" si="10"/>
        <v>4</v>
      </c>
      <c r="F154" s="66">
        <f t="shared" si="11"/>
        <v>6.25E-2</v>
      </c>
      <c r="G154" s="65">
        <f t="shared" si="12"/>
        <v>1.4703338522746931E-4</v>
      </c>
    </row>
    <row r="155" spans="2:7" ht="15" customHeight="1">
      <c r="B155" s="20" t="s">
        <v>91</v>
      </c>
      <c r="C155" s="40">
        <v>94</v>
      </c>
      <c r="D155" s="33">
        <v>326</v>
      </c>
      <c r="E155" s="34">
        <f t="shared" si="10"/>
        <v>232</v>
      </c>
      <c r="F155" s="66">
        <f t="shared" si="11"/>
        <v>2.4680851063829787</v>
      </c>
      <c r="G155" s="65">
        <f t="shared" si="12"/>
        <v>7.0489534682580872E-4</v>
      </c>
    </row>
    <row r="156" spans="2:7" ht="15" customHeight="1">
      <c r="B156" s="25" t="s">
        <v>92</v>
      </c>
      <c r="C156" s="40">
        <v>162</v>
      </c>
      <c r="D156" s="33">
        <v>189</v>
      </c>
      <c r="E156" s="34">
        <f t="shared" si="10"/>
        <v>27</v>
      </c>
      <c r="F156" s="66">
        <f t="shared" si="11"/>
        <v>0.16666666666666666</v>
      </c>
      <c r="G156" s="65">
        <f t="shared" si="12"/>
        <v>4.0866632070576025E-4</v>
      </c>
    </row>
    <row r="157" spans="2:7" ht="15" customHeight="1">
      <c r="B157" s="26" t="s">
        <v>94</v>
      </c>
      <c r="C157" s="40">
        <v>16</v>
      </c>
      <c r="D157" s="33">
        <v>216</v>
      </c>
      <c r="E157" s="34">
        <f t="shared" si="10"/>
        <v>200</v>
      </c>
      <c r="F157" s="66">
        <f t="shared" si="11"/>
        <v>12.5</v>
      </c>
      <c r="G157" s="65">
        <f t="shared" si="12"/>
        <v>4.67047223663726E-4</v>
      </c>
    </row>
    <row r="158" spans="2:7" ht="15" customHeight="1">
      <c r="B158" s="26" t="s">
        <v>102</v>
      </c>
      <c r="C158" s="40">
        <v>83</v>
      </c>
      <c r="D158" s="33">
        <v>214</v>
      </c>
      <c r="E158" s="34">
        <f t="shared" si="10"/>
        <v>131</v>
      </c>
      <c r="F158" s="66">
        <f t="shared" si="11"/>
        <v>1.5783132530120483</v>
      </c>
      <c r="G158" s="65">
        <f t="shared" si="12"/>
        <v>4.627227123335063E-4</v>
      </c>
    </row>
    <row r="159" spans="2:7" ht="15" customHeight="1">
      <c r="B159" s="26" t="s">
        <v>96</v>
      </c>
      <c r="C159" s="40">
        <v>197</v>
      </c>
      <c r="D159" s="33">
        <v>135</v>
      </c>
      <c r="E159" s="34">
        <f t="shared" si="10"/>
        <v>-62</v>
      </c>
      <c r="F159" s="66">
        <f t="shared" si="11"/>
        <v>-0.31472081218274112</v>
      </c>
      <c r="G159" s="65">
        <f t="shared" si="12"/>
        <v>2.9190451478982877E-4</v>
      </c>
    </row>
    <row r="160" spans="2:7" ht="15" customHeight="1">
      <c r="B160" s="19" t="s">
        <v>97</v>
      </c>
      <c r="C160" s="40">
        <v>2</v>
      </c>
      <c r="D160" s="33">
        <v>2</v>
      </c>
      <c r="E160" s="34">
        <f t="shared" si="10"/>
        <v>0</v>
      </c>
      <c r="F160" s="66">
        <f t="shared" si="11"/>
        <v>0</v>
      </c>
      <c r="G160" s="65">
        <f t="shared" si="12"/>
        <v>4.3245113302196848E-6</v>
      </c>
    </row>
    <row r="161" spans="2:7" ht="12">
      <c r="B161" s="19" t="s">
        <v>98</v>
      </c>
      <c r="C161" s="40">
        <v>141</v>
      </c>
      <c r="D161" s="33">
        <v>742</v>
      </c>
      <c r="E161" s="34">
        <f t="shared" si="10"/>
        <v>601</v>
      </c>
      <c r="F161" s="66">
        <f t="shared" si="11"/>
        <v>4.2624113475177303</v>
      </c>
      <c r="G161" s="65">
        <f t="shared" si="12"/>
        <v>1.6043937035115031E-3</v>
      </c>
    </row>
    <row r="162" spans="2:7" ht="15" customHeight="1">
      <c r="B162" s="19" t="s">
        <v>99</v>
      </c>
      <c r="C162" s="40">
        <v>0</v>
      </c>
      <c r="D162" s="33">
        <v>104</v>
      </c>
      <c r="E162" s="34">
        <f t="shared" si="10"/>
        <v>104</v>
      </c>
      <c r="F162" s="66"/>
      <c r="G162" s="65">
        <f t="shared" si="12"/>
        <v>2.2487458917142363E-4</v>
      </c>
    </row>
    <row r="163" spans="2:7" ht="15" customHeight="1">
      <c r="B163" s="19" t="s">
        <v>95</v>
      </c>
      <c r="C163" s="40">
        <v>10</v>
      </c>
      <c r="D163" s="33">
        <v>52</v>
      </c>
      <c r="E163" s="34">
        <f t="shared" si="10"/>
        <v>42</v>
      </c>
      <c r="F163" s="66">
        <f t="shared" si="11"/>
        <v>4.2</v>
      </c>
      <c r="G163" s="65">
        <f t="shared" si="12"/>
        <v>1.1243729458571182E-4</v>
      </c>
    </row>
    <row r="164" spans="2:7" ht="15" customHeight="1">
      <c r="B164" s="20" t="s">
        <v>100</v>
      </c>
      <c r="C164" s="40">
        <v>267</v>
      </c>
      <c r="D164" s="33">
        <v>523</v>
      </c>
      <c r="E164" s="34">
        <f t="shared" si="10"/>
        <v>256</v>
      </c>
      <c r="F164" s="66">
        <f t="shared" si="11"/>
        <v>0.95880149812734083</v>
      </c>
      <c r="G164" s="65">
        <f t="shared" si="12"/>
        <v>1.1308597128524478E-3</v>
      </c>
    </row>
    <row r="165" spans="2:7" ht="15" customHeight="1">
      <c r="B165" s="19" t="s">
        <v>101</v>
      </c>
      <c r="C165" s="40">
        <v>86</v>
      </c>
      <c r="D165" s="33">
        <v>179</v>
      </c>
      <c r="E165" s="34">
        <f t="shared" si="10"/>
        <v>93</v>
      </c>
      <c r="F165" s="66">
        <f t="shared" si="11"/>
        <v>1.0813953488372092</v>
      </c>
      <c r="G165" s="65">
        <f t="shared" si="12"/>
        <v>3.8704376405466183E-4</v>
      </c>
    </row>
    <row r="166" spans="2:7" ht="15.75" customHeight="1">
      <c r="B166" s="20" t="s">
        <v>89</v>
      </c>
      <c r="C166" s="40">
        <v>1272</v>
      </c>
      <c r="D166" s="33">
        <v>1412</v>
      </c>
      <c r="E166" s="34">
        <f t="shared" si="10"/>
        <v>140</v>
      </c>
      <c r="F166" s="66">
        <f t="shared" si="11"/>
        <v>0.11006289308176101</v>
      </c>
      <c r="G166" s="65">
        <f t="shared" si="12"/>
        <v>3.0531049991350976E-3</v>
      </c>
    </row>
    <row r="167" spans="2:7" ht="15" customHeight="1">
      <c r="B167" s="19" t="s">
        <v>93</v>
      </c>
      <c r="C167" s="40">
        <v>2</v>
      </c>
      <c r="D167" s="33">
        <v>124</v>
      </c>
      <c r="E167" s="34">
        <f t="shared" si="10"/>
        <v>122</v>
      </c>
      <c r="F167" s="66">
        <f t="shared" si="11"/>
        <v>61</v>
      </c>
      <c r="G167" s="65">
        <f t="shared" si="12"/>
        <v>2.6811970247362049E-4</v>
      </c>
    </row>
    <row r="168" spans="2:7" ht="15" customHeight="1">
      <c r="B168" s="85" t="s">
        <v>110</v>
      </c>
      <c r="C168" s="86">
        <f>C169+C189+C206+C212+C217</f>
        <v>179</v>
      </c>
      <c r="D168" s="86">
        <f>D169+D189+D206+D212+D217</f>
        <v>415</v>
      </c>
      <c r="E168" s="86">
        <f t="shared" si="10"/>
        <v>236</v>
      </c>
      <c r="F168" s="87">
        <f t="shared" si="11"/>
        <v>1.3184357541899441</v>
      </c>
      <c r="G168" s="88">
        <f t="shared" si="12"/>
        <v>8.9733610102058468E-4</v>
      </c>
    </row>
    <row r="169" spans="2:7" ht="15" customHeight="1">
      <c r="B169" s="89" t="s">
        <v>111</v>
      </c>
      <c r="C169" s="90">
        <f>SUM(C170:C188)</f>
        <v>42</v>
      </c>
      <c r="D169" s="90">
        <f>SUM(D170:D188)</f>
        <v>160</v>
      </c>
      <c r="E169" s="90">
        <f t="shared" si="10"/>
        <v>118</v>
      </c>
      <c r="F169" s="91">
        <f t="shared" si="11"/>
        <v>2.8095238095238093</v>
      </c>
      <c r="G169" s="92">
        <f t="shared" si="12"/>
        <v>3.4596090641757481E-4</v>
      </c>
    </row>
    <row r="170" spans="2:7" ht="15" customHeight="1">
      <c r="B170" s="23" t="s">
        <v>177</v>
      </c>
      <c r="C170" s="40">
        <v>0</v>
      </c>
      <c r="D170" s="33">
        <v>0</v>
      </c>
      <c r="E170" s="34">
        <f t="shared" si="10"/>
        <v>0</v>
      </c>
      <c r="F170" s="66"/>
      <c r="G170" s="65">
        <f t="shared" si="12"/>
        <v>0</v>
      </c>
    </row>
    <row r="171" spans="2:7" s="12" customFormat="1" ht="15" customHeight="1">
      <c r="B171" s="23" t="s">
        <v>212</v>
      </c>
      <c r="C171" s="40">
        <v>5</v>
      </c>
      <c r="D171" s="33">
        <v>104</v>
      </c>
      <c r="E171" s="34">
        <f t="shared" si="10"/>
        <v>99</v>
      </c>
      <c r="F171" s="66">
        <f t="shared" si="11"/>
        <v>19.8</v>
      </c>
      <c r="G171" s="65">
        <f t="shared" si="12"/>
        <v>2.2487458917142363E-4</v>
      </c>
    </row>
    <row r="172" spans="2:7" ht="15" customHeight="1">
      <c r="B172" s="23" t="s">
        <v>178</v>
      </c>
      <c r="C172" s="40">
        <v>0</v>
      </c>
      <c r="D172" s="33">
        <v>0</v>
      </c>
      <c r="E172" s="34">
        <f t="shared" si="10"/>
        <v>0</v>
      </c>
      <c r="F172" s="66"/>
      <c r="G172" s="65">
        <f t="shared" si="12"/>
        <v>0</v>
      </c>
    </row>
    <row r="173" spans="2:7" ht="15" customHeight="1">
      <c r="B173" s="23" t="s">
        <v>113</v>
      </c>
      <c r="C173" s="40">
        <v>0</v>
      </c>
      <c r="D173" s="33">
        <v>3</v>
      </c>
      <c r="E173" s="34">
        <f t="shared" si="10"/>
        <v>3</v>
      </c>
      <c r="F173" s="66"/>
      <c r="G173" s="65">
        <f t="shared" si="12"/>
        <v>6.4867669953295281E-6</v>
      </c>
    </row>
    <row r="174" spans="2:7" ht="15" customHeight="1">
      <c r="B174" s="23" t="s">
        <v>112</v>
      </c>
      <c r="C174" s="40">
        <v>1</v>
      </c>
      <c r="D174" s="33">
        <v>4</v>
      </c>
      <c r="E174" s="34">
        <f t="shared" si="10"/>
        <v>3</v>
      </c>
      <c r="F174" s="66"/>
      <c r="G174" s="65">
        <f t="shared" si="12"/>
        <v>8.6490226604393697E-6</v>
      </c>
    </row>
    <row r="175" spans="2:7" ht="15" customHeight="1">
      <c r="B175" s="23" t="s">
        <v>116</v>
      </c>
      <c r="C175" s="40">
        <v>11</v>
      </c>
      <c r="D175" s="33">
        <v>14</v>
      </c>
      <c r="E175" s="34">
        <f t="shared" si="10"/>
        <v>3</v>
      </c>
      <c r="F175" s="66">
        <f t="shared" si="11"/>
        <v>0.27272727272727271</v>
      </c>
      <c r="G175" s="65">
        <f t="shared" si="12"/>
        <v>3.0271579311537796E-5</v>
      </c>
    </row>
    <row r="176" spans="2:7" ht="15" customHeight="1">
      <c r="B176" s="23" t="s">
        <v>117</v>
      </c>
      <c r="C176" s="40">
        <v>0</v>
      </c>
      <c r="D176" s="33">
        <v>0</v>
      </c>
      <c r="E176" s="34">
        <f t="shared" si="10"/>
        <v>0</v>
      </c>
      <c r="F176" s="66"/>
      <c r="G176" s="65">
        <f t="shared" si="12"/>
        <v>0</v>
      </c>
    </row>
    <row r="177" spans="1:7" ht="15" customHeight="1">
      <c r="B177" s="23" t="s">
        <v>179</v>
      </c>
      <c r="C177" s="40">
        <v>0</v>
      </c>
      <c r="D177" s="33">
        <v>0</v>
      </c>
      <c r="E177" s="34">
        <f t="shared" si="10"/>
        <v>0</v>
      </c>
      <c r="F177" s="66"/>
      <c r="G177" s="65">
        <f t="shared" si="12"/>
        <v>0</v>
      </c>
    </row>
    <row r="178" spans="1:7" ht="15" customHeight="1">
      <c r="B178" s="23" t="s">
        <v>221</v>
      </c>
      <c r="C178" s="40">
        <v>5</v>
      </c>
      <c r="D178" s="33">
        <v>4</v>
      </c>
      <c r="E178" s="34">
        <f t="shared" si="10"/>
        <v>-1</v>
      </c>
      <c r="F178" s="66">
        <f t="shared" si="11"/>
        <v>-0.2</v>
      </c>
      <c r="G178" s="65">
        <f t="shared" si="12"/>
        <v>8.6490226604393697E-6</v>
      </c>
    </row>
    <row r="179" spans="1:7" ht="15" customHeight="1">
      <c r="B179" s="23" t="s">
        <v>180</v>
      </c>
      <c r="C179" s="40">
        <v>0</v>
      </c>
      <c r="D179" s="33">
        <v>0</v>
      </c>
      <c r="E179" s="34">
        <f t="shared" si="10"/>
        <v>0</v>
      </c>
      <c r="F179" s="66"/>
      <c r="G179" s="65">
        <f t="shared" si="12"/>
        <v>0</v>
      </c>
    </row>
    <row r="180" spans="1:7" ht="15" customHeight="1">
      <c r="B180" s="23" t="s">
        <v>181</v>
      </c>
      <c r="C180" s="40">
        <v>0</v>
      </c>
      <c r="D180" s="33">
        <v>0</v>
      </c>
      <c r="E180" s="34">
        <f t="shared" si="10"/>
        <v>0</v>
      </c>
      <c r="F180" s="66"/>
      <c r="G180" s="65">
        <f t="shared" si="12"/>
        <v>0</v>
      </c>
    </row>
    <row r="181" spans="1:7" ht="12.75" customHeight="1">
      <c r="B181" s="23" t="s">
        <v>182</v>
      </c>
      <c r="C181" s="40">
        <v>1</v>
      </c>
      <c r="D181" s="33">
        <v>1</v>
      </c>
      <c r="E181" s="34">
        <f t="shared" si="10"/>
        <v>0</v>
      </c>
      <c r="F181" s="66">
        <f t="shared" si="11"/>
        <v>0</v>
      </c>
      <c r="G181" s="65">
        <f t="shared" si="12"/>
        <v>2.1622556651098424E-6</v>
      </c>
    </row>
    <row r="182" spans="1:7" ht="12">
      <c r="B182" s="23" t="s">
        <v>183</v>
      </c>
      <c r="C182" s="40">
        <v>0</v>
      </c>
      <c r="D182" s="33">
        <v>0</v>
      </c>
      <c r="E182" s="34">
        <f t="shared" si="10"/>
        <v>0</v>
      </c>
      <c r="F182" s="66"/>
      <c r="G182" s="65">
        <f t="shared" si="12"/>
        <v>0</v>
      </c>
    </row>
    <row r="183" spans="1:7" ht="15" customHeight="1">
      <c r="B183" s="23" t="s">
        <v>118</v>
      </c>
      <c r="C183" s="40">
        <v>4</v>
      </c>
      <c r="D183" s="33">
        <v>0</v>
      </c>
      <c r="E183" s="34">
        <f t="shared" si="10"/>
        <v>-4</v>
      </c>
      <c r="F183" s="66"/>
      <c r="G183" s="65">
        <f t="shared" si="12"/>
        <v>0</v>
      </c>
    </row>
    <row r="184" spans="1:7" ht="15" customHeight="1">
      <c r="B184" s="23" t="s">
        <v>184</v>
      </c>
      <c r="C184" s="40">
        <v>5</v>
      </c>
      <c r="D184" s="33">
        <v>17</v>
      </c>
      <c r="E184" s="34">
        <f t="shared" si="10"/>
        <v>12</v>
      </c>
      <c r="F184" s="66">
        <f t="shared" si="11"/>
        <v>2.4</v>
      </c>
      <c r="G184" s="65">
        <f t="shared" si="12"/>
        <v>3.6758346306867327E-5</v>
      </c>
    </row>
    <row r="185" spans="1:7" ht="15" customHeight="1">
      <c r="B185" s="23" t="s">
        <v>119</v>
      </c>
      <c r="C185" s="40">
        <v>0</v>
      </c>
      <c r="D185" s="33">
        <v>6</v>
      </c>
      <c r="E185" s="34">
        <f t="shared" si="10"/>
        <v>6</v>
      </c>
      <c r="F185" s="66"/>
      <c r="G185" s="65">
        <f t="shared" si="12"/>
        <v>1.2973533990659056E-5</v>
      </c>
    </row>
    <row r="186" spans="1:7" ht="12">
      <c r="B186" s="23" t="s">
        <v>120</v>
      </c>
      <c r="C186" s="40">
        <v>2</v>
      </c>
      <c r="D186" s="33">
        <v>3</v>
      </c>
      <c r="E186" s="34">
        <f t="shared" si="10"/>
        <v>1</v>
      </c>
      <c r="F186" s="66">
        <f t="shared" si="11"/>
        <v>0.5</v>
      </c>
      <c r="G186" s="65">
        <f t="shared" si="12"/>
        <v>6.4867669953295281E-6</v>
      </c>
    </row>
    <row r="187" spans="1:7" ht="15" customHeight="1">
      <c r="B187" s="23" t="s">
        <v>114</v>
      </c>
      <c r="C187" s="40">
        <v>0</v>
      </c>
      <c r="D187" s="33">
        <v>1</v>
      </c>
      <c r="E187" s="34">
        <f t="shared" si="10"/>
        <v>1</v>
      </c>
      <c r="F187" s="66"/>
      <c r="G187" s="65">
        <f t="shared" si="12"/>
        <v>2.1622556651098424E-6</v>
      </c>
    </row>
    <row r="188" spans="1:7" ht="15" customHeight="1">
      <c r="B188" s="23" t="s">
        <v>115</v>
      </c>
      <c r="C188" s="40">
        <v>8</v>
      </c>
      <c r="D188" s="33">
        <v>3</v>
      </c>
      <c r="E188" s="34">
        <f t="shared" si="10"/>
        <v>-5</v>
      </c>
      <c r="F188" s="66">
        <f t="shared" si="11"/>
        <v>-0.625</v>
      </c>
      <c r="G188" s="65">
        <f t="shared" si="12"/>
        <v>6.4867669953295281E-6</v>
      </c>
    </row>
    <row r="189" spans="1:7" ht="15" customHeight="1">
      <c r="B189" s="89" t="s">
        <v>128</v>
      </c>
      <c r="C189" s="90">
        <f>SUM(C190:C205)</f>
        <v>24</v>
      </c>
      <c r="D189" s="90">
        <f>SUM(D190:D205)</f>
        <v>59</v>
      </c>
      <c r="E189" s="90">
        <f t="shared" si="10"/>
        <v>35</v>
      </c>
      <c r="F189" s="91">
        <f t="shared" si="11"/>
        <v>1.4583333333333333</v>
      </c>
      <c r="G189" s="92">
        <f t="shared" si="12"/>
        <v>1.275730842414807E-4</v>
      </c>
    </row>
    <row r="190" spans="1:7" ht="15" customHeight="1">
      <c r="A190" s="14"/>
      <c r="B190" s="20" t="s">
        <v>206</v>
      </c>
      <c r="C190" s="40">
        <v>1</v>
      </c>
      <c r="D190" s="33">
        <v>1</v>
      </c>
      <c r="E190" s="34">
        <f t="shared" si="10"/>
        <v>0</v>
      </c>
      <c r="F190" s="66"/>
      <c r="G190" s="65">
        <f t="shared" si="12"/>
        <v>2.1622556651098424E-6</v>
      </c>
    </row>
    <row r="191" spans="1:7" ht="15" customHeight="1">
      <c r="A191" s="14"/>
      <c r="B191" s="22" t="s">
        <v>203</v>
      </c>
      <c r="C191" s="40">
        <v>0</v>
      </c>
      <c r="D191" s="33">
        <v>1</v>
      </c>
      <c r="E191" s="34">
        <f t="shared" si="10"/>
        <v>1</v>
      </c>
      <c r="F191" s="66"/>
      <c r="G191" s="65">
        <f t="shared" si="12"/>
        <v>2.1622556651098424E-6</v>
      </c>
    </row>
    <row r="192" spans="1:7" ht="15" customHeight="1">
      <c r="A192" s="14"/>
      <c r="B192" s="23" t="s">
        <v>123</v>
      </c>
      <c r="C192" s="40">
        <v>0</v>
      </c>
      <c r="D192" s="33">
        <v>3</v>
      </c>
      <c r="E192" s="34">
        <f t="shared" si="10"/>
        <v>3</v>
      </c>
      <c r="F192" s="66"/>
      <c r="G192" s="65">
        <f t="shared" si="12"/>
        <v>6.4867669953295281E-6</v>
      </c>
    </row>
    <row r="193" spans="1:7" ht="15" customHeight="1">
      <c r="A193" s="14"/>
      <c r="B193" s="23" t="s">
        <v>185</v>
      </c>
      <c r="C193" s="40">
        <v>0</v>
      </c>
      <c r="D193" s="33">
        <v>1</v>
      </c>
      <c r="E193" s="34">
        <f t="shared" si="10"/>
        <v>1</v>
      </c>
      <c r="F193" s="66"/>
      <c r="G193" s="65">
        <f t="shared" si="12"/>
        <v>2.1622556651098424E-6</v>
      </c>
    </row>
    <row r="194" spans="1:7" ht="15" customHeight="1">
      <c r="A194" s="14"/>
      <c r="B194" s="23" t="s">
        <v>207</v>
      </c>
      <c r="C194" s="40">
        <v>0</v>
      </c>
      <c r="D194" s="33">
        <v>0</v>
      </c>
      <c r="E194" s="34">
        <f t="shared" si="10"/>
        <v>0</v>
      </c>
      <c r="F194" s="66"/>
      <c r="G194" s="65">
        <f t="shared" si="12"/>
        <v>0</v>
      </c>
    </row>
    <row r="195" spans="1:7" ht="15" customHeight="1">
      <c r="A195" s="14"/>
      <c r="B195" s="23" t="s">
        <v>121</v>
      </c>
      <c r="C195" s="40">
        <v>2</v>
      </c>
      <c r="D195" s="33">
        <v>2</v>
      </c>
      <c r="E195" s="34">
        <f t="shared" si="10"/>
        <v>0</v>
      </c>
      <c r="F195" s="66">
        <f t="shared" si="11"/>
        <v>0</v>
      </c>
      <c r="G195" s="65">
        <f t="shared" si="12"/>
        <v>4.3245113302196848E-6</v>
      </c>
    </row>
    <row r="196" spans="1:7" ht="15" customHeight="1">
      <c r="A196" s="14"/>
      <c r="B196" s="23" t="s">
        <v>122</v>
      </c>
      <c r="C196" s="40">
        <v>0</v>
      </c>
      <c r="D196" s="33">
        <v>0</v>
      </c>
      <c r="E196" s="34">
        <f t="shared" ref="E196:E227" si="13">D196-C196</f>
        <v>0</v>
      </c>
      <c r="F196" s="66"/>
      <c r="G196" s="65">
        <f t="shared" si="12"/>
        <v>0</v>
      </c>
    </row>
    <row r="197" spans="1:7" ht="15" customHeight="1">
      <c r="A197" s="14"/>
      <c r="B197" s="23" t="s">
        <v>186</v>
      </c>
      <c r="C197" s="40">
        <v>0</v>
      </c>
      <c r="D197" s="33">
        <v>0</v>
      </c>
      <c r="E197" s="34">
        <f t="shared" si="13"/>
        <v>0</v>
      </c>
      <c r="F197" s="66"/>
      <c r="G197" s="65">
        <f t="shared" si="12"/>
        <v>0</v>
      </c>
    </row>
    <row r="198" spans="1:7" ht="15" customHeight="1">
      <c r="A198" s="14"/>
      <c r="B198" s="19" t="s">
        <v>139</v>
      </c>
      <c r="C198" s="40">
        <v>0</v>
      </c>
      <c r="D198" s="33">
        <v>2</v>
      </c>
      <c r="E198" s="34">
        <f t="shared" si="13"/>
        <v>2</v>
      </c>
      <c r="F198" s="66"/>
      <c r="G198" s="65">
        <f t="shared" ref="G198:G227" si="14">D198/$D$2</f>
        <v>4.3245113302196848E-6</v>
      </c>
    </row>
    <row r="199" spans="1:7" ht="15" customHeight="1">
      <c r="A199" s="14"/>
      <c r="B199" s="23" t="s">
        <v>124</v>
      </c>
      <c r="C199" s="40">
        <v>0</v>
      </c>
      <c r="D199" s="33">
        <v>1</v>
      </c>
      <c r="E199" s="34">
        <f t="shared" si="13"/>
        <v>1</v>
      </c>
      <c r="F199" s="66"/>
      <c r="G199" s="65">
        <f t="shared" si="14"/>
        <v>2.1622556651098424E-6</v>
      </c>
    </row>
    <row r="200" spans="1:7" ht="15" customHeight="1">
      <c r="A200" s="14"/>
      <c r="B200" s="23" t="s">
        <v>187</v>
      </c>
      <c r="C200" s="40">
        <v>0</v>
      </c>
      <c r="D200" s="33">
        <v>1</v>
      </c>
      <c r="E200" s="34">
        <f t="shared" si="13"/>
        <v>1</v>
      </c>
      <c r="F200" s="66"/>
      <c r="G200" s="65">
        <f t="shared" si="14"/>
        <v>2.1622556651098424E-6</v>
      </c>
    </row>
    <row r="201" spans="1:7" ht="15" customHeight="1">
      <c r="A201" s="14"/>
      <c r="B201" s="23" t="s">
        <v>188</v>
      </c>
      <c r="C201" s="40">
        <v>0</v>
      </c>
      <c r="D201" s="33">
        <v>0</v>
      </c>
      <c r="E201" s="34">
        <f t="shared" si="13"/>
        <v>0</v>
      </c>
      <c r="F201" s="66"/>
      <c r="G201" s="65">
        <f t="shared" si="14"/>
        <v>0</v>
      </c>
    </row>
    <row r="202" spans="1:7" ht="15" customHeight="1">
      <c r="A202" s="14"/>
      <c r="B202" s="23" t="s">
        <v>125</v>
      </c>
      <c r="C202" s="40">
        <v>19</v>
      </c>
      <c r="D202" s="33">
        <v>46</v>
      </c>
      <c r="E202" s="34">
        <f t="shared" si="13"/>
        <v>27</v>
      </c>
      <c r="F202" s="66">
        <f t="shared" ref="F202:F205" si="15">E202/C202</f>
        <v>1.4210526315789473</v>
      </c>
      <c r="G202" s="65">
        <f t="shared" si="14"/>
        <v>9.9463760595052753E-5</v>
      </c>
    </row>
    <row r="203" spans="1:7" ht="15" customHeight="1">
      <c r="A203" s="14"/>
      <c r="B203" s="23" t="s">
        <v>126</v>
      </c>
      <c r="C203" s="40">
        <v>1</v>
      </c>
      <c r="D203" s="33">
        <v>0</v>
      </c>
      <c r="E203" s="34">
        <f t="shared" si="13"/>
        <v>-1</v>
      </c>
      <c r="F203" s="66">
        <f t="shared" si="15"/>
        <v>-1</v>
      </c>
      <c r="G203" s="65">
        <f t="shared" si="14"/>
        <v>0</v>
      </c>
    </row>
    <row r="204" spans="1:7" ht="15" customHeight="1">
      <c r="A204" s="14"/>
      <c r="B204" s="23" t="s">
        <v>189</v>
      </c>
      <c r="C204" s="40">
        <v>0</v>
      </c>
      <c r="D204" s="33">
        <v>1</v>
      </c>
      <c r="E204" s="34">
        <f t="shared" si="13"/>
        <v>1</v>
      </c>
      <c r="F204" s="66"/>
      <c r="G204" s="65">
        <f t="shared" si="14"/>
        <v>2.1622556651098424E-6</v>
      </c>
    </row>
    <row r="205" spans="1:7" ht="15" customHeight="1">
      <c r="A205" s="14"/>
      <c r="B205" s="23" t="s">
        <v>127</v>
      </c>
      <c r="C205" s="40">
        <v>1</v>
      </c>
      <c r="D205" s="33">
        <v>0</v>
      </c>
      <c r="E205" s="34">
        <f t="shared" si="13"/>
        <v>-1</v>
      </c>
      <c r="F205" s="66">
        <f t="shared" si="15"/>
        <v>-1</v>
      </c>
      <c r="G205" s="65">
        <f t="shared" si="14"/>
        <v>0</v>
      </c>
    </row>
    <row r="206" spans="1:7" ht="15" customHeight="1">
      <c r="B206" s="89" t="s">
        <v>129</v>
      </c>
      <c r="C206" s="90">
        <f>SUM(C207:C211)</f>
        <v>75</v>
      </c>
      <c r="D206" s="90">
        <f>SUM(D207:D211)</f>
        <v>90</v>
      </c>
      <c r="E206" s="90">
        <f>D206-C206</f>
        <v>15</v>
      </c>
      <c r="F206" s="91">
        <f>E206/C206</f>
        <v>0.2</v>
      </c>
      <c r="G206" s="92">
        <f t="shared" si="14"/>
        <v>1.9460300985988584E-4</v>
      </c>
    </row>
    <row r="207" spans="1:7" ht="13.5" customHeight="1">
      <c r="B207" s="23" t="s">
        <v>191</v>
      </c>
      <c r="C207" s="40">
        <v>0</v>
      </c>
      <c r="D207" s="33">
        <v>0</v>
      </c>
      <c r="E207" s="34">
        <f t="shared" si="13"/>
        <v>0</v>
      </c>
      <c r="F207" s="66"/>
      <c r="G207" s="65">
        <f t="shared" si="14"/>
        <v>0</v>
      </c>
    </row>
    <row r="208" spans="1:7" ht="15" customHeight="1">
      <c r="A208" s="14"/>
      <c r="B208" s="22" t="s">
        <v>190</v>
      </c>
      <c r="C208" s="40">
        <v>0</v>
      </c>
      <c r="D208" s="33">
        <v>0</v>
      </c>
      <c r="E208" s="34">
        <f t="shared" si="13"/>
        <v>0</v>
      </c>
      <c r="F208" s="66"/>
      <c r="G208" s="65">
        <f t="shared" si="14"/>
        <v>0</v>
      </c>
    </row>
    <row r="209" spans="1:7" ht="15" customHeight="1">
      <c r="A209" s="14"/>
      <c r="B209" s="23" t="s">
        <v>192</v>
      </c>
      <c r="C209" s="40">
        <v>0</v>
      </c>
      <c r="D209" s="33">
        <v>2</v>
      </c>
      <c r="E209" s="34">
        <f t="shared" si="13"/>
        <v>2</v>
      </c>
      <c r="F209" s="66"/>
      <c r="G209" s="65">
        <f t="shared" si="14"/>
        <v>4.3245113302196848E-6</v>
      </c>
    </row>
    <row r="210" spans="1:7" ht="15" customHeight="1">
      <c r="A210" s="14"/>
      <c r="B210" s="23" t="s">
        <v>129</v>
      </c>
      <c r="C210" s="40">
        <v>75</v>
      </c>
      <c r="D210" s="33">
        <v>88</v>
      </c>
      <c r="E210" s="34">
        <f t="shared" si="13"/>
        <v>13</v>
      </c>
      <c r="F210" s="66">
        <f t="shared" ref="F210" si="16">E210/C210</f>
        <v>0.17333333333333334</v>
      </c>
      <c r="G210" s="65">
        <f t="shared" si="14"/>
        <v>1.9027849852966614E-4</v>
      </c>
    </row>
    <row r="211" spans="1:7" ht="15" customHeight="1">
      <c r="B211" s="22" t="s">
        <v>202</v>
      </c>
      <c r="C211" s="40">
        <v>0</v>
      </c>
      <c r="D211" s="33">
        <v>0</v>
      </c>
      <c r="E211" s="34">
        <f t="shared" si="13"/>
        <v>0</v>
      </c>
      <c r="F211" s="66"/>
      <c r="G211" s="65">
        <f t="shared" si="14"/>
        <v>0</v>
      </c>
    </row>
    <row r="212" spans="1:7">
      <c r="B212" s="89" t="s">
        <v>130</v>
      </c>
      <c r="C212" s="90">
        <f>SUM(C213:C216)</f>
        <v>32</v>
      </c>
      <c r="D212" s="90">
        <f>SUM(D213:D216)</f>
        <v>98</v>
      </c>
      <c r="E212" s="90">
        <f t="shared" si="13"/>
        <v>66</v>
      </c>
      <c r="F212" s="91">
        <f t="shared" ref="F212:F227" si="17">E212/C212</f>
        <v>2.0625</v>
      </c>
      <c r="G212" s="92">
        <f t="shared" si="14"/>
        <v>2.1190105518076457E-4</v>
      </c>
    </row>
    <row r="213" spans="1:7" ht="15" customHeight="1">
      <c r="B213" s="19" t="s">
        <v>131</v>
      </c>
      <c r="C213" s="40">
        <v>8</v>
      </c>
      <c r="D213" s="33">
        <v>7</v>
      </c>
      <c r="E213" s="34">
        <f t="shared" si="13"/>
        <v>-1</v>
      </c>
      <c r="F213" s="66">
        <f t="shared" si="17"/>
        <v>-0.125</v>
      </c>
      <c r="G213" s="65">
        <f t="shared" si="14"/>
        <v>1.5135789655768898E-5</v>
      </c>
    </row>
    <row r="214" spans="1:7" ht="15" customHeight="1">
      <c r="B214" s="19" t="s">
        <v>132</v>
      </c>
      <c r="C214" s="40">
        <v>7</v>
      </c>
      <c r="D214" s="33">
        <v>35</v>
      </c>
      <c r="E214" s="34">
        <f t="shared" si="13"/>
        <v>28</v>
      </c>
      <c r="F214" s="66">
        <f t="shared" si="17"/>
        <v>4</v>
      </c>
      <c r="G214" s="65">
        <f t="shared" si="14"/>
        <v>7.5678948278844489E-5</v>
      </c>
    </row>
    <row r="215" spans="1:7" ht="15" customHeight="1">
      <c r="B215" s="19" t="s">
        <v>133</v>
      </c>
      <c r="C215" s="40">
        <v>4</v>
      </c>
      <c r="D215" s="33">
        <v>41</v>
      </c>
      <c r="E215" s="34">
        <f t="shared" si="13"/>
        <v>37</v>
      </c>
      <c r="F215" s="66">
        <f t="shared" si="17"/>
        <v>9.25</v>
      </c>
      <c r="G215" s="65">
        <f t="shared" si="14"/>
        <v>8.8652482269503552E-5</v>
      </c>
    </row>
    <row r="216" spans="1:7" ht="15" customHeight="1">
      <c r="B216" s="19" t="s">
        <v>134</v>
      </c>
      <c r="C216" s="40">
        <v>13</v>
      </c>
      <c r="D216" s="33">
        <v>15</v>
      </c>
      <c r="E216" s="34">
        <f t="shared" si="13"/>
        <v>2</v>
      </c>
      <c r="F216" s="66">
        <f t="shared" si="17"/>
        <v>0.15384615384615385</v>
      </c>
      <c r="G216" s="65">
        <f t="shared" si="14"/>
        <v>3.2433834976647637E-5</v>
      </c>
    </row>
    <row r="217" spans="1:7">
      <c r="B217" s="89" t="s">
        <v>135</v>
      </c>
      <c r="C217" s="90">
        <f>SUM(C218:C224)</f>
        <v>6</v>
      </c>
      <c r="D217" s="90">
        <f>SUM(D218:D224)</f>
        <v>8</v>
      </c>
      <c r="E217" s="90">
        <f t="shared" si="13"/>
        <v>2</v>
      </c>
      <c r="F217" s="91">
        <f t="shared" si="17"/>
        <v>0.33333333333333331</v>
      </c>
      <c r="G217" s="92">
        <f t="shared" si="14"/>
        <v>1.7298045320878739E-5</v>
      </c>
    </row>
    <row r="218" spans="1:7" ht="17.25" customHeight="1">
      <c r="B218" s="23" t="s">
        <v>193</v>
      </c>
      <c r="C218" s="40">
        <v>0</v>
      </c>
      <c r="D218" s="33">
        <v>0</v>
      </c>
      <c r="E218" s="34">
        <f t="shared" si="13"/>
        <v>0</v>
      </c>
      <c r="F218" s="66"/>
      <c r="G218" s="65">
        <f t="shared" si="14"/>
        <v>0</v>
      </c>
    </row>
    <row r="219" spans="1:7" ht="17.25" customHeight="1">
      <c r="B219" s="23" t="s">
        <v>137</v>
      </c>
      <c r="C219" s="40">
        <v>1</v>
      </c>
      <c r="D219" s="33">
        <v>2</v>
      </c>
      <c r="E219" s="34">
        <f t="shared" si="13"/>
        <v>1</v>
      </c>
      <c r="F219" s="66">
        <f t="shared" si="17"/>
        <v>1</v>
      </c>
      <c r="G219" s="65">
        <f t="shared" si="14"/>
        <v>4.3245113302196848E-6</v>
      </c>
    </row>
    <row r="220" spans="1:7" ht="18" customHeight="1">
      <c r="B220" s="23" t="s">
        <v>194</v>
      </c>
      <c r="C220" s="40">
        <v>0</v>
      </c>
      <c r="D220" s="33">
        <v>0</v>
      </c>
      <c r="E220" s="34">
        <f t="shared" si="13"/>
        <v>0</v>
      </c>
      <c r="F220" s="66"/>
      <c r="G220" s="65">
        <f t="shared" si="14"/>
        <v>0</v>
      </c>
    </row>
    <row r="221" spans="1:7" ht="16.5" customHeight="1">
      <c r="B221" s="23" t="s">
        <v>208</v>
      </c>
      <c r="C221" s="40">
        <v>5</v>
      </c>
      <c r="D221" s="33">
        <v>0</v>
      </c>
      <c r="E221" s="34">
        <f t="shared" si="13"/>
        <v>-5</v>
      </c>
      <c r="F221" s="66">
        <f t="shared" si="17"/>
        <v>-1</v>
      </c>
      <c r="G221" s="65">
        <f t="shared" si="14"/>
        <v>0</v>
      </c>
    </row>
    <row r="222" spans="1:7" ht="15" customHeight="1">
      <c r="B222" s="23" t="s">
        <v>195</v>
      </c>
      <c r="C222" s="40">
        <v>0</v>
      </c>
      <c r="D222" s="33">
        <v>6</v>
      </c>
      <c r="E222" s="34">
        <f t="shared" si="13"/>
        <v>6</v>
      </c>
      <c r="F222" s="66"/>
      <c r="G222" s="65">
        <f t="shared" si="14"/>
        <v>1.2973533990659056E-5</v>
      </c>
    </row>
    <row r="223" spans="1:7" ht="13.5" customHeight="1">
      <c r="B223" s="23" t="s">
        <v>136</v>
      </c>
      <c r="C223" s="40">
        <v>0</v>
      </c>
      <c r="D223" s="33">
        <v>0</v>
      </c>
      <c r="E223" s="34">
        <f t="shared" si="13"/>
        <v>0</v>
      </c>
      <c r="F223" s="66"/>
      <c r="G223" s="65">
        <f t="shared" si="14"/>
        <v>0</v>
      </c>
    </row>
    <row r="224" spans="1:7" s="12" customFormat="1" ht="16.5" customHeight="1">
      <c r="B224" s="23" t="s">
        <v>235</v>
      </c>
      <c r="C224" s="40">
        <v>0</v>
      </c>
      <c r="D224" s="33">
        <v>0</v>
      </c>
      <c r="E224" s="34">
        <f t="shared" si="13"/>
        <v>0</v>
      </c>
      <c r="F224" s="66"/>
      <c r="G224" s="65">
        <f t="shared" si="14"/>
        <v>0</v>
      </c>
    </row>
    <row r="225" spans="2:7">
      <c r="B225" s="85" t="s">
        <v>199</v>
      </c>
      <c r="C225" s="86">
        <f>SUM(C226:C227)</f>
        <v>193</v>
      </c>
      <c r="D225" s="86">
        <f>SUM(D226:D227)</f>
        <v>348</v>
      </c>
      <c r="E225" s="86">
        <f>D225-C225</f>
        <v>155</v>
      </c>
      <c r="F225" s="87">
        <f t="shared" si="17"/>
        <v>0.80310880829015541</v>
      </c>
      <c r="G225" s="88">
        <f t="shared" si="14"/>
        <v>7.5246497145822517E-4</v>
      </c>
    </row>
    <row r="226" spans="2:7" ht="15" customHeight="1">
      <c r="B226" s="19" t="s">
        <v>140</v>
      </c>
      <c r="C226" s="40">
        <v>176</v>
      </c>
      <c r="D226" s="33">
        <v>339</v>
      </c>
      <c r="E226" s="34">
        <f>D226-C226</f>
        <v>163</v>
      </c>
      <c r="F226" s="66">
        <f t="shared" si="17"/>
        <v>0.92613636363636365</v>
      </c>
      <c r="G226" s="65">
        <f t="shared" si="14"/>
        <v>7.3300467047223664E-4</v>
      </c>
    </row>
    <row r="227" spans="2:7" ht="12.75" thickBot="1">
      <c r="B227" s="27" t="s">
        <v>138</v>
      </c>
      <c r="C227" s="43">
        <v>17</v>
      </c>
      <c r="D227" s="42">
        <v>9</v>
      </c>
      <c r="E227" s="35">
        <f t="shared" si="13"/>
        <v>-8</v>
      </c>
      <c r="F227" s="67">
        <f t="shared" si="17"/>
        <v>-0.47058823529411764</v>
      </c>
      <c r="G227" s="69">
        <f t="shared" si="14"/>
        <v>1.9460300985988584E-5</v>
      </c>
    </row>
    <row r="228" spans="2:7" s="53" customFormat="1" ht="12">
      <c r="B228" s="76"/>
      <c r="C228" s="76"/>
      <c r="D228" s="76"/>
      <c r="E228" s="76"/>
      <c r="F228" s="76"/>
      <c r="G228" s="76"/>
    </row>
    <row r="229" spans="2:7" s="53" customFormat="1" ht="12">
      <c r="B229" s="76"/>
      <c r="C229" s="76"/>
      <c r="D229" s="76"/>
      <c r="E229" s="76"/>
      <c r="F229" s="76"/>
      <c r="G229" s="76"/>
    </row>
    <row r="230" spans="2:7" s="53" customFormat="1" ht="12">
      <c r="B230" s="76"/>
      <c r="C230" s="76"/>
      <c r="D230" s="76"/>
      <c r="E230" s="76"/>
      <c r="F230" s="76"/>
      <c r="G230" s="76"/>
    </row>
    <row r="231" spans="2:7" s="53" customFormat="1" ht="12">
      <c r="B231" s="76"/>
      <c r="C231" s="76"/>
      <c r="D231" s="76"/>
      <c r="E231" s="76"/>
      <c r="F231" s="76"/>
      <c r="G231" s="76"/>
    </row>
    <row r="232" spans="2:7" ht="15" customHeight="1">
      <c r="B232" s="93" t="s">
        <v>152</v>
      </c>
      <c r="C232" s="94"/>
      <c r="D232" s="94"/>
      <c r="E232" s="94"/>
      <c r="F232" s="94"/>
    </row>
    <row r="243" spans="6:6" ht="15" customHeight="1">
      <c r="F243" s="14"/>
    </row>
    <row r="244" spans="6:6" ht="15" customHeight="1">
      <c r="F244" s="14"/>
    </row>
    <row r="245" spans="6:6" ht="15" customHeight="1">
      <c r="F245" s="14"/>
    </row>
    <row r="246" spans="6:6" ht="15" customHeight="1">
      <c r="F246" s="14"/>
    </row>
    <row r="247" spans="6:6" ht="15" customHeight="1">
      <c r="F247" s="14"/>
    </row>
    <row r="248" spans="6:6" ht="15" customHeight="1">
      <c r="F248" s="14"/>
    </row>
    <row r="249" spans="6:6" ht="15" customHeight="1">
      <c r="F249" s="14"/>
    </row>
  </sheetData>
  <mergeCells count="1">
    <mergeCell ref="B232:F232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C217:D217 C225:D225 C64:D64 C143:D143 C118:D118 G146:G227 G5:G1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B2" sqref="B2:H2"/>
    </sheetView>
  </sheetViews>
  <sheetFormatPr defaultRowHeight="15" customHeight="1"/>
  <cols>
    <col min="1" max="1" width="9.140625" style="8" customWidth="1"/>
    <col min="2" max="2" width="6.7109375" style="8" customWidth="1"/>
    <col min="3" max="3" width="25.7109375" style="8" customWidth="1"/>
    <col min="4" max="4" width="16.140625" style="8" customWidth="1"/>
    <col min="5" max="5" width="18.28515625" style="8" customWidth="1"/>
    <col min="6" max="7" width="13.5703125" style="8" customWidth="1"/>
    <col min="8" max="8" width="17" style="8" customWidth="1"/>
    <col min="9" max="16384" width="9.140625" style="8"/>
  </cols>
  <sheetData>
    <row r="1" spans="1:9" ht="21" customHeight="1"/>
    <row r="2" spans="1:9" ht="19.5" customHeight="1">
      <c r="B2" s="95" t="s">
        <v>151</v>
      </c>
      <c r="C2" s="95"/>
      <c r="D2" s="95"/>
      <c r="E2" s="95"/>
      <c r="F2" s="95"/>
      <c r="G2" s="95"/>
      <c r="H2" s="95"/>
    </row>
    <row r="3" spans="1:9" ht="15" customHeight="1" thickBot="1">
      <c r="B3" s="9"/>
      <c r="C3" s="9"/>
      <c r="D3" s="9"/>
      <c r="E3" s="9"/>
      <c r="F3" s="9"/>
      <c r="G3" s="9"/>
    </row>
    <row r="4" spans="1:9" ht="38.25" customHeight="1">
      <c r="A4" s="9"/>
      <c r="B4" s="77"/>
      <c r="C4" s="78" t="s">
        <v>0</v>
      </c>
      <c r="D4" s="78" t="s">
        <v>270</v>
      </c>
      <c r="E4" s="78" t="s">
        <v>271</v>
      </c>
      <c r="F4" s="79" t="s">
        <v>209</v>
      </c>
      <c r="G4" s="80" t="s">
        <v>1</v>
      </c>
      <c r="H4" s="77" t="s">
        <v>262</v>
      </c>
      <c r="I4" s="10"/>
    </row>
    <row r="5" spans="1:9" ht="15" customHeight="1">
      <c r="A5"/>
      <c r="B5" s="31">
        <v>1</v>
      </c>
      <c r="C5" s="28" t="s">
        <v>43</v>
      </c>
      <c r="D5" s="33">
        <v>103504</v>
      </c>
      <c r="E5" s="36">
        <v>115887</v>
      </c>
      <c r="F5" s="37">
        <f>E5-D5</f>
        <v>12383</v>
      </c>
      <c r="G5" s="55">
        <f>F5/D5</f>
        <v>0.11963788839078683</v>
      </c>
      <c r="H5" s="54">
        <f>E5/'2016 April'!D2</f>
        <v>0.25057732226258433</v>
      </c>
      <c r="I5" s="10"/>
    </row>
    <row r="6" spans="1:9" ht="15" customHeight="1">
      <c r="A6"/>
      <c r="B6" s="31">
        <v>2</v>
      </c>
      <c r="C6" s="28" t="s">
        <v>141</v>
      </c>
      <c r="D6" s="33">
        <v>89855</v>
      </c>
      <c r="E6" s="36">
        <v>105695</v>
      </c>
      <c r="F6" s="37">
        <f t="shared" ref="F6:F19" si="0">E6-D6</f>
        <v>15840</v>
      </c>
      <c r="G6" s="55">
        <f>F6/D6</f>
        <v>0.17628401313226866</v>
      </c>
      <c r="H6" s="54">
        <f>E6/'2016 April'!D2</f>
        <v>0.22853961252378482</v>
      </c>
      <c r="I6" s="10"/>
    </row>
    <row r="7" spans="1:9" ht="15" customHeight="1">
      <c r="A7"/>
      <c r="B7" s="31">
        <v>3</v>
      </c>
      <c r="C7" s="41" t="s">
        <v>146</v>
      </c>
      <c r="D7" s="33">
        <v>97232</v>
      </c>
      <c r="E7" s="36">
        <v>105667</v>
      </c>
      <c r="F7" s="37">
        <f t="shared" si="0"/>
        <v>8435</v>
      </c>
      <c r="G7" s="55">
        <f>F7/D7</f>
        <v>8.6751275300312652E-2</v>
      </c>
      <c r="H7" s="54">
        <f>E7/'2016 April'!D2</f>
        <v>0.22847906936516174</v>
      </c>
      <c r="I7" s="10"/>
    </row>
    <row r="8" spans="1:9" ht="12.75">
      <c r="A8"/>
      <c r="B8" s="31">
        <v>4</v>
      </c>
      <c r="C8" s="28" t="s">
        <v>145</v>
      </c>
      <c r="D8" s="33">
        <v>58537</v>
      </c>
      <c r="E8" s="36">
        <v>74187</v>
      </c>
      <c r="F8" s="37">
        <f t="shared" si="0"/>
        <v>15650</v>
      </c>
      <c r="G8" s="56">
        <f>F8/D8</f>
        <v>0.26735227292140012</v>
      </c>
      <c r="H8" s="54">
        <f>E8/'2016 April'!D2</f>
        <v>0.16041126102750389</v>
      </c>
      <c r="I8" s="10"/>
    </row>
    <row r="9" spans="1:9" ht="15" customHeight="1">
      <c r="A9"/>
      <c r="B9" s="31">
        <v>5</v>
      </c>
      <c r="C9" s="29" t="s">
        <v>149</v>
      </c>
      <c r="D9" s="33">
        <v>9292</v>
      </c>
      <c r="E9" s="36">
        <v>11699</v>
      </c>
      <c r="F9" s="37">
        <f t="shared" si="0"/>
        <v>2407</v>
      </c>
      <c r="G9" s="56">
        <f t="shared" ref="G9:G19" si="1">F9/D9</f>
        <v>0.25904003443822643</v>
      </c>
      <c r="H9" s="54">
        <f>E9/'2016 April'!D2</f>
        <v>2.5296229026120047E-2</v>
      </c>
      <c r="I9" s="10"/>
    </row>
    <row r="10" spans="1:9" ht="15" customHeight="1">
      <c r="A10"/>
      <c r="B10" s="31">
        <v>6</v>
      </c>
      <c r="C10" s="30" t="s">
        <v>44</v>
      </c>
      <c r="D10" s="33">
        <v>2872</v>
      </c>
      <c r="E10" s="36">
        <v>6561</v>
      </c>
      <c r="F10" s="37">
        <f t="shared" si="0"/>
        <v>3689</v>
      </c>
      <c r="G10" s="56">
        <f t="shared" si="1"/>
        <v>1.2844707520891365</v>
      </c>
      <c r="H10" s="54">
        <f>E10/'2016 April'!D2</f>
        <v>1.4186559418785678E-2</v>
      </c>
      <c r="I10" s="10"/>
    </row>
    <row r="11" spans="1:9" ht="12.75">
      <c r="A11"/>
      <c r="B11" s="31">
        <v>7</v>
      </c>
      <c r="C11" s="41" t="s">
        <v>106</v>
      </c>
      <c r="D11" s="33">
        <v>1167</v>
      </c>
      <c r="E11" s="36">
        <v>3626</v>
      </c>
      <c r="F11" s="37">
        <f t="shared" si="0"/>
        <v>2459</v>
      </c>
      <c r="G11" s="56">
        <f t="shared" si="1"/>
        <v>2.1071122536418168</v>
      </c>
      <c r="H11" s="54">
        <f>E11/'2016 April'!D2</f>
        <v>7.84033904168829E-3</v>
      </c>
      <c r="I11" s="10"/>
    </row>
    <row r="12" spans="1:9" ht="15" customHeight="1">
      <c r="A12"/>
      <c r="B12" s="31">
        <v>8</v>
      </c>
      <c r="C12" s="28" t="s">
        <v>8</v>
      </c>
      <c r="D12" s="33">
        <v>3067</v>
      </c>
      <c r="E12" s="36">
        <v>3305</v>
      </c>
      <c r="F12" s="37">
        <f t="shared" si="0"/>
        <v>238</v>
      </c>
      <c r="G12" s="56">
        <f t="shared" si="1"/>
        <v>7.7600260841212909E-2</v>
      </c>
      <c r="H12" s="54">
        <f>E12/'2016 April'!D2</f>
        <v>7.1462549731880296E-3</v>
      </c>
      <c r="I12" s="10"/>
    </row>
    <row r="13" spans="1:9" ht="12.75">
      <c r="A13"/>
      <c r="B13" s="31">
        <v>9</v>
      </c>
      <c r="C13" s="28" t="s">
        <v>150</v>
      </c>
      <c r="D13" s="33">
        <v>1851</v>
      </c>
      <c r="E13" s="36">
        <v>2472</v>
      </c>
      <c r="F13" s="37">
        <f t="shared" si="0"/>
        <v>621</v>
      </c>
      <c r="G13" s="56">
        <f t="shared" si="1"/>
        <v>0.3354943273905997</v>
      </c>
      <c r="H13" s="54">
        <f>E13/'2016 April'!D2</f>
        <v>5.3450960041515313E-3</v>
      </c>
      <c r="I13" s="10"/>
    </row>
    <row r="14" spans="1:9" ht="15" customHeight="1">
      <c r="A14"/>
      <c r="B14" s="31">
        <v>10</v>
      </c>
      <c r="C14" s="28" t="s">
        <v>37</v>
      </c>
      <c r="D14" s="33">
        <v>2575</v>
      </c>
      <c r="E14" s="36">
        <v>2347</v>
      </c>
      <c r="F14" s="37">
        <f t="shared" si="0"/>
        <v>-228</v>
      </c>
      <c r="G14" s="55">
        <f t="shared" si="1"/>
        <v>-8.854368932038835E-2</v>
      </c>
      <c r="H14" s="54">
        <f>E14/'2016 April'!D2</f>
        <v>5.0748140460128007E-3</v>
      </c>
      <c r="I14" s="10"/>
    </row>
    <row r="15" spans="1:9" ht="12.75">
      <c r="A15"/>
      <c r="B15" s="31">
        <v>11</v>
      </c>
      <c r="C15" s="28" t="s">
        <v>105</v>
      </c>
      <c r="D15" s="33">
        <v>368</v>
      </c>
      <c r="E15" s="36">
        <v>2144</v>
      </c>
      <c r="F15" s="37">
        <f t="shared" si="0"/>
        <v>1776</v>
      </c>
      <c r="G15" s="55">
        <f t="shared" si="1"/>
        <v>4.8260869565217392</v>
      </c>
      <c r="H15" s="54">
        <f>E15/'2016 April'!D2</f>
        <v>4.6358761459955027E-3</v>
      </c>
      <c r="I15" s="10"/>
    </row>
    <row r="16" spans="1:9" ht="12.75">
      <c r="A16"/>
      <c r="B16" s="31">
        <v>12</v>
      </c>
      <c r="C16" s="28" t="s">
        <v>264</v>
      </c>
      <c r="D16" s="33">
        <v>2227</v>
      </c>
      <c r="E16" s="36">
        <v>2122</v>
      </c>
      <c r="F16" s="37">
        <f t="shared" si="0"/>
        <v>-105</v>
      </c>
      <c r="G16" s="55">
        <f t="shared" si="1"/>
        <v>-4.7148630444544232E-2</v>
      </c>
      <c r="H16" s="54">
        <f>E16/'2016 April'!D2</f>
        <v>4.5883065213630858E-3</v>
      </c>
      <c r="I16" s="10"/>
    </row>
    <row r="17" spans="1:9" ht="15" customHeight="1">
      <c r="A17"/>
      <c r="B17" s="31">
        <v>13</v>
      </c>
      <c r="C17" s="50" t="s">
        <v>142</v>
      </c>
      <c r="D17" s="33">
        <v>1311</v>
      </c>
      <c r="E17" s="36">
        <v>1780</v>
      </c>
      <c r="F17" s="37">
        <f t="shared" si="0"/>
        <v>469</v>
      </c>
      <c r="G17" s="55">
        <f t="shared" si="1"/>
        <v>0.35774218154080856</v>
      </c>
      <c r="H17" s="54">
        <f>E17/'2016 April'!D2</f>
        <v>3.8488150838955197E-3</v>
      </c>
      <c r="I17" s="10"/>
    </row>
    <row r="18" spans="1:9" ht="15" customHeight="1">
      <c r="A18"/>
      <c r="B18" s="31">
        <v>14</v>
      </c>
      <c r="C18" s="28" t="s">
        <v>29</v>
      </c>
      <c r="D18" s="33">
        <v>1408</v>
      </c>
      <c r="E18" s="36">
        <v>1434</v>
      </c>
      <c r="F18" s="37">
        <f t="shared" si="0"/>
        <v>26</v>
      </c>
      <c r="G18" s="55">
        <f t="shared" si="1"/>
        <v>1.8465909090909092E-2</v>
      </c>
      <c r="H18" s="54">
        <f>E18/'2016 April'!D2</f>
        <v>3.1006746237675141E-3</v>
      </c>
    </row>
    <row r="19" spans="1:9" ht="15" customHeight="1" thickBot="1">
      <c r="A19"/>
      <c r="B19" s="32">
        <v>15</v>
      </c>
      <c r="C19" s="46" t="s">
        <v>89</v>
      </c>
      <c r="D19" s="42">
        <v>1272</v>
      </c>
      <c r="E19" s="38">
        <v>1412</v>
      </c>
      <c r="F19" s="39">
        <f t="shared" si="0"/>
        <v>140</v>
      </c>
      <c r="G19" s="57">
        <f t="shared" si="1"/>
        <v>0.11006289308176101</v>
      </c>
      <c r="H19" s="58">
        <f>E19/'2016 April'!D2</f>
        <v>3.0531049991350976E-3</v>
      </c>
    </row>
    <row r="21" spans="1:9" ht="15" customHeight="1">
      <c r="B21" s="11" t="s">
        <v>152</v>
      </c>
    </row>
  </sheetData>
  <sortState ref="C26:D42">
    <sortCondition descending="1" ref="D26"/>
  </sortState>
  <mergeCells count="1">
    <mergeCell ref="B2:H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2.5703125" customWidth="1"/>
    <col min="2" max="2" width="22.140625" customWidth="1"/>
    <col min="3" max="3" width="18.140625" customWidth="1"/>
    <col min="4" max="4" width="16" customWidth="1"/>
    <col min="5" max="5" width="17.5703125" customWidth="1"/>
    <col min="6" max="6" width="14.28515625" customWidth="1"/>
    <col min="7" max="7" width="15.28515625" customWidth="1"/>
  </cols>
  <sheetData>
    <row r="1" spans="2:7" ht="24.75" customHeight="1"/>
    <row r="2" spans="2:7" ht="19.5" customHeight="1">
      <c r="B2" s="95" t="s">
        <v>265</v>
      </c>
      <c r="C2" s="95"/>
      <c r="D2" s="95"/>
      <c r="E2" s="95"/>
      <c r="F2" s="95"/>
      <c r="G2" s="95"/>
    </row>
    <row r="3" spans="2:7" ht="13.5" thickBot="1"/>
    <row r="4" spans="2:7" ht="31.5" customHeight="1">
      <c r="B4" s="77" t="s">
        <v>266</v>
      </c>
      <c r="C4" s="78" t="s">
        <v>270</v>
      </c>
      <c r="D4" s="78" t="s">
        <v>271</v>
      </c>
      <c r="E4" s="78" t="s">
        <v>209</v>
      </c>
      <c r="F4" s="79" t="s">
        <v>1</v>
      </c>
      <c r="G4" s="80" t="s">
        <v>262</v>
      </c>
    </row>
    <row r="5" spans="2:7">
      <c r="B5" s="71" t="s">
        <v>267</v>
      </c>
      <c r="C5" s="36">
        <v>142726</v>
      </c>
      <c r="D5" s="36">
        <v>171235</v>
      </c>
      <c r="E5" s="36">
        <f>D5-C5</f>
        <v>28509</v>
      </c>
      <c r="F5" s="72">
        <f>D5/C5-1</f>
        <v>0.19974636716505745</v>
      </c>
      <c r="G5" s="54">
        <f>D5/'2016 April'!D2</f>
        <v>0.37025384881508389</v>
      </c>
    </row>
    <row r="6" spans="2:7">
      <c r="B6" s="71" t="s">
        <v>268</v>
      </c>
      <c r="C6" s="36">
        <v>94698</v>
      </c>
      <c r="D6" s="36">
        <v>107500</v>
      </c>
      <c r="E6" s="36">
        <f t="shared" ref="E6:E7" si="0">D6-C6</f>
        <v>12802</v>
      </c>
      <c r="F6" s="72">
        <f t="shared" ref="F6" si="1">D6/C6-1</f>
        <v>0.13518764915837722</v>
      </c>
      <c r="G6" s="54">
        <f>D6/'2016 April'!D2</f>
        <v>0.23244248399930809</v>
      </c>
    </row>
    <row r="7" spans="2:7">
      <c r="B7" s="71" t="s">
        <v>269</v>
      </c>
      <c r="C7" s="36">
        <v>157328</v>
      </c>
      <c r="D7" s="36">
        <v>183745</v>
      </c>
      <c r="E7" s="36">
        <f t="shared" si="0"/>
        <v>26417</v>
      </c>
      <c r="F7" s="72">
        <f>D7/C7-1</f>
        <v>0.16791035289331835</v>
      </c>
      <c r="G7" s="54">
        <f>D7/'2016 April'!D2</f>
        <v>0.397303667185608</v>
      </c>
    </row>
    <row r="8" spans="2:7" ht="13.5" thickBot="1">
      <c r="B8" s="73" t="s">
        <v>2</v>
      </c>
      <c r="C8" s="38">
        <v>394752</v>
      </c>
      <c r="D8" s="38">
        <v>462480</v>
      </c>
      <c r="E8" s="38">
        <f>SUM(E5:E7)</f>
        <v>67728</v>
      </c>
      <c r="F8" s="74">
        <f>D8/C8-1</f>
        <v>0.1715710116731517</v>
      </c>
      <c r="G8" s="58">
        <f>D8/'2016 April'!D2</f>
        <v>1</v>
      </c>
    </row>
    <row r="11" spans="2:7">
      <c r="B11" s="1" t="s">
        <v>152</v>
      </c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B2" sqref="B2:G2"/>
    </sheetView>
  </sheetViews>
  <sheetFormatPr defaultRowHeight="15" customHeight="1"/>
  <cols>
    <col min="1" max="1" width="11" customWidth="1"/>
    <col min="2" max="2" width="22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96" t="s">
        <v>156</v>
      </c>
      <c r="C2" s="96"/>
      <c r="D2" s="96"/>
      <c r="E2" s="96"/>
      <c r="F2" s="96"/>
      <c r="G2" s="96"/>
    </row>
    <row r="3" spans="1:7" ht="15" customHeight="1" thickBot="1">
      <c r="B3" s="2"/>
      <c r="C3" s="2"/>
      <c r="D3" s="2"/>
      <c r="E3" s="2"/>
      <c r="F3" s="2"/>
    </row>
    <row r="4" spans="1:7" ht="28.5" customHeight="1">
      <c r="A4" s="2"/>
      <c r="B4" s="77" t="s">
        <v>154</v>
      </c>
      <c r="C4" s="78" t="s">
        <v>270</v>
      </c>
      <c r="D4" s="78" t="s">
        <v>271</v>
      </c>
      <c r="E4" s="78" t="s">
        <v>228</v>
      </c>
      <c r="F4" s="79" t="s">
        <v>229</v>
      </c>
      <c r="G4" s="80" t="s">
        <v>262</v>
      </c>
    </row>
    <row r="5" spans="1:7" ht="15" customHeight="1">
      <c r="A5" s="2"/>
      <c r="B5" s="81" t="s">
        <v>2</v>
      </c>
      <c r="C5" s="82">
        <f>'2016 April'!C2</f>
        <v>394752</v>
      </c>
      <c r="D5" s="82">
        <f>'2016 April'!D2</f>
        <v>462480</v>
      </c>
      <c r="E5" s="82">
        <f>D5-C5</f>
        <v>67728</v>
      </c>
      <c r="F5" s="83">
        <f>E5/C5</f>
        <v>0.17157101167315175</v>
      </c>
      <c r="G5" s="84">
        <f>D5/'2016 April'!D2</f>
        <v>1</v>
      </c>
    </row>
    <row r="6" spans="1:7" ht="12.75">
      <c r="A6" s="2"/>
      <c r="B6" s="5" t="s">
        <v>226</v>
      </c>
      <c r="C6" s="17">
        <f>'2016 April'!C3</f>
        <v>385570</v>
      </c>
      <c r="D6" s="17">
        <f>'2016 April'!D3</f>
        <v>445457</v>
      </c>
      <c r="E6" s="17">
        <f t="shared" ref="E6:E10" si="0">D6-C6</f>
        <v>59887</v>
      </c>
      <c r="F6" s="63">
        <f t="shared" ref="F6:F9" si="1">E6/C6</f>
        <v>0.15532069403739918</v>
      </c>
      <c r="G6" s="54">
        <f>D6/'2016 April'!D2</f>
        <v>0.96319192181283519</v>
      </c>
    </row>
    <row r="7" spans="1:7" ht="15" customHeight="1">
      <c r="A7" s="2"/>
      <c r="B7" s="5" t="s">
        <v>155</v>
      </c>
      <c r="C7" s="17">
        <f>'2016 April'!C63</f>
        <v>2804</v>
      </c>
      <c r="D7" s="17">
        <f>'2016 April'!D63</f>
        <v>2750</v>
      </c>
      <c r="E7" s="17">
        <f t="shared" si="0"/>
        <v>-54</v>
      </c>
      <c r="F7" s="63">
        <f t="shared" si="1"/>
        <v>-1.9258202567760341E-2</v>
      </c>
      <c r="G7" s="54">
        <f>D7/'2016 April'!D2</f>
        <v>5.9462030790520667E-3</v>
      </c>
    </row>
    <row r="8" spans="1:7" ht="12.75">
      <c r="A8" s="2"/>
      <c r="B8" s="5" t="s">
        <v>72</v>
      </c>
      <c r="C8" s="17">
        <f>'2016 April'!C109</f>
        <v>3610</v>
      </c>
      <c r="D8" s="17">
        <f>'2016 April'!D109</f>
        <v>9224</v>
      </c>
      <c r="E8" s="17">
        <f t="shared" si="0"/>
        <v>5614</v>
      </c>
      <c r="F8" s="63">
        <f t="shared" si="1"/>
        <v>1.5551246537396122</v>
      </c>
      <c r="G8" s="54">
        <f>D8/'2016 April'!D2</f>
        <v>1.9944646254973188E-2</v>
      </c>
    </row>
    <row r="9" spans="1:7" ht="15" customHeight="1">
      <c r="A9" s="2"/>
      <c r="B9" s="5" t="s">
        <v>110</v>
      </c>
      <c r="C9" s="17">
        <f>'2016 April'!C168</f>
        <v>179</v>
      </c>
      <c r="D9" s="17">
        <f>'2016 April'!D168</f>
        <v>415</v>
      </c>
      <c r="E9" s="17">
        <f t="shared" si="0"/>
        <v>236</v>
      </c>
      <c r="F9" s="63">
        <f t="shared" si="1"/>
        <v>1.3184357541899441</v>
      </c>
      <c r="G9" s="54">
        <f>D9/'2016 April'!D2</f>
        <v>8.9733610102058468E-4</v>
      </c>
    </row>
    <row r="10" spans="1:7" ht="15" customHeight="1" thickBot="1">
      <c r="A10" s="2"/>
      <c r="B10" s="6" t="s">
        <v>88</v>
      </c>
      <c r="C10" s="18">
        <f>'2016 April'!C153</f>
        <v>2396</v>
      </c>
      <c r="D10" s="18">
        <f>'2016 April'!D153</f>
        <v>4286</v>
      </c>
      <c r="E10" s="18">
        <f t="shared" si="0"/>
        <v>1890</v>
      </c>
      <c r="F10" s="64">
        <f>E10/C10</f>
        <v>0.78881469115191982</v>
      </c>
      <c r="G10" s="58">
        <f>D10/'2016 April'!D2</f>
        <v>9.267427780660786E-3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152</v>
      </c>
    </row>
    <row r="21" spans="4:6" ht="15" customHeight="1">
      <c r="D21" s="3"/>
      <c r="E21" s="4"/>
      <c r="F21" s="4"/>
    </row>
  </sheetData>
  <mergeCells count="1"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2.5703125" customWidth="1"/>
    <col min="2" max="2" width="18.85546875" customWidth="1"/>
    <col min="3" max="3" width="17.42578125" customWidth="1"/>
    <col min="4" max="4" width="15.7109375" customWidth="1"/>
    <col min="5" max="5" width="15.28515625" customWidth="1"/>
    <col min="6" max="6" width="16.85546875" customWidth="1"/>
    <col min="7" max="7" width="12.42578125" customWidth="1"/>
  </cols>
  <sheetData>
    <row r="1" spans="2:7" ht="20.25" customHeight="1"/>
    <row r="2" spans="2:7" ht="25.5" customHeight="1">
      <c r="B2" s="96" t="s">
        <v>236</v>
      </c>
      <c r="C2" s="96"/>
      <c r="D2" s="96"/>
      <c r="E2" s="96"/>
      <c r="F2" s="96"/>
      <c r="G2" s="96"/>
    </row>
    <row r="3" spans="2:7" ht="13.5" thickBot="1"/>
    <row r="4" spans="2:7" ht="30" customHeight="1">
      <c r="B4" s="77" t="s">
        <v>230</v>
      </c>
      <c r="C4" s="78" t="s">
        <v>270</v>
      </c>
      <c r="D4" s="78" t="s">
        <v>271</v>
      </c>
      <c r="E4" s="78" t="s">
        <v>228</v>
      </c>
      <c r="F4" s="79" t="s">
        <v>229</v>
      </c>
      <c r="G4" s="80" t="s">
        <v>262</v>
      </c>
    </row>
    <row r="5" spans="2:7" ht="16.5" customHeight="1">
      <c r="B5" s="44" t="s">
        <v>232</v>
      </c>
      <c r="C5" s="33">
        <v>339772</v>
      </c>
      <c r="D5" s="33">
        <v>389976</v>
      </c>
      <c r="E5" s="33">
        <f>D5-C5</f>
        <v>50204</v>
      </c>
      <c r="F5" s="59">
        <f>E5/C5</f>
        <v>0.14775790824435209</v>
      </c>
      <c r="G5" s="54">
        <f>D5/'2016 April'!D2</f>
        <v>0.84322781525687596</v>
      </c>
    </row>
    <row r="6" spans="2:7" ht="17.25" customHeight="1">
      <c r="B6" s="44" t="s">
        <v>231</v>
      </c>
      <c r="C6" s="33">
        <v>49105</v>
      </c>
      <c r="D6" s="33">
        <v>66676</v>
      </c>
      <c r="E6" s="33">
        <f t="shared" ref="E6:E8" si="0">D6-C6</f>
        <v>17571</v>
      </c>
      <c r="F6" s="59">
        <f t="shared" ref="F6:F8" si="1">E6/C6</f>
        <v>0.35782506873027187</v>
      </c>
      <c r="G6" s="54">
        <f>D6/'2016 April'!D2</f>
        <v>0.14417055872686385</v>
      </c>
    </row>
    <row r="7" spans="2:7" ht="16.5" customHeight="1">
      <c r="B7" s="44" t="s">
        <v>234</v>
      </c>
      <c r="C7" s="33">
        <v>2977</v>
      </c>
      <c r="D7" s="33">
        <v>3226</v>
      </c>
      <c r="E7" s="33">
        <f t="shared" si="0"/>
        <v>249</v>
      </c>
      <c r="F7" s="59">
        <f t="shared" si="1"/>
        <v>8.3641249580114208E-2</v>
      </c>
      <c r="G7" s="54">
        <f>D7/'2016 April'!D2</f>
        <v>6.9754367756443524E-3</v>
      </c>
    </row>
    <row r="8" spans="2:7" ht="18" customHeight="1" thickBot="1">
      <c r="B8" s="45" t="s">
        <v>233</v>
      </c>
      <c r="C8" s="42">
        <v>2898</v>
      </c>
      <c r="D8" s="42">
        <v>2602</v>
      </c>
      <c r="E8" s="42">
        <f t="shared" si="0"/>
        <v>-296</v>
      </c>
      <c r="F8" s="60">
        <f t="shared" si="1"/>
        <v>-0.10213940648723258</v>
      </c>
      <c r="G8" s="58">
        <f>D8/'2016 April'!D2</f>
        <v>5.6261892406158105E-3</v>
      </c>
    </row>
    <row r="11" spans="2:7">
      <c r="B11" s="1" t="s">
        <v>152</v>
      </c>
    </row>
  </sheetData>
  <mergeCells count="1">
    <mergeCell ref="B2:G2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4.425781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4" customHeight="1"/>
    <row r="2" spans="2:7" ht="21.75" customHeight="1">
      <c r="B2" s="97" t="s">
        <v>257</v>
      </c>
      <c r="C2" s="97"/>
      <c r="D2" s="97"/>
      <c r="E2" s="97"/>
      <c r="F2" s="97"/>
      <c r="G2" s="97"/>
    </row>
    <row r="3" spans="2:7" ht="15.75" thickBot="1">
      <c r="B3" s="51"/>
      <c r="C3" s="51"/>
      <c r="D3" s="51"/>
      <c r="E3" s="51"/>
      <c r="F3" s="51"/>
    </row>
    <row r="4" spans="2:7" ht="36" customHeight="1">
      <c r="B4" s="77" t="s">
        <v>255</v>
      </c>
      <c r="C4" s="78" t="s">
        <v>270</v>
      </c>
      <c r="D4" s="78" t="s">
        <v>271</v>
      </c>
      <c r="E4" s="78" t="s">
        <v>227</v>
      </c>
      <c r="F4" s="79" t="s">
        <v>1</v>
      </c>
      <c r="G4" s="80" t="s">
        <v>262</v>
      </c>
    </row>
    <row r="5" spans="2:7">
      <c r="B5" s="47" t="s">
        <v>245</v>
      </c>
      <c r="C5" s="33">
        <v>98201</v>
      </c>
      <c r="D5" s="33">
        <v>109395</v>
      </c>
      <c r="E5" s="33">
        <f>D5-C5</f>
        <v>11194</v>
      </c>
      <c r="F5" s="61">
        <f>E5/C5</f>
        <v>0.11399069255913891</v>
      </c>
      <c r="G5" s="54">
        <f>D5/'2016 April'!D2</f>
        <v>0.23653995848469123</v>
      </c>
    </row>
    <row r="6" spans="2:7">
      <c r="B6" s="48" t="s">
        <v>243</v>
      </c>
      <c r="C6" s="33">
        <v>77398</v>
      </c>
      <c r="D6" s="33">
        <v>85505</v>
      </c>
      <c r="E6" s="33">
        <f t="shared" ref="E6:E24" si="0">D6-C6</f>
        <v>8107</v>
      </c>
      <c r="F6" s="61">
        <f t="shared" ref="F6:F24" si="1">E6/C6</f>
        <v>0.10474430863846611</v>
      </c>
      <c r="G6" s="54">
        <f>D6/'2016 April'!D2</f>
        <v>0.1848836706452171</v>
      </c>
    </row>
    <row r="7" spans="2:7">
      <c r="B7" s="48" t="s">
        <v>246</v>
      </c>
      <c r="C7" s="33">
        <v>70205</v>
      </c>
      <c r="D7" s="33">
        <v>85001</v>
      </c>
      <c r="E7" s="33">
        <f t="shared" si="0"/>
        <v>14796</v>
      </c>
      <c r="F7" s="61">
        <f t="shared" si="1"/>
        <v>0.2107542197849156</v>
      </c>
      <c r="G7" s="54">
        <f>D7/'2016 April'!D2</f>
        <v>0.18379389379000172</v>
      </c>
    </row>
    <row r="8" spans="2:7">
      <c r="B8" s="48" t="s">
        <v>241</v>
      </c>
      <c r="C8" s="33">
        <v>54672</v>
      </c>
      <c r="D8" s="33">
        <v>69418</v>
      </c>
      <c r="E8" s="33">
        <f t="shared" si="0"/>
        <v>14746</v>
      </c>
      <c r="F8" s="61">
        <f t="shared" si="1"/>
        <v>0.26971758852794847</v>
      </c>
      <c r="G8" s="54">
        <f>D8/'2016 April'!D2</f>
        <v>0.15009946376059505</v>
      </c>
    </row>
    <row r="9" spans="2:7">
      <c r="B9" s="48" t="s">
        <v>238</v>
      </c>
      <c r="C9" s="33">
        <v>41453</v>
      </c>
      <c r="D9" s="33">
        <v>54597</v>
      </c>
      <c r="E9" s="33">
        <f t="shared" si="0"/>
        <v>13144</v>
      </c>
      <c r="F9" s="61">
        <f t="shared" si="1"/>
        <v>0.31708199647793889</v>
      </c>
      <c r="G9" s="54">
        <f>D9/'2016 April'!D2</f>
        <v>0.11805267254800207</v>
      </c>
    </row>
    <row r="10" spans="2:7">
      <c r="B10" s="48" t="s">
        <v>247</v>
      </c>
      <c r="C10" s="33">
        <v>14449</v>
      </c>
      <c r="D10" s="33">
        <v>12891</v>
      </c>
      <c r="E10" s="33">
        <f t="shared" si="0"/>
        <v>-1558</v>
      </c>
      <c r="F10" s="61">
        <f t="shared" si="1"/>
        <v>-0.10782753131704616</v>
      </c>
      <c r="G10" s="54">
        <f>D10/'2016 April'!D2</f>
        <v>2.7873637778930982E-2</v>
      </c>
    </row>
    <row r="11" spans="2:7">
      <c r="B11" s="48" t="s">
        <v>242</v>
      </c>
      <c r="C11" s="33">
        <v>12486</v>
      </c>
      <c r="D11" s="33">
        <v>11482</v>
      </c>
      <c r="E11" s="33">
        <f t="shared" si="0"/>
        <v>-1004</v>
      </c>
      <c r="F11" s="61">
        <f t="shared" si="1"/>
        <v>-8.0410059266378342E-2</v>
      </c>
      <c r="G11" s="54">
        <f>D11/'2016 April'!D2</f>
        <v>2.4827019546791212E-2</v>
      </c>
    </row>
    <row r="12" spans="2:7">
      <c r="B12" s="48" t="s">
        <v>249</v>
      </c>
      <c r="C12" s="33">
        <v>5976</v>
      </c>
      <c r="D12" s="33">
        <v>8089</v>
      </c>
      <c r="E12" s="33">
        <f t="shared" si="0"/>
        <v>2113</v>
      </c>
      <c r="F12" s="61">
        <f t="shared" si="1"/>
        <v>0.35358099062918341</v>
      </c>
      <c r="G12" s="54">
        <f>D12/'2016 April'!D2</f>
        <v>1.7490486075073516E-2</v>
      </c>
    </row>
    <row r="13" spans="2:7">
      <c r="B13" s="48" t="s">
        <v>237</v>
      </c>
      <c r="C13" s="33">
        <v>5697</v>
      </c>
      <c r="D13" s="33">
        <v>6569</v>
      </c>
      <c r="E13" s="33">
        <f t="shared" si="0"/>
        <v>872</v>
      </c>
      <c r="F13" s="61">
        <f t="shared" si="1"/>
        <v>0.15306301562225733</v>
      </c>
      <c r="G13" s="54">
        <f>D13/'2016 April'!D2</f>
        <v>1.4203857464106556E-2</v>
      </c>
    </row>
    <row r="14" spans="2:7">
      <c r="B14" s="48" t="s">
        <v>259</v>
      </c>
      <c r="C14" s="33">
        <v>1955</v>
      </c>
      <c r="D14" s="33">
        <v>5510</v>
      </c>
      <c r="E14" s="33">
        <f t="shared" si="0"/>
        <v>3555</v>
      </c>
      <c r="F14" s="61">
        <f t="shared" si="1"/>
        <v>1.8184143222506395</v>
      </c>
      <c r="G14" s="54">
        <f>D14/'2016 April'!D2</f>
        <v>1.1914028714755233E-2</v>
      </c>
    </row>
    <row r="15" spans="2:7">
      <c r="B15" s="48" t="s">
        <v>248</v>
      </c>
      <c r="C15" s="33">
        <v>4245</v>
      </c>
      <c r="D15" s="33">
        <v>3894</v>
      </c>
      <c r="E15" s="33">
        <f t="shared" si="0"/>
        <v>-351</v>
      </c>
      <c r="F15" s="61">
        <f t="shared" si="1"/>
        <v>-8.2685512367491165E-2</v>
      </c>
      <c r="G15" s="54">
        <f>D15/'2016 April'!D2</f>
        <v>8.4198235599377263E-3</v>
      </c>
    </row>
    <row r="16" spans="2:7">
      <c r="B16" s="48" t="s">
        <v>258</v>
      </c>
      <c r="C16" s="33">
        <v>0</v>
      </c>
      <c r="D16" s="33">
        <v>2164</v>
      </c>
      <c r="E16" s="33">
        <f t="shared" si="0"/>
        <v>2164</v>
      </c>
      <c r="F16" s="61"/>
      <c r="G16" s="54">
        <f>D16/'2016 April'!D2</f>
        <v>4.6791212592976993E-3</v>
      </c>
    </row>
    <row r="17" spans="2:7">
      <c r="B17" s="48" t="s">
        <v>240</v>
      </c>
      <c r="C17" s="33">
        <v>2089</v>
      </c>
      <c r="D17" s="33">
        <v>2091</v>
      </c>
      <c r="E17" s="33">
        <f t="shared" si="0"/>
        <v>2</v>
      </c>
      <c r="F17" s="61">
        <f t="shared" si="1"/>
        <v>9.5739588319770225E-4</v>
      </c>
      <c r="G17" s="54">
        <f>D17/'2016 April'!D2</f>
        <v>4.5212765957446804E-3</v>
      </c>
    </row>
    <row r="18" spans="2:7">
      <c r="B18" s="48" t="s">
        <v>250</v>
      </c>
      <c r="C18" s="33">
        <v>2001</v>
      </c>
      <c r="D18" s="33">
        <v>1809</v>
      </c>
      <c r="E18" s="33">
        <f t="shared" si="0"/>
        <v>-192</v>
      </c>
      <c r="F18" s="61">
        <f t="shared" si="1"/>
        <v>-9.5952023988005994E-2</v>
      </c>
      <c r="G18" s="54">
        <f>D18/'2016 April'!D2</f>
        <v>3.9115204981837052E-3</v>
      </c>
    </row>
    <row r="19" spans="2:7">
      <c r="B19" s="48" t="s">
        <v>252</v>
      </c>
      <c r="C19" s="33">
        <v>1629</v>
      </c>
      <c r="D19" s="33">
        <v>1551</v>
      </c>
      <c r="E19" s="33">
        <f t="shared" si="0"/>
        <v>-78</v>
      </c>
      <c r="F19" s="61">
        <f t="shared" si="1"/>
        <v>-4.7882136279926338E-2</v>
      </c>
      <c r="G19" s="54">
        <f>D19/'2016 April'!D2</f>
        <v>3.3536585365853658E-3</v>
      </c>
    </row>
    <row r="20" spans="2:7">
      <c r="B20" s="48" t="s">
        <v>254</v>
      </c>
      <c r="C20" s="33">
        <v>1008</v>
      </c>
      <c r="D20" s="33">
        <v>1434</v>
      </c>
      <c r="E20" s="33">
        <f t="shared" si="0"/>
        <v>426</v>
      </c>
      <c r="F20" s="61">
        <f t="shared" si="1"/>
        <v>0.42261904761904762</v>
      </c>
      <c r="G20" s="54">
        <f>D20/'2016 April'!D2</f>
        <v>3.1006746237675141E-3</v>
      </c>
    </row>
    <row r="21" spans="2:7">
      <c r="B21" s="48" t="s">
        <v>251</v>
      </c>
      <c r="C21" s="33">
        <v>897</v>
      </c>
      <c r="D21" s="33">
        <v>793</v>
      </c>
      <c r="E21" s="33">
        <f t="shared" si="0"/>
        <v>-104</v>
      </c>
      <c r="F21" s="61">
        <f t="shared" si="1"/>
        <v>-0.11594202898550725</v>
      </c>
      <c r="G21" s="54">
        <f>D21/'2016 April'!D2</f>
        <v>1.7146687424321051E-3</v>
      </c>
    </row>
    <row r="22" spans="2:7">
      <c r="B22" s="48" t="s">
        <v>253</v>
      </c>
      <c r="C22" s="33">
        <v>340</v>
      </c>
      <c r="D22" s="33">
        <v>241</v>
      </c>
      <c r="E22" s="33">
        <f t="shared" si="0"/>
        <v>-99</v>
      </c>
      <c r="F22" s="61">
        <f t="shared" si="1"/>
        <v>-0.29117647058823531</v>
      </c>
      <c r="G22" s="54">
        <f>D22/'2016 April'!D2</f>
        <v>5.2110361529147204E-4</v>
      </c>
    </row>
    <row r="23" spans="2:7">
      <c r="B23" s="48" t="s">
        <v>239</v>
      </c>
      <c r="C23" s="33">
        <v>35</v>
      </c>
      <c r="D23" s="33">
        <v>27</v>
      </c>
      <c r="E23" s="33">
        <f t="shared" si="0"/>
        <v>-8</v>
      </c>
      <c r="F23" s="61">
        <f t="shared" si="1"/>
        <v>-0.22857142857142856</v>
      </c>
      <c r="G23" s="54">
        <f>D23/'2016 April'!C2</f>
        <v>6.8397373540856032E-5</v>
      </c>
    </row>
    <row r="24" spans="2:7" ht="13.5" thickBot="1">
      <c r="B24" s="49" t="s">
        <v>244</v>
      </c>
      <c r="C24" s="42">
        <v>16</v>
      </c>
      <c r="D24" s="42">
        <v>19</v>
      </c>
      <c r="E24" s="42">
        <f t="shared" si="0"/>
        <v>3</v>
      </c>
      <c r="F24" s="62">
        <f t="shared" si="1"/>
        <v>0.1875</v>
      </c>
      <c r="G24" s="58">
        <f>D24/'2016 April'!D2</f>
        <v>4.108285763708701E-5</v>
      </c>
    </row>
    <row r="26" spans="2:7">
      <c r="B26" s="1" t="s">
        <v>152</v>
      </c>
    </row>
  </sheetData>
  <mergeCells count="1">
    <mergeCell ref="B2:G2"/>
  </mergeCells>
  <pageMargins left="0.7" right="0.7" top="0.75" bottom="0.75" header="0.3" footer="0.3"/>
  <ignoredErrors>
    <ignoredError sqref="E5:E24" unlockedFormula="1"/>
    <ignoredError sqref="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 April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tourism</cp:lastModifiedBy>
  <dcterms:created xsi:type="dcterms:W3CDTF">2012-06-01T06:45:51Z</dcterms:created>
  <dcterms:modified xsi:type="dcterms:W3CDTF">2016-08-16T11:02:28Z</dcterms:modified>
</cp:coreProperties>
</file>