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 tabRatio="675"/>
  </bookViews>
  <sheets>
    <sheet name="2016 9 Months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127" i="1"/>
  <c r="F128"/>
  <c r="F129"/>
  <c r="F131"/>
  <c r="F132"/>
  <c r="F134"/>
  <c r="E148"/>
  <c r="F148" s="1"/>
  <c r="C157"/>
  <c r="D157"/>
  <c r="E74"/>
  <c r="F74" s="1"/>
  <c r="C85"/>
  <c r="D8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C228" l="1"/>
  <c r="C220"/>
  <c r="C215"/>
  <c r="C209"/>
  <c r="C192"/>
  <c r="C173"/>
  <c r="C146"/>
  <c r="C136"/>
  <c r="C120"/>
  <c r="C112"/>
  <c r="C97"/>
  <c r="C93"/>
  <c r="C64"/>
  <c r="C59"/>
  <c r="C49"/>
  <c r="C33"/>
  <c r="C25"/>
  <c r="C4"/>
  <c r="D59"/>
  <c r="D228"/>
  <c r="D220"/>
  <c r="D215"/>
  <c r="D209"/>
  <c r="D192"/>
  <c r="D173"/>
  <c r="D146"/>
  <c r="D136"/>
  <c r="D120"/>
  <c r="D112"/>
  <c r="D97"/>
  <c r="D93"/>
  <c r="D64"/>
  <c r="D49"/>
  <c r="D33"/>
  <c r="D25"/>
  <c r="D4"/>
  <c r="C63" l="1"/>
  <c r="D63"/>
  <c r="C172"/>
  <c r="D172"/>
  <c r="D111"/>
  <c r="C111"/>
  <c r="D3"/>
  <c r="C3"/>
  <c r="E221"/>
  <c r="E222"/>
  <c r="D2" l="1"/>
  <c r="G148" s="1"/>
  <c r="C2"/>
  <c r="E77"/>
  <c r="F77" s="1"/>
  <c r="E78"/>
  <c r="F78" s="1"/>
  <c r="E79"/>
  <c r="F79" s="1"/>
  <c r="E80"/>
  <c r="F80" s="1"/>
  <c r="E81"/>
  <c r="E82"/>
  <c r="F82" s="1"/>
  <c r="E83"/>
  <c r="F83" s="1"/>
  <c r="G5" i="12" l="1"/>
  <c r="G74" i="1"/>
  <c r="E178"/>
  <c r="F178" s="1"/>
  <c r="E152"/>
  <c r="F152" s="1"/>
  <c r="E102"/>
  <c r="F102" s="1"/>
  <c r="E71"/>
  <c r="F71" s="1"/>
  <c r="E196"/>
  <c r="F196" s="1"/>
  <c r="E197"/>
  <c r="F197" s="1"/>
  <c r="E194"/>
  <c r="F194" s="1"/>
  <c r="F5" i="12" l="1"/>
  <c r="F6"/>
  <c r="F7"/>
  <c r="F8"/>
  <c r="E7"/>
  <c r="E6"/>
  <c r="E5"/>
  <c r="E174" i="1"/>
  <c r="F174" s="1"/>
  <c r="E175"/>
  <c r="F175" s="1"/>
  <c r="E176"/>
  <c r="F176" s="1"/>
  <c r="E177"/>
  <c r="F177" s="1"/>
  <c r="E179"/>
  <c r="F179" s="1"/>
  <c r="E180"/>
  <c r="F180" s="1"/>
  <c r="E181"/>
  <c r="F181" s="1"/>
  <c r="E182"/>
  <c r="F182" s="1"/>
  <c r="E183"/>
  <c r="F183" s="1"/>
  <c r="E204"/>
  <c r="F204" s="1"/>
  <c r="E205"/>
  <c r="F205" s="1"/>
  <c r="E153"/>
  <c r="F153" s="1"/>
  <c r="E116"/>
  <c r="F116" s="1"/>
  <c r="E8" i="12" l="1"/>
  <c r="E55" i="1"/>
  <c r="F55" s="1"/>
  <c r="E5" i="11"/>
  <c r="E17"/>
  <c r="F17" s="1"/>
  <c r="E229" i="1" l="1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G178" i="1" l="1"/>
  <c r="E5" i="8"/>
  <c r="F5" s="1"/>
  <c r="E6"/>
  <c r="F6" s="1"/>
  <c r="E7"/>
  <c r="F7" s="1"/>
  <c r="E8"/>
  <c r="F8" s="1"/>
  <c r="G102" i="1" l="1"/>
  <c r="G152"/>
  <c r="H5" i="2"/>
  <c r="G71" i="1"/>
  <c r="G194"/>
  <c r="G197"/>
  <c r="G196"/>
  <c r="G204"/>
  <c r="G7" i="12"/>
  <c r="G6"/>
  <c r="G8"/>
  <c r="G202" i="1"/>
  <c r="G207"/>
  <c r="G201"/>
  <c r="G206"/>
  <c r="G205"/>
  <c r="G200"/>
  <c r="G203"/>
  <c r="G23" i="11"/>
  <c r="G19"/>
  <c r="G15"/>
  <c r="G5" i="1"/>
  <c r="G8" i="11"/>
  <c r="G7" i="8"/>
  <c r="G13" i="11"/>
  <c r="H7" i="2"/>
  <c r="G24" i="11"/>
  <c r="G20"/>
  <c r="G16"/>
  <c r="G12"/>
  <c r="G9"/>
  <c r="G5"/>
  <c r="G8" i="8"/>
  <c r="H6" i="2"/>
  <c r="G6" i="8"/>
  <c r="G21" i="11"/>
  <c r="G17"/>
  <c r="G10"/>
  <c r="H14" i="2"/>
  <c r="H15"/>
  <c r="G22" i="11"/>
  <c r="G18"/>
  <c r="G14"/>
  <c r="G11"/>
  <c r="G7"/>
  <c r="H16" i="2"/>
  <c r="G5" i="8"/>
  <c r="G6" i="11"/>
  <c r="G153" i="1"/>
  <c r="G172"/>
  <c r="G116"/>
  <c r="G3"/>
  <c r="G63"/>
  <c r="G227"/>
  <c r="G223"/>
  <c r="G219"/>
  <c r="G211"/>
  <c r="G208"/>
  <c r="G198"/>
  <c r="G189"/>
  <c r="G185"/>
  <c r="G181"/>
  <c r="G176"/>
  <c r="G168"/>
  <c r="G164"/>
  <c r="G160"/>
  <c r="G151"/>
  <c r="G142"/>
  <c r="G138"/>
  <c r="G134"/>
  <c r="G130"/>
  <c r="G126"/>
  <c r="G122"/>
  <c r="G118"/>
  <c r="G113"/>
  <c r="G110"/>
  <c r="G106"/>
  <c r="G101"/>
  <c r="G89"/>
  <c r="G81"/>
  <c r="G77"/>
  <c r="G72"/>
  <c r="G67"/>
  <c r="G55"/>
  <c r="G51"/>
  <c r="G47"/>
  <c r="G43"/>
  <c r="G39"/>
  <c r="G35"/>
  <c r="G31"/>
  <c r="G27"/>
  <c r="G23"/>
  <c r="G19"/>
  <c r="G15"/>
  <c r="G11"/>
  <c r="G7"/>
  <c r="G216"/>
  <c r="G186"/>
  <c r="G177"/>
  <c r="G169"/>
  <c r="G161"/>
  <c r="G154"/>
  <c r="G143"/>
  <c r="G135"/>
  <c r="G127"/>
  <c r="G119"/>
  <c r="G103"/>
  <c r="G94"/>
  <c r="G86"/>
  <c r="G78"/>
  <c r="G68"/>
  <c r="G60"/>
  <c r="G52"/>
  <c r="G44"/>
  <c r="G36"/>
  <c r="G28"/>
  <c r="G20"/>
  <c r="G12"/>
  <c r="G225"/>
  <c r="G217"/>
  <c r="G193"/>
  <c r="G187"/>
  <c r="G179"/>
  <c r="G170"/>
  <c r="G162"/>
  <c r="G155"/>
  <c r="G144"/>
  <c r="G128"/>
  <c r="G104"/>
  <c r="G95"/>
  <c r="G87"/>
  <c r="G79"/>
  <c r="G69"/>
  <c r="G61"/>
  <c r="G53"/>
  <c r="G45"/>
  <c r="G37"/>
  <c r="G29"/>
  <c r="G21"/>
  <c r="G13"/>
  <c r="G230"/>
  <c r="G226"/>
  <c r="G222"/>
  <c r="G218"/>
  <c r="G214"/>
  <c r="G210"/>
  <c r="G195"/>
  <c r="G188"/>
  <c r="G184"/>
  <c r="G180"/>
  <c r="G175"/>
  <c r="G171"/>
  <c r="G167"/>
  <c r="G163"/>
  <c r="G159"/>
  <c r="G156"/>
  <c r="G150"/>
  <c r="G145"/>
  <c r="G141"/>
  <c r="G137"/>
  <c r="G133"/>
  <c r="G129"/>
  <c r="G125"/>
  <c r="G121"/>
  <c r="G117"/>
  <c r="G109"/>
  <c r="G105"/>
  <c r="G100"/>
  <c r="G96"/>
  <c r="G92"/>
  <c r="G88"/>
  <c r="G84"/>
  <c r="G80"/>
  <c r="G76"/>
  <c r="G70"/>
  <c r="G66"/>
  <c r="G62"/>
  <c r="G58"/>
  <c r="G54"/>
  <c r="G50"/>
  <c r="G46"/>
  <c r="G42"/>
  <c r="G38"/>
  <c r="G34"/>
  <c r="G30"/>
  <c r="G26"/>
  <c r="G22"/>
  <c r="G18"/>
  <c r="G14"/>
  <c r="G10"/>
  <c r="G6"/>
  <c r="G2"/>
  <c r="G224"/>
  <c r="G212"/>
  <c r="G199"/>
  <c r="G190"/>
  <c r="G182"/>
  <c r="G165"/>
  <c r="G147"/>
  <c r="G139"/>
  <c r="G131"/>
  <c r="G123"/>
  <c r="G114"/>
  <c r="G107"/>
  <c r="G98"/>
  <c r="G90"/>
  <c r="G82"/>
  <c r="G73"/>
  <c r="G56"/>
  <c r="G48"/>
  <c r="G40"/>
  <c r="G32"/>
  <c r="G24"/>
  <c r="G16"/>
  <c r="G8"/>
  <c r="G229"/>
  <c r="G221"/>
  <c r="G213"/>
  <c r="G191"/>
  <c r="G183"/>
  <c r="G174"/>
  <c r="G166"/>
  <c r="G158"/>
  <c r="G149"/>
  <c r="G140"/>
  <c r="G132"/>
  <c r="G124"/>
  <c r="G115"/>
  <c r="G108"/>
  <c r="G99"/>
  <c r="G91"/>
  <c r="G83"/>
  <c r="G75"/>
  <c r="G65"/>
  <c r="G57"/>
  <c r="G41"/>
  <c r="G17"/>
  <c r="G9"/>
  <c r="H13" i="2"/>
  <c r="G49" i="1"/>
  <c r="G59"/>
  <c r="G146"/>
  <c r="G4"/>
  <c r="G93"/>
  <c r="G120"/>
  <c r="G97"/>
  <c r="G215"/>
  <c r="G209"/>
  <c r="G64"/>
  <c r="G25"/>
  <c r="G136"/>
  <c r="G157"/>
  <c r="G228"/>
  <c r="G220"/>
  <c r="G173"/>
  <c r="G33"/>
  <c r="G85"/>
  <c r="G112"/>
  <c r="G192"/>
  <c r="G111"/>
  <c r="H12" i="2"/>
  <c r="H8"/>
  <c r="H17"/>
  <c r="H9"/>
  <c r="H18"/>
  <c r="H10"/>
  <c r="H19"/>
  <c r="H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E66"/>
  <c r="E67"/>
  <c r="E68"/>
  <c r="F68" s="1"/>
  <c r="E69"/>
  <c r="E70"/>
  <c r="E72"/>
  <c r="F72" s="1"/>
  <c r="E73"/>
  <c r="F73" s="1"/>
  <c r="E75"/>
  <c r="F75" s="1"/>
  <c r="E76"/>
  <c r="F76" s="1"/>
  <c r="E84"/>
  <c r="F84" s="1"/>
  <c r="E86"/>
  <c r="F86" s="1"/>
  <c r="E87"/>
  <c r="F87" s="1"/>
  <c r="E88"/>
  <c r="F88" s="1"/>
  <c r="E89"/>
  <c r="F89" s="1"/>
  <c r="E90"/>
  <c r="F90" s="1"/>
  <c r="E91"/>
  <c r="F91" s="1"/>
  <c r="E92"/>
  <c r="F92" s="1"/>
  <c r="E94"/>
  <c r="F94" s="1"/>
  <c r="E95"/>
  <c r="F95" s="1"/>
  <c r="E96"/>
  <c r="F96" s="1"/>
  <c r="E98"/>
  <c r="F98" s="1"/>
  <c r="E99"/>
  <c r="F99" s="1"/>
  <c r="E100"/>
  <c r="F100" s="1"/>
  <c r="E101"/>
  <c r="F101" s="1"/>
  <c r="E103"/>
  <c r="F103" s="1"/>
  <c r="E104"/>
  <c r="F104" s="1"/>
  <c r="E105"/>
  <c r="E106"/>
  <c r="F106" s="1"/>
  <c r="E107"/>
  <c r="F107" s="1"/>
  <c r="E108"/>
  <c r="F108" s="1"/>
  <c r="E109"/>
  <c r="F109" s="1"/>
  <c r="E110"/>
  <c r="F110" s="1"/>
  <c r="E113"/>
  <c r="F113" s="1"/>
  <c r="E114"/>
  <c r="F114" s="1"/>
  <c r="E115"/>
  <c r="F115" s="1"/>
  <c r="E117"/>
  <c r="F117" s="1"/>
  <c r="E118"/>
  <c r="F118" s="1"/>
  <c r="E119"/>
  <c r="F119" s="1"/>
  <c r="E121"/>
  <c r="F121" s="1"/>
  <c r="E122"/>
  <c r="F122" s="1"/>
  <c r="E123"/>
  <c r="F123" s="1"/>
  <c r="E124"/>
  <c r="F124" s="1"/>
  <c r="E125"/>
  <c r="E126"/>
  <c r="E127"/>
  <c r="E128"/>
  <c r="E129"/>
  <c r="E130"/>
  <c r="E131"/>
  <c r="E132"/>
  <c r="E133"/>
  <c r="E134"/>
  <c r="E135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5"/>
  <c r="F145" s="1"/>
  <c r="E147"/>
  <c r="F147" s="1"/>
  <c r="E149"/>
  <c r="F149" s="1"/>
  <c r="E150"/>
  <c r="F150" s="1"/>
  <c r="E151"/>
  <c r="F151" s="1"/>
  <c r="E154"/>
  <c r="F154" s="1"/>
  <c r="E155"/>
  <c r="F155" s="1"/>
  <c r="E156"/>
  <c r="F156" s="1"/>
  <c r="E158"/>
  <c r="F158" s="1"/>
  <c r="E159"/>
  <c r="F159" s="1"/>
  <c r="E160"/>
  <c r="F160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1"/>
  <c r="F171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3"/>
  <c r="F193" s="1"/>
  <c r="E195"/>
  <c r="F195" s="1"/>
  <c r="E198"/>
  <c r="F198" s="1"/>
  <c r="E199"/>
  <c r="F199" s="1"/>
  <c r="E200"/>
  <c r="F200" s="1"/>
  <c r="E201"/>
  <c r="F201" s="1"/>
  <c r="E202"/>
  <c r="F202" s="1"/>
  <c r="E203"/>
  <c r="F203" s="1"/>
  <c r="E206"/>
  <c r="F206" s="1"/>
  <c r="E207"/>
  <c r="F207" s="1"/>
  <c r="E208"/>
  <c r="F208" s="1"/>
  <c r="E210"/>
  <c r="F210" s="1"/>
  <c r="E211"/>
  <c r="F211" s="1"/>
  <c r="E212"/>
  <c r="F212" s="1"/>
  <c r="E213"/>
  <c r="F213" s="1"/>
  <c r="E214"/>
  <c r="F214" s="1"/>
  <c r="E216"/>
  <c r="F216" s="1"/>
  <c r="E217"/>
  <c r="F217" s="1"/>
  <c r="E218"/>
  <c r="F218" s="1"/>
  <c r="E219"/>
  <c r="F219" s="1"/>
  <c r="F222"/>
  <c r="E223"/>
  <c r="E224"/>
  <c r="F224" s="1"/>
  <c r="E225"/>
  <c r="F225" s="1"/>
  <c r="E226"/>
  <c r="F226" s="1"/>
  <c r="E227"/>
  <c r="F227" s="1"/>
  <c r="F229"/>
  <c r="E230"/>
  <c r="F230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5"/>
  <c r="E64"/>
  <c r="F64" s="1"/>
  <c r="D10" i="3" l="1"/>
  <c r="G10" s="1"/>
  <c r="E59" i="1"/>
  <c r="F59" s="1"/>
  <c r="E49"/>
  <c r="F49" s="1"/>
  <c r="E25"/>
  <c r="F25" s="1"/>
  <c r="E192"/>
  <c r="F192" s="1"/>
  <c r="E4" l="1"/>
  <c r="F4" s="1"/>
  <c r="E220"/>
  <c r="F220" s="1"/>
  <c r="E93"/>
  <c r="F93" s="1"/>
  <c r="E33"/>
  <c r="F33" s="1"/>
  <c r="E146"/>
  <c r="F146" s="1"/>
  <c r="E228"/>
  <c r="F228" s="1"/>
  <c r="E215"/>
  <c r="F215" s="1"/>
  <c r="E209"/>
  <c r="F209" s="1"/>
  <c r="E173"/>
  <c r="F173" s="1"/>
  <c r="E136"/>
  <c r="F136" s="1"/>
  <c r="E120"/>
  <c r="F120" s="1"/>
  <c r="E112"/>
  <c r="F112" s="1"/>
  <c r="E97"/>
  <c r="F97" s="1"/>
  <c r="E85"/>
  <c r="F85" s="1"/>
  <c r="C10" i="3"/>
  <c r="E10" s="1"/>
  <c r="F10" s="1"/>
  <c r="E157" i="1"/>
  <c r="D7" i="3"/>
  <c r="G7" s="1"/>
  <c r="D6"/>
  <c r="G6" s="1"/>
  <c r="D8"/>
  <c r="G8" s="1"/>
  <c r="C7" l="1"/>
  <c r="E7" s="1"/>
  <c r="F7" s="1"/>
  <c r="E63" i="1"/>
  <c r="C8" i="3"/>
  <c r="E8" s="1"/>
  <c r="F8" s="1"/>
  <c r="E111" i="1"/>
  <c r="F157"/>
  <c r="E172"/>
  <c r="C6" i="3"/>
  <c r="E6" s="1"/>
  <c r="F6" s="1"/>
  <c r="E3" i="1"/>
  <c r="D5" i="3"/>
  <c r="G5" s="1"/>
  <c r="D9"/>
  <c r="G9" s="1"/>
  <c r="C9"/>
  <c r="E9" l="1"/>
  <c r="F9" s="1"/>
  <c r="F63" i="1"/>
  <c r="F172"/>
  <c r="F111"/>
  <c r="F3"/>
  <c r="C5" i="3" l="1"/>
  <c r="E5" l="1"/>
  <c r="F5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<sst xmlns="http://schemas.openxmlformats.org/spreadsheetml/2006/main" count="325" uniqueCount="277">
  <si>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</si>
  <si>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</si>
  <si>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</si>
  <si>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</si>
  <si>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</si>
  <si>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</si>
  <si>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</si>
  <si>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</si>
  <si>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</si>
  <si>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</si>
  <si>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</si>
  <si>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</si>
  <si>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</si>
  <si>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</si>
  <si>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</si>
  <si>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</si>
  <si>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</si>
  <si>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</si>
  <si>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</si>
  <si>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</si>
  <si>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</si>
  <si>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</si>
  <si>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</si>
  <si>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</si>
  <si>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</si>
  <si>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</si>
  <si>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</si>
  <si>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</si>
  <si>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</si>
  <si>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</si>
  <si>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</si>
  <si>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</si>
  <si>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</si>
  <si>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</si>
  <si>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</si>
  <si>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</si>
  <si>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</si>
  <si>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</si>
  <si>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</si>
  <si>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</si>
  <si>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</si>
  <si>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</si>
  <si>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</si>
  <si>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</si>
  <si>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</si>
  <si>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</si>
  <si>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</si>
  <si>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</si>
  <si>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</si>
  <si>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</si>
  <si>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</si>
  <si>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</si>
  <si>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</si>
  <si>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</si>
  <si>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</si>
  <si>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</si>
  <si>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</si>
  <si>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</si>
  <si>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</si>
  <si>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</si>
  <si>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</si>
  <si>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</si>
  <si>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</si>
  <si>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</si>
  <si>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</si>
  <si>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</si>
  <si>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</si>
  <si>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</si>
  <si>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</si>
  <si>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</si>
  <si>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</si>
  <si>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</si>
  <si>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</si>
  <si>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</si>
  <si>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</si>
  <si>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</si>
  <si>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</si>
  <si>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</si>
  <si>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</si>
  <si>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</si>
  <si>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</si>
  <si>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</si>
  <si>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</si>
  <si>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</si>
  <si>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</si>
  <si>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</si>
  <si>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</si>
  <si>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</si>
  <si>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</si>
  <si>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</si>
  <si>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</si>
  <si>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</si>
  <si>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</si>
  <si>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</si>
  <si>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</si>
  <si>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</si>
  <si>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</si>
  <si>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</si>
  <si>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</si>
  <si>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</si>
  <si>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</si>
  <si>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</si>
  <si>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</si>
  <si>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</si>
  <si>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</si>
  <si>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</si>
  <si>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</si>
  <si>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</si>
  <si>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</si>
  <si>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</si>
  <si>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</si>
  <si>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</si>
  <si>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</si>
  <si>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</si>
  <si>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</si>
  <si>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</si>
  <si>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</si>
  <si>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</si>
  <si>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</si>
  <si>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</si>
  <si>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</si>
  <si>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</si>
  <si>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</si>
  <si>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</si>
  <si>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Nigeria</t>
  </si>
  <si>
    <t>Senegal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</si>
  <si>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</si>
  <si>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</si>
  <si>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</si>
  <si>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</si>
  <si>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</si>
  <si>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</si>
  <si>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</si>
  <si>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</si>
  <si>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</si>
  <si>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</si>
  <si>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</si>
  <si>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</si>
  <si>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</si>
  <si>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</si>
  <si>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</si>
  <si>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</si>
  <si>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</si>
  <si>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</si>
  <si>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</si>
  <si>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</si>
  <si>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</si>
  <si>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</si>
  <si>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</si>
  <si>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</si>
  <si>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</si>
  <si>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</si>
  <si>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</si>
  <si>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</si>
  <si>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</si>
  <si>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</si>
  <si>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</si>
  <si>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</si>
  <si>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</si>
  <si>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</si>
  <si>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</si>
  <si>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</si>
  <si>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</si>
  <si>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</si>
  <si>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</si>
  <si>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</si>
  <si>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</si>
  <si>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</si>
  <si>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</si>
  <si>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</si>
  <si>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</si>
  <si>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</si>
  <si>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</si>
  <si>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</si>
  <si>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</si>
  <si>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</si>
  <si>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</si>
  <si>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</si>
  <si>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</si>
  <si>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</si>
  <si>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</si>
  <si>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</si>
  <si>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</si>
  <si>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</si>
  <si>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</si>
  <si>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</si>
  <si>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</si>
  <si>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</si>
  <si>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</si>
  <si>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</si>
  <si>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</si>
  <si>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</si>
  <si>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</si>
  <si>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</si>
  <si>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</si>
  <si>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</si>
  <si>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</si>
  <si>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</si>
  <si>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</si>
  <si>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</si>
  <si>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</si>
  <si>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</si>
  <si>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</si>
  <si>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</si>
  <si>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</si>
  <si>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</si>
  <si>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</si>
  <si>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</si>
  <si>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</si>
  <si>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</si>
  <si>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</si>
  <si>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</si>
  <si>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</si>
  <si>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</si>
  <si>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</si>
  <si>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Bhutan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</si>
  <si>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</si>
  <si>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</si>
  <si>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</si>
  <si>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</si>
  <si>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</si>
  <si>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</si>
  <si>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</si>
  <si>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</si>
  <si>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</si>
  <si>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</si>
  <si>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</si>
  <si>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</si>
  <si>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</si>
  <si>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</si>
  <si>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</si>
  <si>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</si>
  <si>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</si>
  <si>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</si>
  <si>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</si>
  <si>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</si>
  <si>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</si>
  <si>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</si>
  <si>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</si>
  <si>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</si>
  <si>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</si>
  <si>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</si>
  <si>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</si>
  <si>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</si>
  <si>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</si>
  <si>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</si>
  <si>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</si>
  <si>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</si>
  <si>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</si>
  <si>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</si>
  <si>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</si>
  <si>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</si>
  <si>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</si>
  <si>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</si>
  <si>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</si>
  <si>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</si>
  <si>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</si>
  <si>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</si>
  <si>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</si>
  <si>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</si>
  <si>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</si>
  <si>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Brunei Darussalam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</si>
  <si>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</si>
  <si>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</si>
  <si>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</si>
  <si>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</si>
  <si>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</si>
  <si>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Benin</t>
  </si>
  <si>
    <t>Mali</t>
  </si>
  <si>
    <t>Togo</t>
  </si>
  <si>
    <t>Cayman Islands</t>
  </si>
  <si>
    <t>Guyana</t>
  </si>
  <si>
    <t>Bahamas</t>
  </si>
  <si>
    <t>Laos</t>
  </si>
  <si>
    <t>U S A</t>
  </si>
  <si>
    <t>2015: 9 Months</t>
  </si>
  <si>
    <t>2016: 9 Months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</si>
</sst>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3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7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16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1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2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3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4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164" fontId="8" fillId="0" borderId="28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164" fontId="8" fillId="3" borderId="22" xfId="3" applyNumberFormat="1" applyFont="1" applyFill="1" applyBorder="1" applyAlignment="1" applyProtection="1">
      <alignment horizontal="center" vertical="center" wrapText="1"/>
      <protection locked="0"/>
    </xf>
    <xf numFmtId="164" fontId="8" fillId="3" borderId="23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27" xfId="3" applyNumberFormat="1" applyFont="1" applyBorder="1" applyAlignment="1">
      <alignment horizontal="center" vertical="center"/>
    </xf>
    <xf numFmtId="164" fontId="8" fillId="0" borderId="28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7" fillId="11" borderId="5" xfId="7" applyNumberFormat="1" applyFill="1" applyBorder="1" applyAlignment="1">
      <alignment horizontal="center" vertical="center" wrapText="1"/>
    </xf>
    <xf numFmtId="0" fontId="20" fillId="8" borderId="19" xfId="6" applyNumberFormat="1" applyFont="1" applyFill="1" applyBorder="1" applyAlignment="1">
      <alignment horizontal="center" vertical="center"/>
    </xf>
    <xf numFmtId="3" fontId="20" fillId="8" borderId="17" xfId="6" applyNumberFormat="1" applyFont="1" applyFill="1" applyBorder="1" applyAlignment="1">
      <alignment horizontal="center" vertical="center"/>
    </xf>
    <xf numFmtId="164" fontId="20" fillId="8" borderId="26" xfId="6" applyNumberFormat="1" applyFont="1" applyFill="1" applyBorder="1" applyAlignment="1">
      <alignment horizontal="center" vertical="center"/>
    </xf>
    <xf numFmtId="9" fontId="20" fillId="8" borderId="29" xfId="6" applyNumberFormat="1" applyFont="1" applyFill="1" applyBorder="1" applyAlignment="1">
      <alignment horizontal="center" vertical="center"/>
    </xf>
    <xf numFmtId="0" fontId="17" fillId="9" borderId="19" xfId="8" applyNumberFormat="1" applyFill="1" applyBorder="1" applyAlignment="1">
      <alignment horizontal="center" vertical="center"/>
    </xf>
    <xf numFmtId="3" fontId="17" fillId="9" borderId="17" xfId="8" applyNumberFormat="1" applyFill="1" applyBorder="1" applyAlignment="1">
      <alignment horizontal="center" vertical="center" wrapText="1"/>
    </xf>
    <xf numFmtId="164" fontId="17" fillId="9" borderId="29" xfId="8" applyNumberFormat="1" applyFill="1" applyBorder="1" applyAlignment="1">
      <alignment horizontal="center" vertical="center"/>
    </xf>
    <xf numFmtId="0" fontId="17" fillId="9" borderId="20" xfId="8" applyNumberFormat="1" applyFill="1" applyBorder="1" applyAlignment="1">
      <alignment horizontal="center" vertical="center"/>
    </xf>
    <xf numFmtId="3" fontId="17" fillId="9" borderId="18" xfId="8" applyNumberFormat="1" applyFill="1" applyBorder="1" applyAlignment="1">
      <alignment horizontal="center" vertical="center"/>
    </xf>
    <xf numFmtId="164" fontId="17" fillId="9" borderId="31" xfId="8" applyNumberFormat="1" applyFill="1" applyBorder="1" applyAlignment="1">
      <alignment horizontal="center" vertical="center"/>
    </xf>
    <xf numFmtId="164" fontId="17" fillId="9" borderId="30" xfId="8" applyNumberFormat="1" applyFill="1" applyBorder="1" applyAlignment="1">
      <alignment horizontal="center" vertical="center"/>
    </xf>
    <xf numFmtId="0" fontId="17" fillId="9" borderId="20" xfId="8" applyNumberFormat="1" applyFill="1" applyBorder="1" applyAlignment="1">
      <alignment horizontal="center" vertical="center" wrapText="1"/>
    </xf>
    <xf numFmtId="0" fontId="17" fillId="9" borderId="20" xfId="8" applyNumberFormat="1" applyFill="1" applyBorder="1" applyAlignment="1" applyProtection="1">
      <alignment horizontal="center" vertical="center"/>
      <protection locked="0"/>
    </xf>
    <xf numFmtId="3" fontId="17" fillId="9" borderId="18" xfId="8" applyNumberFormat="1" applyFill="1" applyBorder="1" applyAlignment="1" applyProtection="1">
      <alignment horizontal="center" vertical="center" wrapText="1"/>
      <protection locked="0"/>
    </xf>
    <xf numFmtId="0" fontId="2" fillId="10" borderId="2" xfId="9" applyNumberFormat="1" applyFill="1" applyBorder="1" applyAlignment="1">
      <alignment horizontal="center" vertical="center"/>
    </xf>
    <xf numFmtId="3" fontId="2" fillId="10" borderId="1" xfId="9" applyNumberFormat="1" applyFill="1" applyBorder="1" applyAlignment="1" applyProtection="1">
      <alignment horizontal="center" vertical="center" wrapText="1"/>
      <protection locked="0"/>
    </xf>
    <xf numFmtId="3" fontId="2" fillId="10" borderId="1" xfId="9" applyNumberFormat="1" applyFill="1" applyBorder="1" applyAlignment="1">
      <alignment horizontal="center" vertical="center"/>
    </xf>
    <xf numFmtId="164" fontId="1" fillId="10" borderId="22" xfId="9" applyNumberFormat="1" applyFont="1" applyFill="1" applyBorder="1" applyAlignment="1">
      <alignment horizontal="center" vertical="center"/>
    </xf>
    <xf numFmtId="3" fontId="2" fillId="10" borderId="1" xfId="9" applyNumberFormat="1" applyFill="1" applyBorder="1" applyAlignment="1">
      <alignment horizontal="center" vertical="center" wrapText="1"/>
    </xf>
    <xf numFmtId="0" fontId="2" fillId="10" borderId="2" xfId="9" applyNumberFormat="1" applyFill="1" applyBorder="1" applyAlignment="1">
      <alignment horizontal="center" vertical="center" wrapText="1"/>
    </xf>
    <xf numFmtId="1" fontId="2" fillId="10" borderId="2" xfId="9" applyNumberFormat="1" applyFill="1" applyBorder="1" applyAlignment="1" applyProtection="1">
      <alignment horizontal="center" vertical="center" wrapText="1"/>
      <protection locked="0"/>
    </xf>
    <xf numFmtId="3" fontId="2" fillId="10" borderId="8" xfId="9" applyNumberFormat="1" applyFill="1" applyBorder="1" applyAlignment="1">
      <alignment horizontal="center" vertical="center"/>
    </xf>
    <xf numFmtId="3" fontId="2" fillId="10" borderId="1" xfId="9" applyNumberFormat="1" applyFill="1" applyBorder="1" applyAlignment="1" applyProtection="1">
      <alignment horizontal="center" vertical="center" wrapText="1"/>
    </xf>
    <xf numFmtId="0" fontId="2" fillId="10" borderId="11" xfId="9" applyNumberFormat="1" applyFill="1" applyBorder="1" applyAlignment="1">
      <alignment horizontal="center" vertical="center"/>
    </xf>
    <xf numFmtId="3" fontId="2" fillId="10" borderId="10" xfId="9" applyNumberFormat="1" applyFill="1" applyBorder="1" applyAlignment="1">
      <alignment horizontal="center" vertical="center"/>
    </xf>
    <xf numFmtId="9" fontId="17" fillId="9" borderId="26" xfId="8" applyNumberFormat="1" applyFill="1" applyBorder="1" applyAlignment="1">
      <alignment horizontal="center" vertical="center"/>
    </xf>
    <xf numFmtId="9" fontId="2" fillId="10" borderId="27" xfId="9" applyNumberFormat="1" applyFill="1" applyBorder="1" applyAlignment="1">
      <alignment horizontal="center" vertical="center"/>
    </xf>
    <xf numFmtId="9" fontId="17" fillId="9" borderId="31" xfId="8" applyNumberForma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11" borderId="5" xfId="7" applyNumberFormat="1" applyFont="1" applyFill="1" applyBorder="1" applyAlignment="1">
      <alignment horizontal="center" vertical="center" wrapText="1"/>
    </xf>
    <xf numFmtId="0" fontId="21" fillId="11" borderId="6" xfId="7" applyNumberFormat="1" applyFont="1" applyFill="1" applyBorder="1" applyAlignment="1">
      <alignment horizontal="center" vertical="center" wrapText="1"/>
    </xf>
    <xf numFmtId="3" fontId="21" fillId="11" borderId="25" xfId="7" applyNumberFormat="1" applyFont="1" applyFill="1" applyBorder="1" applyAlignment="1">
      <alignment horizontal="center" vertical="center" wrapText="1"/>
    </xf>
    <xf numFmtId="0" fontId="21" fillId="11" borderId="7" xfId="7" applyNumberFormat="1" applyFont="1" applyFill="1" applyBorder="1" applyAlignment="1">
      <alignment horizontal="center" vertical="center" wrapText="1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112" t="s">
        <v>0</v>
      </c>
      <c r="C1" s="113" t="s">
        <v>275</v>
      </c>
      <c r="D1" s="113" t="s">
        <v>276</v>
      </c>
      <c r="E1" s="113" t="s">
        <v>224</v>
      </c>
      <c r="F1" s="114" t="s">
        <v>1</v>
      </c>
      <c r="G1" s="115" t="s">
        <v>259</v>
      </c>
    </row>
    <row r="2" spans="2:7" ht="15" customHeight="1">
      <c r="B2" s="79" t="s">
        <v>221</v>
      </c>
      <c r="C2" s="80">
        <f>(C3+C63+C111+C157+C172+C228)</f>
        <v>4494341</v>
      </c>
      <c r="D2" s="80">
        <f>(D3+D63+D111+D157+D172+D228)</f>
        <v>4879031</v>
      </c>
      <c r="E2" s="80">
        <f>D2-C2</f>
        <v>384690</v>
      </c>
      <c r="F2" s="81">
        <f>E2/C2</f>
        <v>8.5594306262030406E-2</v>
      </c>
      <c r="G2" s="82">
        <f>D2/$D$2</f>
        <v>1</v>
      </c>
    </row>
    <row r="3" spans="2:7" ht="15" customHeight="1">
      <c r="B3" s="83" t="s">
        <v>4</v>
      </c>
      <c r="C3" s="84">
        <f>C4+C25+C33+C49+C59</f>
        <v>4362709</v>
      </c>
      <c r="D3" s="84">
        <f>D4+D25+D33+D49+D59</f>
        <v>4577800</v>
      </c>
      <c r="E3" s="84">
        <f>D3-C3</f>
        <v>215091</v>
      </c>
      <c r="F3" s="104">
        <f>E3/C3</f>
        <v>4.9302165237241354E-2</v>
      </c>
      <c r="G3" s="85">
        <f>D3/$D$2</f>
        <v>0.93826007664226774</v>
      </c>
    </row>
    <row r="4" spans="2:7">
      <c r="B4" s="93" t="s">
        <v>222</v>
      </c>
      <c r="C4" s="95">
        <f>SUM(C5:C24)</f>
        <v>3122940</v>
      </c>
      <c r="D4" s="95">
        <f>SUM(D5:D24)</f>
        <v>3394704</v>
      </c>
      <c r="E4" s="95">
        <f>D4-C4</f>
        <v>271764</v>
      </c>
      <c r="F4" s="105">
        <f t="shared" ref="F4:F69" si="0">E4/C4</f>
        <v>8.7021844800092216E-2</v>
      </c>
      <c r="G4" s="96">
        <f>D4/$D$2</f>
        <v>0.69577422238145237</v>
      </c>
    </row>
    <row r="5" spans="2:7" s="16" customFormat="1" ht="12">
      <c r="B5" s="19" t="s">
        <v>144</v>
      </c>
      <c r="C5" s="40">
        <v>1070982</v>
      </c>
      <c r="D5" s="33">
        <v>1074024</v>
      </c>
      <c r="E5" s="34">
        <f>D5-C5</f>
        <v>3042</v>
      </c>
      <c r="F5" s="68">
        <f t="shared" si="0"/>
        <v>2.8403838719978486E-3</v>
      </c>
      <c r="G5" s="66">
        <f>D5/$D$2</f>
        <v>0.22013059560392217</v>
      </c>
    </row>
    <row r="6" spans="2:7" s="16" customFormat="1" ht="12">
      <c r="B6" s="19" t="s">
        <v>139</v>
      </c>
      <c r="C6" s="40">
        <v>1053903</v>
      </c>
      <c r="D6" s="33">
        <v>1170301</v>
      </c>
      <c r="E6" s="34">
        <f t="shared" ref="E6:E69" si="1">D6-C6</f>
        <v>116398</v>
      </c>
      <c r="F6" s="68">
        <f t="shared" si="0"/>
        <v>0.1104446993698661</v>
      </c>
      <c r="G6" s="66">
        <f t="shared" ref="G6:G68" si="2">D6/$D$2</f>
        <v>0.23986340730362238</v>
      </c>
    </row>
    <row r="7" spans="2:7" s="16" customFormat="1" ht="12">
      <c r="B7" s="19" t="s">
        <v>140</v>
      </c>
      <c r="C7" s="40">
        <v>24322</v>
      </c>
      <c r="D7" s="33">
        <v>31292</v>
      </c>
      <c r="E7" s="34">
        <f t="shared" si="1"/>
        <v>6970</v>
      </c>
      <c r="F7" s="68">
        <f t="shared" si="0"/>
        <v>0.28657182797467312</v>
      </c>
      <c r="G7" s="66">
        <f t="shared" si="2"/>
        <v>6.4135685958953735E-3</v>
      </c>
    </row>
    <row r="8" spans="2:7" ht="15" customHeight="1">
      <c r="B8" s="20" t="s">
        <v>3</v>
      </c>
      <c r="C8" s="40">
        <v>8142</v>
      </c>
      <c r="D8" s="33">
        <v>8145</v>
      </c>
      <c r="E8" s="34">
        <f t="shared" si="1"/>
        <v>3</v>
      </c>
      <c r="F8" s="68">
        <f t="shared" si="0"/>
        <v>3.6845983787767134E-4</v>
      </c>
      <c r="G8" s="66">
        <f t="shared" si="2"/>
        <v>1.6693888602060533E-3</v>
      </c>
    </row>
    <row r="9" spans="2:7" ht="15" customHeight="1">
      <c r="B9" s="20" t="s">
        <v>12</v>
      </c>
      <c r="C9" s="40">
        <v>6413</v>
      </c>
      <c r="D9" s="33">
        <v>7420</v>
      </c>
      <c r="E9" s="34">
        <f t="shared" si="1"/>
        <v>1007</v>
      </c>
      <c r="F9" s="68">
        <f t="shared" si="0"/>
        <v>0.15702479338842976</v>
      </c>
      <c r="G9" s="66">
        <f t="shared" si="2"/>
        <v>1.5207937805683136E-3</v>
      </c>
    </row>
    <row r="10" spans="2:7" ht="15" customHeight="1">
      <c r="B10" s="20" t="s">
        <v>5</v>
      </c>
      <c r="C10" s="40">
        <v>3153</v>
      </c>
      <c r="D10" s="33">
        <v>3559</v>
      </c>
      <c r="E10" s="34">
        <f t="shared" si="1"/>
        <v>406</v>
      </c>
      <c r="F10" s="68">
        <f t="shared" si="0"/>
        <v>0.12876625436092609</v>
      </c>
      <c r="G10" s="66">
        <f t="shared" si="2"/>
        <v>7.2944812197340008E-4</v>
      </c>
    </row>
    <row r="11" spans="2:7" ht="15" customHeight="1">
      <c r="B11" s="20" t="s">
        <v>11</v>
      </c>
      <c r="C11" s="40">
        <v>3826</v>
      </c>
      <c r="D11" s="33">
        <v>4438</v>
      </c>
      <c r="E11" s="34">
        <f t="shared" si="1"/>
        <v>612</v>
      </c>
      <c r="F11" s="68">
        <f t="shared" si="0"/>
        <v>0.15995818086774699</v>
      </c>
      <c r="G11" s="66">
        <f t="shared" si="2"/>
        <v>9.0960684611350086E-4</v>
      </c>
    </row>
    <row r="12" spans="2:7" s="16" customFormat="1" ht="15" customHeight="1">
      <c r="B12" s="19" t="s">
        <v>148</v>
      </c>
      <c r="C12" s="40">
        <v>30540</v>
      </c>
      <c r="D12" s="33">
        <v>41055</v>
      </c>
      <c r="E12" s="34">
        <f t="shared" si="1"/>
        <v>10515</v>
      </c>
      <c r="F12" s="68">
        <f t="shared" si="0"/>
        <v>0.34430255402750493</v>
      </c>
      <c r="G12" s="66">
        <f t="shared" si="2"/>
        <v>8.4145806821067544E-3</v>
      </c>
    </row>
    <row r="13" spans="2:7" s="16" customFormat="1" ht="15" customHeight="1">
      <c r="B13" s="19" t="s">
        <v>253</v>
      </c>
      <c r="C13" s="40">
        <v>2168</v>
      </c>
      <c r="D13" s="33">
        <v>3232</v>
      </c>
      <c r="E13" s="34">
        <f t="shared" si="1"/>
        <v>1064</v>
      </c>
      <c r="F13" s="68">
        <f t="shared" si="0"/>
        <v>0.4907749077490775</v>
      </c>
      <c r="G13" s="66">
        <f t="shared" si="2"/>
        <v>6.6242661708851617E-4</v>
      </c>
    </row>
    <row r="14" spans="2:7" ht="15" customHeight="1">
      <c r="B14" s="20" t="s">
        <v>6</v>
      </c>
      <c r="C14" s="40">
        <v>6983</v>
      </c>
      <c r="D14" s="33">
        <v>8799</v>
      </c>
      <c r="E14" s="34">
        <f t="shared" si="1"/>
        <v>1816</v>
      </c>
      <c r="F14" s="68">
        <f t="shared" si="0"/>
        <v>0.26006014606902478</v>
      </c>
      <c r="G14" s="66">
        <f t="shared" si="2"/>
        <v>1.8034318699758211E-3</v>
      </c>
    </row>
    <row r="15" spans="2:7" ht="15" customHeight="1">
      <c r="B15" s="20" t="s">
        <v>7</v>
      </c>
      <c r="C15" s="40">
        <v>10137</v>
      </c>
      <c r="D15" s="33">
        <v>11061</v>
      </c>
      <c r="E15" s="34">
        <f t="shared" si="1"/>
        <v>924</v>
      </c>
      <c r="F15" s="68">
        <f t="shared" si="0"/>
        <v>9.1151228174015983E-2</v>
      </c>
      <c r="G15" s="66">
        <f t="shared" si="2"/>
        <v>2.2670485184455684E-3</v>
      </c>
    </row>
    <row r="16" spans="2:7" s="16" customFormat="1" ht="15" customHeight="1">
      <c r="B16" s="19" t="s">
        <v>142</v>
      </c>
      <c r="C16" s="40">
        <v>5894</v>
      </c>
      <c r="D16" s="33">
        <v>6880</v>
      </c>
      <c r="E16" s="34">
        <f t="shared" si="1"/>
        <v>986</v>
      </c>
      <c r="F16" s="68">
        <f t="shared" si="0"/>
        <v>0.167288768238887</v>
      </c>
      <c r="G16" s="66">
        <f t="shared" si="2"/>
        <v>1.4101160660795146E-3</v>
      </c>
    </row>
    <row r="17" spans="2:7" ht="15" customHeight="1">
      <c r="B17" s="20" t="s">
        <v>8</v>
      </c>
      <c r="C17" s="40">
        <v>36855</v>
      </c>
      <c r="D17" s="33">
        <v>38008</v>
      </c>
      <c r="E17" s="34">
        <f t="shared" si="1"/>
        <v>1153</v>
      </c>
      <c r="F17" s="68">
        <f t="shared" si="0"/>
        <v>3.1284764618097954E-2</v>
      </c>
      <c r="G17" s="66">
        <f t="shared" si="2"/>
        <v>7.7900714301671788E-3</v>
      </c>
    </row>
    <row r="18" spans="2:7" ht="15" customHeight="1">
      <c r="B18" s="20" t="s">
        <v>9</v>
      </c>
      <c r="C18" s="40">
        <v>3217</v>
      </c>
      <c r="D18" s="33">
        <v>3225</v>
      </c>
      <c r="E18" s="34">
        <f t="shared" si="1"/>
        <v>8</v>
      </c>
      <c r="F18" s="68">
        <f t="shared" si="0"/>
        <v>2.4867889337892445E-3</v>
      </c>
      <c r="G18" s="66">
        <f t="shared" si="2"/>
        <v>6.609919059747724E-4</v>
      </c>
    </row>
    <row r="19" spans="2:7" s="16" customFormat="1" ht="15" customHeight="1">
      <c r="B19" s="19" t="s">
        <v>143</v>
      </c>
      <c r="C19" s="40">
        <v>734713</v>
      </c>
      <c r="D19" s="33">
        <v>831952</v>
      </c>
      <c r="E19" s="34">
        <f t="shared" si="1"/>
        <v>97239</v>
      </c>
      <c r="F19" s="68">
        <f t="shared" si="0"/>
        <v>0.13234963856635176</v>
      </c>
      <c r="G19" s="66">
        <f t="shared" si="2"/>
        <v>0.17051582578589888</v>
      </c>
    </row>
    <row r="20" spans="2:7" ht="15" customHeight="1">
      <c r="B20" s="20" t="s">
        <v>10</v>
      </c>
      <c r="C20" s="40">
        <v>2512</v>
      </c>
      <c r="D20" s="33">
        <v>2952</v>
      </c>
      <c r="E20" s="34">
        <f t="shared" si="1"/>
        <v>440</v>
      </c>
      <c r="F20" s="68">
        <f t="shared" si="0"/>
        <v>0.1751592356687898</v>
      </c>
      <c r="G20" s="66">
        <f t="shared" si="2"/>
        <v>6.0503817253876845E-4</v>
      </c>
    </row>
    <row r="21" spans="2:7" s="16" customFormat="1" ht="15" customHeight="1">
      <c r="B21" s="19" t="s">
        <v>145</v>
      </c>
      <c r="C21" s="40">
        <v>916</v>
      </c>
      <c r="D21" s="33">
        <v>1340</v>
      </c>
      <c r="E21" s="34">
        <f t="shared" si="1"/>
        <v>424</v>
      </c>
      <c r="F21" s="68">
        <f t="shared" si="0"/>
        <v>0.46288209606986902</v>
      </c>
      <c r="G21" s="66">
        <f t="shared" si="2"/>
        <v>2.7464469891664965E-4</v>
      </c>
    </row>
    <row r="22" spans="2:7" s="16" customFormat="1" ht="15" customHeight="1">
      <c r="B22" s="21" t="s">
        <v>141</v>
      </c>
      <c r="C22" s="40">
        <v>2525</v>
      </c>
      <c r="D22" s="33">
        <v>3848</v>
      </c>
      <c r="E22" s="34">
        <f t="shared" si="1"/>
        <v>1323</v>
      </c>
      <c r="F22" s="68">
        <f t="shared" si="0"/>
        <v>0.52396039603960398</v>
      </c>
      <c r="G22" s="66">
        <f t="shared" si="2"/>
        <v>7.8868119509796107E-4</v>
      </c>
    </row>
    <row r="23" spans="2:7" s="16" customFormat="1" ht="15" customHeight="1">
      <c r="B23" s="21" t="s">
        <v>147</v>
      </c>
      <c r="C23" s="40">
        <v>110450</v>
      </c>
      <c r="D23" s="33">
        <v>136573</v>
      </c>
      <c r="E23" s="34">
        <f t="shared" si="1"/>
        <v>26123</v>
      </c>
      <c r="F23" s="68">
        <f t="shared" si="0"/>
        <v>0.23651425984608421</v>
      </c>
      <c r="G23" s="66">
        <f t="shared" si="2"/>
        <v>2.7991828705331036E-2</v>
      </c>
    </row>
    <row r="24" spans="2:7" s="16" customFormat="1" ht="15" customHeight="1">
      <c r="B24" s="21" t="s">
        <v>146</v>
      </c>
      <c r="C24" s="40">
        <v>5289</v>
      </c>
      <c r="D24" s="33">
        <v>6600</v>
      </c>
      <c r="E24" s="34">
        <f t="shared" si="1"/>
        <v>1311</v>
      </c>
      <c r="F24" s="68">
        <f t="shared" si="0"/>
        <v>0.24787294384571754</v>
      </c>
      <c r="G24" s="66">
        <f t="shared" si="2"/>
        <v>1.3527276215297669E-3</v>
      </c>
    </row>
    <row r="25" spans="2:7" ht="15" customHeight="1">
      <c r="B25" s="102" t="s">
        <v>13</v>
      </c>
      <c r="C25" s="103">
        <f>SUM(C26:C32)</f>
        <v>27055</v>
      </c>
      <c r="D25" s="103">
        <f>SUM(D26:D32)</f>
        <v>28072</v>
      </c>
      <c r="E25" s="95">
        <f t="shared" si="1"/>
        <v>1017</v>
      </c>
      <c r="F25" s="105">
        <f t="shared" si="0"/>
        <v>3.7590094252448712E-2</v>
      </c>
      <c r="G25" s="96">
        <f t="shared" si="2"/>
        <v>5.7536014835732749E-3</v>
      </c>
    </row>
    <row r="26" spans="2:7" ht="15" customHeight="1">
      <c r="B26" s="19" t="s">
        <v>14</v>
      </c>
      <c r="C26" s="40">
        <v>2192</v>
      </c>
      <c r="D26" s="33">
        <v>2640</v>
      </c>
      <c r="E26" s="34">
        <f t="shared" si="1"/>
        <v>448</v>
      </c>
      <c r="F26" s="68">
        <f t="shared" si="0"/>
        <v>0.20437956204379562</v>
      </c>
      <c r="G26" s="66">
        <f t="shared" si="2"/>
        <v>5.4109104861190676E-4</v>
      </c>
    </row>
    <row r="27" spans="2:7" ht="15" customHeight="1">
      <c r="B27" s="20" t="s">
        <v>18</v>
      </c>
      <c r="C27" s="40">
        <v>1955</v>
      </c>
      <c r="D27" s="33">
        <v>2230</v>
      </c>
      <c r="E27" s="34">
        <f t="shared" si="1"/>
        <v>275</v>
      </c>
      <c r="F27" s="68">
        <f t="shared" si="0"/>
        <v>0.14066496163682865</v>
      </c>
      <c r="G27" s="66">
        <f t="shared" si="2"/>
        <v>4.5705796909263337E-4</v>
      </c>
    </row>
    <row r="28" spans="2:7" ht="15" customHeight="1">
      <c r="B28" s="20" t="s">
        <v>16</v>
      </c>
      <c r="C28" s="40">
        <v>147</v>
      </c>
      <c r="D28" s="33">
        <v>157</v>
      </c>
      <c r="E28" s="34">
        <f t="shared" si="1"/>
        <v>10</v>
      </c>
      <c r="F28" s="68">
        <f t="shared" si="0"/>
        <v>6.8027210884353748E-2</v>
      </c>
      <c r="G28" s="66">
        <f t="shared" si="2"/>
        <v>3.2178520693965669E-5</v>
      </c>
    </row>
    <row r="29" spans="2:7" ht="15" customHeight="1">
      <c r="B29" s="20" t="s">
        <v>15</v>
      </c>
      <c r="C29" s="40">
        <v>1403</v>
      </c>
      <c r="D29" s="33">
        <v>1522</v>
      </c>
      <c r="E29" s="34">
        <f t="shared" si="1"/>
        <v>119</v>
      </c>
      <c r="F29" s="68">
        <f t="shared" si="0"/>
        <v>8.4818246614397713E-2</v>
      </c>
      <c r="G29" s="66">
        <f t="shared" si="2"/>
        <v>3.1194718787398566E-4</v>
      </c>
    </row>
    <row r="30" spans="2:7" ht="15" customHeight="1">
      <c r="B30" s="20" t="s">
        <v>17</v>
      </c>
      <c r="C30" s="40">
        <v>2154</v>
      </c>
      <c r="D30" s="33">
        <v>2351</v>
      </c>
      <c r="E30" s="34">
        <f t="shared" si="1"/>
        <v>197</v>
      </c>
      <c r="F30" s="68">
        <f t="shared" si="0"/>
        <v>9.1457753017641599E-2</v>
      </c>
      <c r="G30" s="66">
        <f t="shared" si="2"/>
        <v>4.8185797548734577E-4</v>
      </c>
    </row>
    <row r="31" spans="2:7" ht="15" customHeight="1">
      <c r="B31" s="20" t="s">
        <v>19</v>
      </c>
      <c r="C31" s="40">
        <v>3738</v>
      </c>
      <c r="D31" s="33">
        <v>4150</v>
      </c>
      <c r="E31" s="34">
        <f t="shared" si="1"/>
        <v>412</v>
      </c>
      <c r="F31" s="68">
        <f t="shared" si="0"/>
        <v>0.11021936864633494</v>
      </c>
      <c r="G31" s="66">
        <f t="shared" si="2"/>
        <v>8.5057873171947467E-4</v>
      </c>
    </row>
    <row r="32" spans="2:7" ht="15" customHeight="1">
      <c r="B32" s="19" t="s">
        <v>201</v>
      </c>
      <c r="C32" s="40">
        <v>15466</v>
      </c>
      <c r="D32" s="33">
        <v>15022</v>
      </c>
      <c r="E32" s="34">
        <f t="shared" si="1"/>
        <v>-444</v>
      </c>
      <c r="F32" s="68">
        <f t="shared" si="0"/>
        <v>-2.8708133971291867E-2</v>
      </c>
      <c r="G32" s="66">
        <f t="shared" si="2"/>
        <v>3.0788900500939632E-3</v>
      </c>
    </row>
    <row r="33" spans="2:7" ht="15" customHeight="1">
      <c r="B33" s="93" t="s">
        <v>20</v>
      </c>
      <c r="C33" s="95">
        <f>SUM(C34:C48)</f>
        <v>37431</v>
      </c>
      <c r="D33" s="95">
        <f>SUM(D34:D48)</f>
        <v>38274</v>
      </c>
      <c r="E33" s="95">
        <f t="shared" si="1"/>
        <v>843</v>
      </c>
      <c r="F33" s="105">
        <f t="shared" si="0"/>
        <v>2.2521439448585399E-2</v>
      </c>
      <c r="G33" s="96">
        <f t="shared" si="2"/>
        <v>7.8445904524894385E-3</v>
      </c>
    </row>
    <row r="34" spans="2:7" ht="15" customHeight="1">
      <c r="B34" s="20" t="s">
        <v>21</v>
      </c>
      <c r="C34" s="40">
        <v>273</v>
      </c>
      <c r="D34" s="33">
        <v>395</v>
      </c>
      <c r="E34" s="34">
        <f t="shared" si="1"/>
        <v>122</v>
      </c>
      <c r="F34" s="68">
        <f t="shared" si="0"/>
        <v>0.44688644688644691</v>
      </c>
      <c r="G34" s="66">
        <f t="shared" si="2"/>
        <v>8.0958698561251196E-5</v>
      </c>
    </row>
    <row r="35" spans="2:7" ht="15" customHeight="1">
      <c r="B35" s="20" t="s">
        <v>22</v>
      </c>
      <c r="C35" s="40">
        <v>23</v>
      </c>
      <c r="D35" s="33">
        <v>33</v>
      </c>
      <c r="E35" s="34">
        <f t="shared" si="1"/>
        <v>10</v>
      </c>
      <c r="F35" s="68">
        <f t="shared" si="0"/>
        <v>0.43478260869565216</v>
      </c>
      <c r="G35" s="66">
        <f t="shared" si="2"/>
        <v>6.7636381076488342E-6</v>
      </c>
    </row>
    <row r="36" spans="2:7" ht="12">
      <c r="B36" s="20" t="s">
        <v>216</v>
      </c>
      <c r="C36" s="40">
        <v>544</v>
      </c>
      <c r="D36" s="33">
        <v>520</v>
      </c>
      <c r="E36" s="34">
        <f t="shared" si="1"/>
        <v>-24</v>
      </c>
      <c r="F36" s="68">
        <f t="shared" si="0"/>
        <v>-4.4117647058823532E-2</v>
      </c>
      <c r="G36" s="66">
        <f t="shared" si="2"/>
        <v>1.0657853987810284E-4</v>
      </c>
    </row>
    <row r="37" spans="2:7" ht="15" customHeight="1">
      <c r="B37" s="19" t="s">
        <v>34</v>
      </c>
      <c r="C37" s="40">
        <v>952</v>
      </c>
      <c r="D37" s="33">
        <v>868</v>
      </c>
      <c r="E37" s="34">
        <f t="shared" si="1"/>
        <v>-84</v>
      </c>
      <c r="F37" s="68">
        <f t="shared" si="0"/>
        <v>-8.8235294117647065E-2</v>
      </c>
      <c r="G37" s="66">
        <f t="shared" si="2"/>
        <v>1.7790417810421781E-4</v>
      </c>
    </row>
    <row r="38" spans="2:7" ht="15" customHeight="1">
      <c r="B38" s="19" t="s">
        <v>30</v>
      </c>
      <c r="C38" s="40">
        <v>15186</v>
      </c>
      <c r="D38" s="33">
        <v>15630</v>
      </c>
      <c r="E38" s="34">
        <f t="shared" si="1"/>
        <v>444</v>
      </c>
      <c r="F38" s="68">
        <f t="shared" si="0"/>
        <v>2.9237455551165546E-2</v>
      </c>
      <c r="G38" s="66">
        <f t="shared" si="2"/>
        <v>3.2035049582591298E-3</v>
      </c>
    </row>
    <row r="39" spans="2:7" ht="15" customHeight="1">
      <c r="B39" s="19" t="s">
        <v>24</v>
      </c>
      <c r="C39" s="40">
        <v>14</v>
      </c>
      <c r="D39" s="33">
        <v>45</v>
      </c>
      <c r="E39" s="34">
        <f t="shared" si="1"/>
        <v>31</v>
      </c>
      <c r="F39" s="68">
        <f t="shared" si="0"/>
        <v>2.2142857142857144</v>
      </c>
      <c r="G39" s="66">
        <f t="shared" si="2"/>
        <v>9.223142874066593E-6</v>
      </c>
    </row>
    <row r="40" spans="2:7" ht="15" customHeight="1">
      <c r="B40" s="19" t="s">
        <v>25</v>
      </c>
      <c r="C40" s="40">
        <v>9447</v>
      </c>
      <c r="D40" s="33">
        <v>10251</v>
      </c>
      <c r="E40" s="34">
        <f t="shared" si="1"/>
        <v>804</v>
      </c>
      <c r="F40" s="68">
        <f t="shared" si="0"/>
        <v>8.5106382978723402E-2</v>
      </c>
      <c r="G40" s="66">
        <f t="shared" si="2"/>
        <v>2.1010319467123697E-3</v>
      </c>
    </row>
    <row r="41" spans="2:7" ht="15" customHeight="1">
      <c r="B41" s="19" t="s">
        <v>26</v>
      </c>
      <c r="C41" s="40">
        <v>198</v>
      </c>
      <c r="D41" s="33">
        <v>259</v>
      </c>
      <c r="E41" s="34">
        <f t="shared" si="1"/>
        <v>61</v>
      </c>
      <c r="F41" s="68">
        <f t="shared" si="0"/>
        <v>0.30808080808080807</v>
      </c>
      <c r="G41" s="66">
        <f t="shared" si="2"/>
        <v>5.3084311208516607E-5</v>
      </c>
    </row>
    <row r="42" spans="2:7" ht="12">
      <c r="B42" s="19" t="s">
        <v>27</v>
      </c>
      <c r="C42" s="40">
        <v>168</v>
      </c>
      <c r="D42" s="33">
        <v>183</v>
      </c>
      <c r="E42" s="34">
        <f t="shared" si="1"/>
        <v>15</v>
      </c>
      <c r="F42" s="68">
        <f t="shared" si="0"/>
        <v>8.9285714285714288E-2</v>
      </c>
      <c r="G42" s="66">
        <f t="shared" si="2"/>
        <v>3.7507447687870809E-5</v>
      </c>
    </row>
    <row r="43" spans="2:7" ht="12">
      <c r="B43" s="19" t="s">
        <v>28</v>
      </c>
      <c r="C43" s="40">
        <v>142</v>
      </c>
      <c r="D43" s="33">
        <v>190</v>
      </c>
      <c r="E43" s="34">
        <f t="shared" si="1"/>
        <v>48</v>
      </c>
      <c r="F43" s="68">
        <f t="shared" si="0"/>
        <v>0.3380281690140845</v>
      </c>
      <c r="G43" s="66">
        <f t="shared" si="2"/>
        <v>3.8942158801614498E-5</v>
      </c>
    </row>
    <row r="44" spans="2:7" ht="12">
      <c r="B44" s="19" t="s">
        <v>29</v>
      </c>
      <c r="C44" s="40">
        <v>1596</v>
      </c>
      <c r="D44" s="33">
        <v>1659</v>
      </c>
      <c r="E44" s="34">
        <f t="shared" si="1"/>
        <v>63</v>
      </c>
      <c r="F44" s="68">
        <f t="shared" si="0"/>
        <v>3.9473684210526314E-2</v>
      </c>
      <c r="G44" s="66">
        <f t="shared" si="2"/>
        <v>3.4002653395725504E-4</v>
      </c>
    </row>
    <row r="45" spans="2:7" ht="12">
      <c r="B45" s="19" t="s">
        <v>31</v>
      </c>
      <c r="C45" s="40">
        <v>32</v>
      </c>
      <c r="D45" s="33">
        <v>51</v>
      </c>
      <c r="E45" s="34">
        <f t="shared" si="1"/>
        <v>19</v>
      </c>
      <c r="F45" s="68">
        <f t="shared" si="0"/>
        <v>0.59375</v>
      </c>
      <c r="G45" s="66">
        <f t="shared" si="2"/>
        <v>1.0452895257275471E-5</v>
      </c>
    </row>
    <row r="46" spans="2:7" ht="15" customHeight="1">
      <c r="B46" s="19" t="s">
        <v>32</v>
      </c>
      <c r="C46" s="40">
        <v>1862</v>
      </c>
      <c r="D46" s="33">
        <v>1574</v>
      </c>
      <c r="E46" s="34">
        <f t="shared" si="1"/>
        <v>-288</v>
      </c>
      <c r="F46" s="68">
        <f t="shared" si="0"/>
        <v>-0.15467239527389903</v>
      </c>
      <c r="G46" s="66">
        <f t="shared" si="2"/>
        <v>3.2260504186179594E-4</v>
      </c>
    </row>
    <row r="47" spans="2:7" ht="15" customHeight="1">
      <c r="B47" s="19" t="s">
        <v>33</v>
      </c>
      <c r="C47" s="40">
        <v>1312</v>
      </c>
      <c r="D47" s="33">
        <v>1300</v>
      </c>
      <c r="E47" s="34">
        <f t="shared" si="1"/>
        <v>-12</v>
      </c>
      <c r="F47" s="68">
        <f t="shared" si="0"/>
        <v>-9.1463414634146336E-3</v>
      </c>
      <c r="G47" s="66">
        <f t="shared" si="2"/>
        <v>2.6644634969525712E-4</v>
      </c>
    </row>
    <row r="48" spans="2:7" ht="15" customHeight="1">
      <c r="B48" s="19" t="s">
        <v>23</v>
      </c>
      <c r="C48" s="40">
        <v>5682</v>
      </c>
      <c r="D48" s="33">
        <v>5316</v>
      </c>
      <c r="E48" s="34">
        <f t="shared" si="1"/>
        <v>-366</v>
      </c>
      <c r="F48" s="68">
        <f t="shared" si="0"/>
        <v>-6.4413938753959871E-2</v>
      </c>
      <c r="G48" s="66">
        <f t="shared" si="2"/>
        <v>1.0895606115230668E-3</v>
      </c>
    </row>
    <row r="49" spans="1:7" ht="15" customHeight="1">
      <c r="B49" s="93" t="s">
        <v>35</v>
      </c>
      <c r="C49" s="95">
        <f>SUM(C50:C58)</f>
        <v>62069</v>
      </c>
      <c r="D49" s="95">
        <f>SUM(D50:D58)</f>
        <v>65051</v>
      </c>
      <c r="E49" s="95">
        <f t="shared" si="1"/>
        <v>2982</v>
      </c>
      <c r="F49" s="105">
        <f t="shared" si="0"/>
        <v>4.804330664260742E-2</v>
      </c>
      <c r="G49" s="96">
        <f t="shared" si="2"/>
        <v>1.3332770380020131E-2</v>
      </c>
    </row>
    <row r="50" spans="1:7" ht="15" customHeight="1">
      <c r="A50" s="14"/>
      <c r="B50" s="20" t="s">
        <v>36</v>
      </c>
      <c r="C50" s="40">
        <v>4590</v>
      </c>
      <c r="D50" s="33">
        <v>4713</v>
      </c>
      <c r="E50" s="34">
        <f t="shared" ref="E50:E58" si="3">D50-C50</f>
        <v>123</v>
      </c>
      <c r="F50" s="68">
        <f t="shared" ref="F50:F58" si="4">E50/C50</f>
        <v>2.6797385620915031E-2</v>
      </c>
      <c r="G50" s="66">
        <f t="shared" si="2"/>
        <v>9.6597049701057443E-4</v>
      </c>
    </row>
    <row r="51" spans="1:7" ht="15" customHeight="1">
      <c r="A51" s="14"/>
      <c r="B51" s="20" t="s">
        <v>37</v>
      </c>
      <c r="C51" s="40">
        <v>4136</v>
      </c>
      <c r="D51" s="33">
        <v>4281</v>
      </c>
      <c r="E51" s="34">
        <f t="shared" si="3"/>
        <v>145</v>
      </c>
      <c r="F51" s="68">
        <f t="shared" si="4"/>
        <v>3.5058027079303673E-2</v>
      </c>
      <c r="G51" s="66">
        <f t="shared" si="2"/>
        <v>8.7742832541953515E-4</v>
      </c>
    </row>
    <row r="52" spans="1:7" ht="15" customHeight="1">
      <c r="A52" s="14"/>
      <c r="B52" s="19" t="s">
        <v>42</v>
      </c>
      <c r="C52" s="40">
        <v>11448</v>
      </c>
      <c r="D52" s="33">
        <v>12209</v>
      </c>
      <c r="E52" s="34">
        <f t="shared" si="3"/>
        <v>761</v>
      </c>
      <c r="F52" s="68">
        <f t="shared" si="4"/>
        <v>6.6474493361285816E-2</v>
      </c>
      <c r="G52" s="66">
        <f t="shared" si="2"/>
        <v>2.5023411410995339E-3</v>
      </c>
    </row>
    <row r="53" spans="1:7" ht="12.75">
      <c r="A53" s="14"/>
      <c r="B53" s="19" t="s">
        <v>38</v>
      </c>
      <c r="C53" s="40">
        <v>30240</v>
      </c>
      <c r="D53" s="33">
        <v>31925</v>
      </c>
      <c r="E53" s="34">
        <f t="shared" si="3"/>
        <v>1685</v>
      </c>
      <c r="F53" s="68">
        <f t="shared" si="4"/>
        <v>5.572089947089947E-2</v>
      </c>
      <c r="G53" s="66">
        <f t="shared" si="2"/>
        <v>6.54330747232391E-3</v>
      </c>
    </row>
    <row r="54" spans="1:7" ht="12.75">
      <c r="A54" s="14"/>
      <c r="B54" s="19" t="s">
        <v>257</v>
      </c>
      <c r="C54" s="40">
        <v>28</v>
      </c>
      <c r="D54" s="33">
        <v>16</v>
      </c>
      <c r="E54" s="34">
        <f t="shared" si="3"/>
        <v>-12</v>
      </c>
      <c r="F54" s="68">
        <f t="shared" si="4"/>
        <v>-0.42857142857142855</v>
      </c>
      <c r="G54" s="66">
        <f t="shared" si="2"/>
        <v>3.2793396885570106E-6</v>
      </c>
    </row>
    <row r="55" spans="1:7" s="50" customFormat="1" ht="12.75">
      <c r="A55" s="14"/>
      <c r="B55" s="19" t="s">
        <v>39</v>
      </c>
      <c r="C55" s="40">
        <v>134</v>
      </c>
      <c r="D55" s="33">
        <v>178</v>
      </c>
      <c r="E55" s="34">
        <f t="shared" si="3"/>
        <v>44</v>
      </c>
      <c r="F55" s="68">
        <f t="shared" si="4"/>
        <v>0.32835820895522388</v>
      </c>
      <c r="G55" s="66">
        <f t="shared" si="2"/>
        <v>3.6482654035196743E-5</v>
      </c>
    </row>
    <row r="56" spans="1:7" ht="12.75">
      <c r="A56" s="14"/>
      <c r="B56" s="19" t="s">
        <v>155</v>
      </c>
      <c r="C56" s="40">
        <v>9</v>
      </c>
      <c r="D56" s="33">
        <v>5</v>
      </c>
      <c r="E56" s="34">
        <f t="shared" si="3"/>
        <v>-4</v>
      </c>
      <c r="F56" s="68">
        <f t="shared" si="4"/>
        <v>-0.44444444444444442</v>
      </c>
      <c r="G56" s="66">
        <f t="shared" si="2"/>
        <v>1.0247936526740658E-6</v>
      </c>
    </row>
    <row r="57" spans="1:7" ht="12" customHeight="1">
      <c r="A57" s="14"/>
      <c r="B57" s="19" t="s">
        <v>40</v>
      </c>
      <c r="C57" s="40">
        <v>7949</v>
      </c>
      <c r="D57" s="33">
        <v>7985</v>
      </c>
      <c r="E57" s="34">
        <f t="shared" si="3"/>
        <v>36</v>
      </c>
      <c r="F57" s="68">
        <f t="shared" si="4"/>
        <v>4.5288715561705873E-3</v>
      </c>
      <c r="G57" s="66">
        <f t="shared" si="2"/>
        <v>1.6365954633204831E-3</v>
      </c>
    </row>
    <row r="58" spans="1:7" ht="15" customHeight="1">
      <c r="A58" s="14"/>
      <c r="B58" s="19" t="s">
        <v>41</v>
      </c>
      <c r="C58" s="40">
        <v>3535</v>
      </c>
      <c r="D58" s="33">
        <v>3739</v>
      </c>
      <c r="E58" s="34">
        <f t="shared" si="3"/>
        <v>204</v>
      </c>
      <c r="F58" s="68">
        <f t="shared" si="4"/>
        <v>5.7708628005657708E-2</v>
      </c>
      <c r="G58" s="66">
        <f t="shared" si="2"/>
        <v>7.6634069346966647E-4</v>
      </c>
    </row>
    <row r="59" spans="1:7" ht="15" customHeight="1">
      <c r="B59" s="93" t="s">
        <v>43</v>
      </c>
      <c r="C59" s="95">
        <f>SUM(C60:C62)</f>
        <v>1113214</v>
      </c>
      <c r="D59" s="95">
        <f>SUM(D60:D62)</f>
        <v>1051699</v>
      </c>
      <c r="E59" s="95">
        <f t="shared" si="1"/>
        <v>-61515</v>
      </c>
      <c r="F59" s="105">
        <f t="shared" si="0"/>
        <v>-5.5258916973735507E-2</v>
      </c>
      <c r="G59" s="96">
        <f t="shared" si="2"/>
        <v>0.21555489194473246</v>
      </c>
    </row>
    <row r="60" spans="1:7" ht="15" customHeight="1">
      <c r="B60" s="19" t="s">
        <v>46</v>
      </c>
      <c r="C60" s="40">
        <v>679</v>
      </c>
      <c r="D60" s="33">
        <v>525</v>
      </c>
      <c r="E60" s="34">
        <f t="shared" si="1"/>
        <v>-154</v>
      </c>
      <c r="F60" s="68">
        <f t="shared" si="0"/>
        <v>-0.22680412371134021</v>
      </c>
      <c r="G60" s="66">
        <f t="shared" si="2"/>
        <v>1.0760333353077691E-4</v>
      </c>
    </row>
    <row r="61" spans="1:7" ht="15" customHeight="1">
      <c r="B61" s="19" t="s">
        <v>45</v>
      </c>
      <c r="C61" s="40">
        <v>47522</v>
      </c>
      <c r="D61" s="33">
        <v>74099</v>
      </c>
      <c r="E61" s="34">
        <f t="shared" si="1"/>
        <v>26577</v>
      </c>
      <c r="F61" s="68">
        <f t="shared" si="0"/>
        <v>0.55925676528765622</v>
      </c>
      <c r="G61" s="66">
        <f t="shared" si="2"/>
        <v>1.5187236973899121E-2</v>
      </c>
    </row>
    <row r="62" spans="1:7" ht="15" customHeight="1">
      <c r="B62" s="19" t="s">
        <v>44</v>
      </c>
      <c r="C62" s="40">
        <v>1065013</v>
      </c>
      <c r="D62" s="33">
        <v>977075</v>
      </c>
      <c r="E62" s="34">
        <f t="shared" si="1"/>
        <v>-87938</v>
      </c>
      <c r="F62" s="68">
        <f t="shared" si="0"/>
        <v>-8.2569884123480181E-2</v>
      </c>
      <c r="G62" s="66">
        <f t="shared" si="2"/>
        <v>0.20026005163730257</v>
      </c>
    </row>
    <row r="63" spans="1:7" ht="15" customHeight="1">
      <c r="B63" s="86" t="s">
        <v>153</v>
      </c>
      <c r="C63" s="87">
        <f>C64+C85+C93+C97</f>
        <v>30214</v>
      </c>
      <c r="D63" s="87">
        <f>D64+D85+D93+D97</f>
        <v>34159</v>
      </c>
      <c r="E63" s="87">
        <f t="shared" si="1"/>
        <v>3945</v>
      </c>
      <c r="F63" s="106">
        <f t="shared" si="0"/>
        <v>0.1305686105778778</v>
      </c>
      <c r="G63" s="89">
        <f t="shared" si="2"/>
        <v>7.0011852763386829E-3</v>
      </c>
    </row>
    <row r="64" spans="1:7">
      <c r="B64" s="93" t="s">
        <v>47</v>
      </c>
      <c r="C64" s="101">
        <f>SUM(C65:C84)</f>
        <v>834</v>
      </c>
      <c r="D64" s="101">
        <f>SUM(D65:D84)</f>
        <v>948</v>
      </c>
      <c r="E64" s="95">
        <f t="shared" si="1"/>
        <v>114</v>
      </c>
      <c r="F64" s="105">
        <f t="shared" si="0"/>
        <v>0.1366906474820144</v>
      </c>
      <c r="G64" s="96">
        <f t="shared" si="2"/>
        <v>1.9430087654700288E-4</v>
      </c>
    </row>
    <row r="65" spans="1:7" ht="12.75">
      <c r="A65" s="14"/>
      <c r="B65" s="22" t="s">
        <v>197</v>
      </c>
      <c r="C65" s="40">
        <v>0</v>
      </c>
      <c r="D65" s="33">
        <v>0</v>
      </c>
      <c r="E65" s="34">
        <f t="shared" si="1"/>
        <v>0</v>
      </c>
      <c r="F65" s="68"/>
      <c r="G65" s="66">
        <f t="shared" si="2"/>
        <v>0</v>
      </c>
    </row>
    <row r="66" spans="1:7" ht="15" customHeight="1">
      <c r="A66" s="14"/>
      <c r="B66" s="23" t="s">
        <v>48</v>
      </c>
      <c r="C66" s="40">
        <v>0</v>
      </c>
      <c r="D66" s="33">
        <v>10</v>
      </c>
      <c r="E66" s="34">
        <f t="shared" si="1"/>
        <v>10</v>
      </c>
      <c r="F66" s="68"/>
      <c r="G66" s="66">
        <f t="shared" si="2"/>
        <v>2.0495873053481316E-6</v>
      </c>
    </row>
    <row r="67" spans="1:7" ht="12.75">
      <c r="A67" s="14"/>
      <c r="B67" s="23" t="s">
        <v>272</v>
      </c>
      <c r="C67" s="40">
        <v>0</v>
      </c>
      <c r="D67" s="33">
        <v>1</v>
      </c>
      <c r="E67" s="34">
        <f t="shared" si="1"/>
        <v>1</v>
      </c>
      <c r="F67" s="68"/>
      <c r="G67" s="66">
        <f t="shared" si="2"/>
        <v>2.0495873053481316E-7</v>
      </c>
    </row>
    <row r="68" spans="1:7" ht="12.75">
      <c r="A68" s="14"/>
      <c r="B68" s="23" t="s">
        <v>157</v>
      </c>
      <c r="C68" s="40">
        <v>4</v>
      </c>
      <c r="D68" s="33">
        <v>2</v>
      </c>
      <c r="E68" s="34">
        <f t="shared" si="1"/>
        <v>-2</v>
      </c>
      <c r="F68" s="68">
        <f t="shared" si="0"/>
        <v>-0.5</v>
      </c>
      <c r="G68" s="66">
        <f t="shared" si="2"/>
        <v>4.0991746106962633E-7</v>
      </c>
    </row>
    <row r="69" spans="1:7" ht="12.75">
      <c r="A69" s="14"/>
      <c r="B69" s="23" t="s">
        <v>52</v>
      </c>
      <c r="C69" s="40">
        <v>0</v>
      </c>
      <c r="D69" s="33">
        <v>1</v>
      </c>
      <c r="E69" s="34">
        <f t="shared" si="1"/>
        <v>1</v>
      </c>
      <c r="F69" s="68"/>
      <c r="G69" s="66">
        <f t="shared" ref="G69:G135" si="5">D69/$D$2</f>
        <v>2.0495873053481316E-7</v>
      </c>
    </row>
    <row r="70" spans="1:7" ht="15" customHeight="1">
      <c r="A70" s="14"/>
      <c r="B70" s="23" t="s">
        <v>270</v>
      </c>
      <c r="C70" s="40">
        <v>0</v>
      </c>
      <c r="D70" s="33">
        <v>0</v>
      </c>
      <c r="E70" s="34">
        <f t="shared" ref="E70:E134" si="6">D70-C70</f>
        <v>0</v>
      </c>
      <c r="F70" s="68"/>
      <c r="G70" s="66">
        <f t="shared" si="5"/>
        <v>0</v>
      </c>
    </row>
    <row r="71" spans="1:7" s="76" customFormat="1" ht="15" customHeight="1">
      <c r="A71" s="14"/>
      <c r="B71" s="23" t="s">
        <v>49</v>
      </c>
      <c r="C71" s="40">
        <v>27</v>
      </c>
      <c r="D71" s="33">
        <v>43</v>
      </c>
      <c r="E71" s="34">
        <f t="shared" si="6"/>
        <v>16</v>
      </c>
      <c r="F71" s="68">
        <f t="shared" ref="F71:F84" si="7">E71/C71</f>
        <v>0.59259259259259256</v>
      </c>
      <c r="G71" s="66">
        <f t="shared" si="5"/>
        <v>8.8132254129969654E-6</v>
      </c>
    </row>
    <row r="72" spans="1:7" ht="15" customHeight="1">
      <c r="A72" s="14"/>
      <c r="B72" s="22" t="s">
        <v>198</v>
      </c>
      <c r="C72" s="40">
        <v>2</v>
      </c>
      <c r="D72" s="33">
        <v>25</v>
      </c>
      <c r="E72" s="34">
        <f t="shared" si="6"/>
        <v>23</v>
      </c>
      <c r="F72" s="68">
        <f t="shared" si="7"/>
        <v>11.5</v>
      </c>
      <c r="G72" s="66">
        <f t="shared" si="5"/>
        <v>5.1239682633703289E-6</v>
      </c>
    </row>
    <row r="73" spans="1:7" ht="12.75">
      <c r="A73" s="14"/>
      <c r="B73" s="23" t="s">
        <v>53</v>
      </c>
      <c r="C73" s="40">
        <v>48</v>
      </c>
      <c r="D73" s="33">
        <v>46</v>
      </c>
      <c r="E73" s="34">
        <f t="shared" si="6"/>
        <v>-2</v>
      </c>
      <c r="F73" s="68">
        <f t="shared" si="7"/>
        <v>-4.1666666666666664E-2</v>
      </c>
      <c r="G73" s="66">
        <f t="shared" si="5"/>
        <v>9.428101604601406E-6</v>
      </c>
    </row>
    <row r="74" spans="1:7" s="76" customFormat="1" ht="12.75">
      <c r="A74" s="14"/>
      <c r="B74" s="23" t="s">
        <v>217</v>
      </c>
      <c r="C74" s="40">
        <v>39</v>
      </c>
      <c r="D74" s="33">
        <v>83</v>
      </c>
      <c r="E74" s="34">
        <f t="shared" si="6"/>
        <v>44</v>
      </c>
      <c r="F74" s="68">
        <f t="shared" si="7"/>
        <v>1.1282051282051282</v>
      </c>
      <c r="G74" s="66">
        <f t="shared" si="5"/>
        <v>1.7011574634389494E-5</v>
      </c>
    </row>
    <row r="75" spans="1:7" ht="15" customHeight="1">
      <c r="A75" s="14"/>
      <c r="B75" s="23" t="s">
        <v>209</v>
      </c>
      <c r="C75" s="40">
        <v>3</v>
      </c>
      <c r="D75" s="33">
        <v>1</v>
      </c>
      <c r="E75" s="34">
        <f t="shared" si="6"/>
        <v>-2</v>
      </c>
      <c r="F75" s="68">
        <f t="shared" si="7"/>
        <v>-0.66666666666666663</v>
      </c>
      <c r="G75" s="66">
        <f t="shared" si="5"/>
        <v>2.0495873053481316E-7</v>
      </c>
    </row>
    <row r="76" spans="1:7" s="13" customFormat="1" ht="16.5" customHeight="1">
      <c r="A76" s="14"/>
      <c r="B76" s="23" t="s">
        <v>51</v>
      </c>
      <c r="C76" s="40">
        <v>1</v>
      </c>
      <c r="D76" s="33">
        <v>0</v>
      </c>
      <c r="E76" s="34">
        <f t="shared" si="6"/>
        <v>-1</v>
      </c>
      <c r="F76" s="68">
        <f t="shared" si="7"/>
        <v>-1</v>
      </c>
      <c r="G76" s="66">
        <f t="shared" si="5"/>
        <v>0</v>
      </c>
    </row>
    <row r="77" spans="1:7" ht="15" customHeight="1">
      <c r="A77" s="14"/>
      <c r="B77" s="23" t="s">
        <v>158</v>
      </c>
      <c r="C77" s="40">
        <v>101</v>
      </c>
      <c r="D77" s="33">
        <v>107</v>
      </c>
      <c r="E77" s="34">
        <f t="shared" si="6"/>
        <v>6</v>
      </c>
      <c r="F77" s="68">
        <f t="shared" si="7"/>
        <v>5.9405940594059403E-2</v>
      </c>
      <c r="G77" s="66">
        <f t="shared" si="5"/>
        <v>2.1930584167225008E-5</v>
      </c>
    </row>
    <row r="78" spans="1:7" ht="14.25" customHeight="1">
      <c r="A78" s="14"/>
      <c r="B78" s="23" t="s">
        <v>159</v>
      </c>
      <c r="C78" s="40">
        <v>1</v>
      </c>
      <c r="D78" s="33">
        <v>0</v>
      </c>
      <c r="E78" s="34">
        <f t="shared" si="6"/>
        <v>-1</v>
      </c>
      <c r="F78" s="68">
        <f t="shared" si="7"/>
        <v>-1</v>
      </c>
      <c r="G78" s="66">
        <f t="shared" si="5"/>
        <v>0</v>
      </c>
    </row>
    <row r="79" spans="1:7" ht="12.75">
      <c r="A79" s="14"/>
      <c r="B79" s="23" t="s">
        <v>160</v>
      </c>
      <c r="C79" s="40">
        <v>2</v>
      </c>
      <c r="D79" s="33">
        <v>2</v>
      </c>
      <c r="E79" s="34">
        <f t="shared" si="6"/>
        <v>0</v>
      </c>
      <c r="F79" s="68">
        <f t="shared" si="7"/>
        <v>0</v>
      </c>
      <c r="G79" s="66">
        <f t="shared" si="5"/>
        <v>4.0991746106962633E-7</v>
      </c>
    </row>
    <row r="80" spans="1:7" ht="12.75">
      <c r="A80" s="14"/>
      <c r="B80" s="23" t="s">
        <v>210</v>
      </c>
      <c r="C80" s="40">
        <v>1</v>
      </c>
      <c r="D80" s="33">
        <v>1</v>
      </c>
      <c r="E80" s="34">
        <f t="shared" si="6"/>
        <v>0</v>
      </c>
      <c r="F80" s="68">
        <f t="shared" si="7"/>
        <v>0</v>
      </c>
      <c r="G80" s="66">
        <f t="shared" si="5"/>
        <v>2.0495873053481316E-7</v>
      </c>
    </row>
    <row r="81" spans="1:7" s="13" customFormat="1" ht="12.75">
      <c r="A81" s="14"/>
      <c r="B81" s="23" t="s">
        <v>219</v>
      </c>
      <c r="C81" s="40">
        <v>0</v>
      </c>
      <c r="D81" s="33">
        <v>1</v>
      </c>
      <c r="E81" s="34">
        <f t="shared" si="6"/>
        <v>1</v>
      </c>
      <c r="F81" s="68"/>
      <c r="G81" s="66">
        <f t="shared" si="5"/>
        <v>2.0495873053481316E-7</v>
      </c>
    </row>
    <row r="82" spans="1:7" ht="15" customHeight="1">
      <c r="A82" s="14"/>
      <c r="B82" s="23" t="s">
        <v>50</v>
      </c>
      <c r="C82" s="40">
        <v>34</v>
      </c>
      <c r="D82" s="33">
        <v>31</v>
      </c>
      <c r="E82" s="34">
        <f t="shared" si="6"/>
        <v>-3</v>
      </c>
      <c r="F82" s="68">
        <f t="shared" si="7"/>
        <v>-8.8235294117647065E-2</v>
      </c>
      <c r="G82" s="66">
        <f t="shared" si="5"/>
        <v>6.3537206465792083E-6</v>
      </c>
    </row>
    <row r="83" spans="1:7" ht="15" customHeight="1">
      <c r="A83" s="14"/>
      <c r="B83" s="23" t="s">
        <v>220</v>
      </c>
      <c r="C83" s="40">
        <v>570</v>
      </c>
      <c r="D83" s="33">
        <v>594</v>
      </c>
      <c r="E83" s="34">
        <f t="shared" si="6"/>
        <v>24</v>
      </c>
      <c r="F83" s="68">
        <f t="shared" si="7"/>
        <v>4.2105263157894736E-2</v>
      </c>
      <c r="G83" s="66">
        <f t="shared" si="5"/>
        <v>1.2174548593767902E-4</v>
      </c>
    </row>
    <row r="84" spans="1:7" ht="15" customHeight="1">
      <c r="A84" s="14"/>
      <c r="B84" s="23" t="s">
        <v>161</v>
      </c>
      <c r="C84" s="40">
        <v>1</v>
      </c>
      <c r="D84" s="33">
        <v>0</v>
      </c>
      <c r="E84" s="34">
        <f t="shared" si="6"/>
        <v>-1</v>
      </c>
      <c r="F84" s="68">
        <f t="shared" si="7"/>
        <v>-1</v>
      </c>
      <c r="G84" s="66">
        <f t="shared" si="5"/>
        <v>0</v>
      </c>
    </row>
    <row r="85" spans="1:7" ht="15" customHeight="1">
      <c r="B85" s="93" t="s">
        <v>54</v>
      </c>
      <c r="C85" s="100">
        <f>SUM(C86:C92)</f>
        <v>128</v>
      </c>
      <c r="D85" s="100">
        <f>SUM(D86:D92)</f>
        <v>175</v>
      </c>
      <c r="E85" s="95">
        <f t="shared" si="6"/>
        <v>47</v>
      </c>
      <c r="F85" s="105">
        <f t="shared" ref="F85:F135" si="8">E85/C85</f>
        <v>0.3671875</v>
      </c>
      <c r="G85" s="96">
        <f t="shared" si="5"/>
        <v>3.5867777843592306E-5</v>
      </c>
    </row>
    <row r="86" spans="1:7" ht="15" customHeight="1">
      <c r="B86" s="23" t="s">
        <v>162</v>
      </c>
      <c r="C86" s="40">
        <v>2</v>
      </c>
      <c r="D86" s="33">
        <v>4</v>
      </c>
      <c r="E86" s="34">
        <f t="shared" si="6"/>
        <v>2</v>
      </c>
      <c r="F86" s="68">
        <f t="shared" si="8"/>
        <v>1</v>
      </c>
      <c r="G86" s="66">
        <f t="shared" si="5"/>
        <v>8.1983492213925266E-7</v>
      </c>
    </row>
    <row r="87" spans="1:7" ht="15" customHeight="1">
      <c r="B87" s="23" t="s">
        <v>211</v>
      </c>
      <c r="C87" s="40">
        <v>49</v>
      </c>
      <c r="D87" s="33">
        <v>58</v>
      </c>
      <c r="E87" s="34">
        <f t="shared" si="6"/>
        <v>9</v>
      </c>
      <c r="F87" s="68">
        <f t="shared" si="8"/>
        <v>0.18367346938775511</v>
      </c>
      <c r="G87" s="66">
        <f t="shared" si="5"/>
        <v>1.1887606371019163E-5</v>
      </c>
    </row>
    <row r="88" spans="1:7" ht="12">
      <c r="B88" s="23" t="s">
        <v>212</v>
      </c>
      <c r="C88" s="40">
        <v>26</v>
      </c>
      <c r="D88" s="33">
        <v>40</v>
      </c>
      <c r="E88" s="34">
        <f t="shared" si="6"/>
        <v>14</v>
      </c>
      <c r="F88" s="68">
        <f t="shared" si="8"/>
        <v>0.53846153846153844</v>
      </c>
      <c r="G88" s="66">
        <f t="shared" si="5"/>
        <v>8.1983492213925266E-6</v>
      </c>
    </row>
    <row r="89" spans="1:7" ht="15" customHeight="1">
      <c r="B89" s="23" t="s">
        <v>55</v>
      </c>
      <c r="C89" s="40">
        <v>9</v>
      </c>
      <c r="D89" s="33">
        <v>6</v>
      </c>
      <c r="E89" s="34">
        <f t="shared" si="6"/>
        <v>-3</v>
      </c>
      <c r="F89" s="68">
        <f t="shared" si="8"/>
        <v>-0.33333333333333331</v>
      </c>
      <c r="G89" s="66">
        <f t="shared" si="5"/>
        <v>1.229752383208879E-6</v>
      </c>
    </row>
    <row r="90" spans="1:7" ht="12">
      <c r="B90" s="23" t="s">
        <v>57</v>
      </c>
      <c r="C90" s="40">
        <v>11</v>
      </c>
      <c r="D90" s="33">
        <v>13</v>
      </c>
      <c r="E90" s="34">
        <f t="shared" si="6"/>
        <v>2</v>
      </c>
      <c r="F90" s="68">
        <f t="shared" si="8"/>
        <v>0.18181818181818182</v>
      </c>
      <c r="G90" s="66">
        <f t="shared" si="5"/>
        <v>2.6644634969525709E-6</v>
      </c>
    </row>
    <row r="91" spans="1:7" ht="15" customHeight="1">
      <c r="B91" s="23" t="s">
        <v>163</v>
      </c>
      <c r="C91" s="40">
        <v>3</v>
      </c>
      <c r="D91" s="33">
        <v>4</v>
      </c>
      <c r="E91" s="34">
        <f t="shared" si="6"/>
        <v>1</v>
      </c>
      <c r="F91" s="68">
        <f t="shared" si="8"/>
        <v>0.33333333333333331</v>
      </c>
      <c r="G91" s="66">
        <f t="shared" si="5"/>
        <v>8.1983492213925266E-7</v>
      </c>
    </row>
    <row r="92" spans="1:7" ht="15" customHeight="1">
      <c r="B92" s="23" t="s">
        <v>56</v>
      </c>
      <c r="C92" s="40">
        <v>28</v>
      </c>
      <c r="D92" s="33">
        <v>50</v>
      </c>
      <c r="E92" s="34">
        <f t="shared" si="6"/>
        <v>22</v>
      </c>
      <c r="F92" s="68">
        <f t="shared" si="8"/>
        <v>0.7857142857142857</v>
      </c>
      <c r="G92" s="66">
        <f t="shared" si="5"/>
        <v>1.0247936526740658E-5</v>
      </c>
    </row>
    <row r="93" spans="1:7" ht="15" customHeight="1">
      <c r="A93" s="15"/>
      <c r="B93" s="93" t="s">
        <v>58</v>
      </c>
      <c r="C93" s="95">
        <f>SUM(C94:C96)</f>
        <v>27523</v>
      </c>
      <c r="D93" s="95">
        <f>SUM(D94:D96)</f>
        <v>30972</v>
      </c>
      <c r="E93" s="95">
        <f t="shared" si="6"/>
        <v>3449</v>
      </c>
      <c r="F93" s="105">
        <f t="shared" si="8"/>
        <v>0.12531337426879338</v>
      </c>
      <c r="G93" s="96">
        <f t="shared" si="5"/>
        <v>6.3479818021242333E-3</v>
      </c>
    </row>
    <row r="94" spans="1:7" ht="15" customHeight="1">
      <c r="B94" s="19" t="s">
        <v>59</v>
      </c>
      <c r="C94" s="40">
        <v>2784</v>
      </c>
      <c r="D94" s="33">
        <v>3273</v>
      </c>
      <c r="E94" s="34">
        <f t="shared" si="6"/>
        <v>489</v>
      </c>
      <c r="F94" s="68">
        <f t="shared" si="8"/>
        <v>0.17564655172413793</v>
      </c>
      <c r="G94" s="66">
        <f t="shared" si="5"/>
        <v>6.7082992504044351E-4</v>
      </c>
    </row>
    <row r="95" spans="1:7" ht="15" customHeight="1">
      <c r="B95" s="19" t="s">
        <v>60</v>
      </c>
      <c r="C95" s="40">
        <v>270</v>
      </c>
      <c r="D95" s="33">
        <v>356</v>
      </c>
      <c r="E95" s="34">
        <f t="shared" si="6"/>
        <v>86</v>
      </c>
      <c r="F95" s="68">
        <f t="shared" si="8"/>
        <v>0.31851851851851853</v>
      </c>
      <c r="G95" s="66">
        <f t="shared" si="5"/>
        <v>7.2965308070393486E-5</v>
      </c>
    </row>
    <row r="96" spans="1:7" ht="15" customHeight="1">
      <c r="B96" s="19" t="s">
        <v>151</v>
      </c>
      <c r="C96" s="40">
        <v>24469</v>
      </c>
      <c r="D96" s="33">
        <v>27343</v>
      </c>
      <c r="E96" s="34">
        <f t="shared" si="6"/>
        <v>2874</v>
      </c>
      <c r="F96" s="68">
        <f t="shared" si="8"/>
        <v>0.1174547386489027</v>
      </c>
      <c r="G96" s="66">
        <f t="shared" si="5"/>
        <v>5.604186569013396E-3</v>
      </c>
    </row>
    <row r="97" spans="2:7" ht="15" customHeight="1">
      <c r="B97" s="93" t="s">
        <v>61</v>
      </c>
      <c r="C97" s="95">
        <f>SUM(C98:C110)</f>
        <v>1729</v>
      </c>
      <c r="D97" s="95">
        <f>SUM(D98:D110)</f>
        <v>2064</v>
      </c>
      <c r="E97" s="95">
        <f t="shared" si="6"/>
        <v>335</v>
      </c>
      <c r="F97" s="105">
        <f t="shared" si="8"/>
        <v>0.19375361480624639</v>
      </c>
      <c r="G97" s="96">
        <f t="shared" si="5"/>
        <v>4.2303481982385439E-4</v>
      </c>
    </row>
    <row r="98" spans="2:7" ht="15" customHeight="1">
      <c r="B98" s="20" t="s">
        <v>62</v>
      </c>
      <c r="C98" s="40">
        <v>366</v>
      </c>
      <c r="D98" s="33">
        <v>357</v>
      </c>
      <c r="E98" s="34">
        <f t="shared" si="6"/>
        <v>-9</v>
      </c>
      <c r="F98" s="68">
        <f t="shared" si="8"/>
        <v>-2.4590163934426229E-2</v>
      </c>
      <c r="G98" s="66">
        <f t="shared" si="5"/>
        <v>7.3170266800928293E-5</v>
      </c>
    </row>
    <row r="99" spans="2:7" ht="15" customHeight="1">
      <c r="B99" s="20" t="s">
        <v>63</v>
      </c>
      <c r="C99" s="40">
        <v>27</v>
      </c>
      <c r="D99" s="33">
        <v>17</v>
      </c>
      <c r="E99" s="34">
        <f t="shared" si="6"/>
        <v>-10</v>
      </c>
      <c r="F99" s="68">
        <f t="shared" si="8"/>
        <v>-0.37037037037037035</v>
      </c>
      <c r="G99" s="66">
        <f t="shared" si="5"/>
        <v>3.4842984190918236E-6</v>
      </c>
    </row>
    <row r="100" spans="2:7" ht="15" customHeight="1">
      <c r="B100" s="20" t="s">
        <v>64</v>
      </c>
      <c r="C100" s="40">
        <v>837</v>
      </c>
      <c r="D100" s="33">
        <v>1016</v>
      </c>
      <c r="E100" s="34">
        <f t="shared" si="6"/>
        <v>179</v>
      </c>
      <c r="F100" s="68">
        <f t="shared" si="8"/>
        <v>0.21385902031063322</v>
      </c>
      <c r="G100" s="66">
        <f t="shared" si="5"/>
        <v>2.0823807022337016E-4</v>
      </c>
    </row>
    <row r="101" spans="2:7" ht="15" customHeight="1">
      <c r="B101" s="20" t="s">
        <v>71</v>
      </c>
      <c r="C101" s="40">
        <v>46</v>
      </c>
      <c r="D101" s="33">
        <v>60</v>
      </c>
      <c r="E101" s="34">
        <f t="shared" si="6"/>
        <v>14</v>
      </c>
      <c r="F101" s="68">
        <f t="shared" si="8"/>
        <v>0.30434782608695654</v>
      </c>
      <c r="G101" s="66">
        <f t="shared" si="5"/>
        <v>1.2297523832088789E-5</v>
      </c>
    </row>
    <row r="102" spans="2:7" s="76" customFormat="1" ht="15" customHeight="1">
      <c r="B102" s="20" t="s">
        <v>67</v>
      </c>
      <c r="C102" s="40">
        <v>243</v>
      </c>
      <c r="D102" s="33">
        <v>326</v>
      </c>
      <c r="E102" s="34">
        <f t="shared" si="6"/>
        <v>83</v>
      </c>
      <c r="F102" s="68">
        <f t="shared" si="8"/>
        <v>0.34156378600823045</v>
      </c>
      <c r="G102" s="66">
        <f t="shared" si="5"/>
        <v>6.6816546154349087E-5</v>
      </c>
    </row>
    <row r="103" spans="2:7" ht="12">
      <c r="B103" s="20" t="s">
        <v>65</v>
      </c>
      <c r="C103" s="40">
        <v>79</v>
      </c>
      <c r="D103" s="33">
        <v>113</v>
      </c>
      <c r="E103" s="34">
        <f t="shared" si="6"/>
        <v>34</v>
      </c>
      <c r="F103" s="68">
        <f t="shared" si="8"/>
        <v>0.43037974683544306</v>
      </c>
      <c r="G103" s="66">
        <f t="shared" si="5"/>
        <v>2.3160336550433889E-5</v>
      </c>
    </row>
    <row r="104" spans="2:7" ht="15" customHeight="1">
      <c r="B104" s="20" t="s">
        <v>164</v>
      </c>
      <c r="C104" s="40">
        <v>3</v>
      </c>
      <c r="D104" s="33">
        <v>2</v>
      </c>
      <c r="E104" s="34">
        <f t="shared" si="6"/>
        <v>-1</v>
      </c>
      <c r="F104" s="68">
        <f t="shared" si="8"/>
        <v>-0.33333333333333331</v>
      </c>
      <c r="G104" s="66">
        <f t="shared" si="5"/>
        <v>4.0991746106962633E-7</v>
      </c>
    </row>
    <row r="105" spans="2:7" ht="15" customHeight="1">
      <c r="B105" s="23" t="s">
        <v>271</v>
      </c>
      <c r="C105" s="40">
        <v>0</v>
      </c>
      <c r="D105" s="33">
        <v>4</v>
      </c>
      <c r="E105" s="34">
        <f t="shared" si="6"/>
        <v>4</v>
      </c>
      <c r="F105" s="68"/>
      <c r="G105" s="66">
        <f t="shared" si="5"/>
        <v>8.1983492213925266E-7</v>
      </c>
    </row>
    <row r="106" spans="2:7" ht="15" customHeight="1">
      <c r="B106" s="20" t="s">
        <v>68</v>
      </c>
      <c r="C106" s="40">
        <v>9</v>
      </c>
      <c r="D106" s="33">
        <v>8</v>
      </c>
      <c r="E106" s="34">
        <f t="shared" si="6"/>
        <v>-1</v>
      </c>
      <c r="F106" s="68">
        <f t="shared" si="8"/>
        <v>-0.1111111111111111</v>
      </c>
      <c r="G106" s="66">
        <f t="shared" si="5"/>
        <v>1.6396698442785053E-6</v>
      </c>
    </row>
    <row r="107" spans="2:7" ht="15" customHeight="1">
      <c r="B107" s="20" t="s">
        <v>69</v>
      </c>
      <c r="C107" s="40">
        <v>52</v>
      </c>
      <c r="D107" s="33">
        <v>84</v>
      </c>
      <c r="E107" s="34">
        <f t="shared" si="6"/>
        <v>32</v>
      </c>
      <c r="F107" s="68">
        <f t="shared" si="8"/>
        <v>0.61538461538461542</v>
      </c>
      <c r="G107" s="66">
        <f t="shared" si="5"/>
        <v>1.7216533364924305E-5</v>
      </c>
    </row>
    <row r="108" spans="2:7" ht="15" customHeight="1">
      <c r="B108" s="20" t="s">
        <v>202</v>
      </c>
      <c r="C108" s="40">
        <v>5</v>
      </c>
      <c r="D108" s="33">
        <v>9</v>
      </c>
      <c r="E108" s="34">
        <f t="shared" si="6"/>
        <v>4</v>
      </c>
      <c r="F108" s="68">
        <f t="shared" si="8"/>
        <v>0.8</v>
      </c>
      <c r="G108" s="66">
        <f t="shared" si="5"/>
        <v>1.8446285748133185E-6</v>
      </c>
    </row>
    <row r="109" spans="2:7" ht="16.5" customHeight="1">
      <c r="B109" s="22" t="s">
        <v>70</v>
      </c>
      <c r="C109" s="40">
        <v>33</v>
      </c>
      <c r="D109" s="33">
        <v>26</v>
      </c>
      <c r="E109" s="34">
        <f t="shared" si="6"/>
        <v>-7</v>
      </c>
      <c r="F109" s="68">
        <f t="shared" si="8"/>
        <v>-0.21212121212121213</v>
      </c>
      <c r="G109" s="66">
        <f t="shared" si="5"/>
        <v>5.3289269939051418E-6</v>
      </c>
    </row>
    <row r="110" spans="2:7" ht="18" customHeight="1">
      <c r="B110" s="20" t="s">
        <v>66</v>
      </c>
      <c r="C110" s="40">
        <v>29</v>
      </c>
      <c r="D110" s="33">
        <v>42</v>
      </c>
      <c r="E110" s="34">
        <f t="shared" si="6"/>
        <v>13</v>
      </c>
      <c r="F110" s="68">
        <f t="shared" si="8"/>
        <v>0.44827586206896552</v>
      </c>
      <c r="G110" s="66">
        <f t="shared" si="5"/>
        <v>8.6082666824621525E-6</v>
      </c>
    </row>
    <row r="111" spans="2:7" ht="33.75" customHeight="1">
      <c r="B111" s="90" t="s">
        <v>72</v>
      </c>
      <c r="C111" s="87">
        <f>C112+C120+C136+C146</f>
        <v>50916</v>
      </c>
      <c r="D111" s="87">
        <f>D112+D120+D136+D146</f>
        <v>182833</v>
      </c>
      <c r="E111" s="87">
        <f t="shared" si="6"/>
        <v>131917</v>
      </c>
      <c r="F111" s="106">
        <f t="shared" si="8"/>
        <v>2.5908751669416294</v>
      </c>
      <c r="G111" s="89">
        <f t="shared" si="5"/>
        <v>3.7473219579871493E-2</v>
      </c>
    </row>
    <row r="112" spans="2:7" ht="21.75" customHeight="1">
      <c r="B112" s="98" t="s">
        <v>194</v>
      </c>
      <c r="C112" s="95">
        <f>SUM(C113:C119)</f>
        <v>14170</v>
      </c>
      <c r="D112" s="95">
        <f>SUM(D113:D119)</f>
        <v>17921</v>
      </c>
      <c r="E112" s="95">
        <f t="shared" si="6"/>
        <v>3751</v>
      </c>
      <c r="F112" s="105">
        <f t="shared" si="8"/>
        <v>0.26471418489767112</v>
      </c>
      <c r="G112" s="96">
        <f t="shared" si="5"/>
        <v>3.6730654099143868E-3</v>
      </c>
    </row>
    <row r="113" spans="2:7" ht="12">
      <c r="B113" s="20" t="s">
        <v>86</v>
      </c>
      <c r="C113" s="40">
        <v>6905</v>
      </c>
      <c r="D113" s="33">
        <v>9998</v>
      </c>
      <c r="E113" s="34">
        <f t="shared" si="6"/>
        <v>3093</v>
      </c>
      <c r="F113" s="68">
        <f t="shared" si="8"/>
        <v>0.44793627805937725</v>
      </c>
      <c r="G113" s="66">
        <f t="shared" si="5"/>
        <v>2.049177387887062E-3</v>
      </c>
    </row>
    <row r="114" spans="2:7" ht="15" customHeight="1">
      <c r="B114" s="24" t="s">
        <v>87</v>
      </c>
      <c r="C114" s="40">
        <v>51</v>
      </c>
      <c r="D114" s="33">
        <v>62</v>
      </c>
      <c r="E114" s="34">
        <f t="shared" si="6"/>
        <v>11</v>
      </c>
      <c r="F114" s="68">
        <f t="shared" si="8"/>
        <v>0.21568627450980393</v>
      </c>
      <c r="G114" s="66">
        <f t="shared" si="5"/>
        <v>1.2707441293158417E-5</v>
      </c>
    </row>
    <row r="115" spans="2:7" ht="12">
      <c r="B115" s="24" t="s">
        <v>77</v>
      </c>
      <c r="C115" s="40">
        <v>4275</v>
      </c>
      <c r="D115" s="33">
        <v>4522</v>
      </c>
      <c r="E115" s="34">
        <f t="shared" si="6"/>
        <v>247</v>
      </c>
      <c r="F115" s="68">
        <f t="shared" si="8"/>
        <v>5.7777777777777775E-2</v>
      </c>
      <c r="G115" s="66">
        <f t="shared" si="5"/>
        <v>9.2682337947842515E-4</v>
      </c>
    </row>
    <row r="116" spans="2:7" s="52" customFormat="1" ht="12">
      <c r="B116" s="24" t="s">
        <v>81</v>
      </c>
      <c r="C116" s="40">
        <v>78</v>
      </c>
      <c r="D116" s="33">
        <v>87</v>
      </c>
      <c r="E116" s="34">
        <f t="shared" si="6"/>
        <v>9</v>
      </c>
      <c r="F116" s="68">
        <f t="shared" si="8"/>
        <v>0.11538461538461539</v>
      </c>
      <c r="G116" s="66">
        <f t="shared" si="5"/>
        <v>1.7831409556528746E-5</v>
      </c>
    </row>
    <row r="117" spans="2:7" ht="15" customHeight="1">
      <c r="B117" s="21" t="s">
        <v>260</v>
      </c>
      <c r="C117" s="40">
        <v>8</v>
      </c>
      <c r="D117" s="33">
        <v>15</v>
      </c>
      <c r="E117" s="34">
        <f t="shared" si="6"/>
        <v>7</v>
      </c>
      <c r="F117" s="68">
        <f t="shared" si="8"/>
        <v>0.875</v>
      </c>
      <c r="G117" s="66">
        <f t="shared" si="5"/>
        <v>3.0743809580221973E-6</v>
      </c>
    </row>
    <row r="118" spans="2:7" ht="12">
      <c r="B118" s="21" t="s">
        <v>165</v>
      </c>
      <c r="C118" s="40">
        <v>2615</v>
      </c>
      <c r="D118" s="33">
        <v>2995</v>
      </c>
      <c r="E118" s="34">
        <f t="shared" si="6"/>
        <v>380</v>
      </c>
      <c r="F118" s="68">
        <f t="shared" si="8"/>
        <v>0.14531548757170173</v>
      </c>
      <c r="G118" s="66">
        <f t="shared" si="5"/>
        <v>6.138513979517654E-4</v>
      </c>
    </row>
    <row r="119" spans="2:7" ht="15" customHeight="1">
      <c r="B119" s="21" t="s">
        <v>166</v>
      </c>
      <c r="C119" s="40">
        <v>238</v>
      </c>
      <c r="D119" s="33">
        <v>242</v>
      </c>
      <c r="E119" s="34">
        <f t="shared" si="6"/>
        <v>4</v>
      </c>
      <c r="F119" s="68">
        <f t="shared" si="8"/>
        <v>1.680672268907563E-2</v>
      </c>
      <c r="G119" s="66">
        <f t="shared" si="5"/>
        <v>4.9600012789424785E-5</v>
      </c>
    </row>
    <row r="120" spans="2:7" ht="15" customHeight="1">
      <c r="B120" s="99" t="s">
        <v>195</v>
      </c>
      <c r="C120" s="94">
        <f>SUM(C121:C135)</f>
        <v>2574</v>
      </c>
      <c r="D120" s="94">
        <f>SUM(D121:D135)</f>
        <v>2748</v>
      </c>
      <c r="E120" s="95">
        <f t="shared" si="6"/>
        <v>174</v>
      </c>
      <c r="F120" s="105">
        <f t="shared" si="8"/>
        <v>6.75990675990676E-2</v>
      </c>
      <c r="G120" s="96">
        <f t="shared" si="5"/>
        <v>5.6322659150966656E-4</v>
      </c>
    </row>
    <row r="121" spans="2:7" ht="12">
      <c r="B121" s="21" t="s">
        <v>156</v>
      </c>
      <c r="C121" s="40">
        <v>1</v>
      </c>
      <c r="D121" s="33">
        <v>5</v>
      </c>
      <c r="E121" s="34">
        <f t="shared" si="6"/>
        <v>4</v>
      </c>
      <c r="F121" s="68">
        <f t="shared" si="8"/>
        <v>4</v>
      </c>
      <c r="G121" s="66">
        <f t="shared" si="5"/>
        <v>1.0247936526740658E-6</v>
      </c>
    </row>
    <row r="122" spans="2:7" ht="15" customHeight="1">
      <c r="B122" s="21" t="s">
        <v>73</v>
      </c>
      <c r="C122" s="40">
        <v>2056</v>
      </c>
      <c r="D122" s="33">
        <v>2185</v>
      </c>
      <c r="E122" s="34">
        <f t="shared" si="6"/>
        <v>129</v>
      </c>
      <c r="F122" s="68">
        <f t="shared" si="8"/>
        <v>6.2743190661478598E-2</v>
      </c>
      <c r="G122" s="66">
        <f t="shared" si="5"/>
        <v>4.4783482621856674E-4</v>
      </c>
    </row>
    <row r="123" spans="2:7" ht="15" customHeight="1">
      <c r="B123" s="21" t="s">
        <v>85</v>
      </c>
      <c r="C123" s="40">
        <v>9</v>
      </c>
      <c r="D123" s="33">
        <v>5</v>
      </c>
      <c r="E123" s="34">
        <f t="shared" si="6"/>
        <v>-4</v>
      </c>
      <c r="F123" s="68">
        <f t="shared" si="8"/>
        <v>-0.44444444444444442</v>
      </c>
      <c r="G123" s="66">
        <f t="shared" si="5"/>
        <v>1.0247936526740658E-6</v>
      </c>
    </row>
    <row r="124" spans="2:7" ht="15" customHeight="1">
      <c r="B124" s="21" t="s">
        <v>167</v>
      </c>
      <c r="C124" s="40">
        <v>3</v>
      </c>
      <c r="D124" s="33">
        <v>0</v>
      </c>
      <c r="E124" s="34">
        <f t="shared" si="6"/>
        <v>-3</v>
      </c>
      <c r="F124" s="68">
        <f t="shared" si="8"/>
        <v>-1</v>
      </c>
      <c r="G124" s="66">
        <f t="shared" si="5"/>
        <v>0</v>
      </c>
    </row>
    <row r="125" spans="2:7" ht="15" customHeight="1">
      <c r="B125" s="21" t="s">
        <v>168</v>
      </c>
      <c r="C125" s="40">
        <v>0</v>
      </c>
      <c r="D125" s="33">
        <v>1</v>
      </c>
      <c r="E125" s="34">
        <f t="shared" si="6"/>
        <v>1</v>
      </c>
      <c r="F125" s="68"/>
      <c r="G125" s="66">
        <f t="shared" si="5"/>
        <v>2.0495873053481316E-7</v>
      </c>
    </row>
    <row r="126" spans="2:7" ht="15" customHeight="1">
      <c r="B126" s="21" t="s">
        <v>213</v>
      </c>
      <c r="C126" s="40">
        <v>0</v>
      </c>
      <c r="D126" s="33">
        <v>0</v>
      </c>
      <c r="E126" s="34">
        <f t="shared" si="6"/>
        <v>0</v>
      </c>
      <c r="F126" s="68"/>
      <c r="G126" s="66">
        <f t="shared" si="5"/>
        <v>0</v>
      </c>
    </row>
    <row r="127" spans="2:7" ht="15" customHeight="1">
      <c r="B127" s="21" t="s">
        <v>75</v>
      </c>
      <c r="C127" s="40">
        <v>495</v>
      </c>
      <c r="D127" s="33">
        <v>534</v>
      </c>
      <c r="E127" s="34">
        <f t="shared" si="6"/>
        <v>39</v>
      </c>
      <c r="F127" s="68">
        <f t="shared" si="8"/>
        <v>7.8787878787878782E-2</v>
      </c>
      <c r="G127" s="66">
        <f t="shared" si="5"/>
        <v>1.0944796210559024E-4</v>
      </c>
    </row>
    <row r="128" spans="2:7" ht="15" customHeight="1">
      <c r="B128" s="21" t="s">
        <v>214</v>
      </c>
      <c r="C128" s="40">
        <v>1</v>
      </c>
      <c r="D128" s="33">
        <v>0</v>
      </c>
      <c r="E128" s="34">
        <f t="shared" si="6"/>
        <v>-1</v>
      </c>
      <c r="F128" s="68">
        <f t="shared" si="8"/>
        <v>-1</v>
      </c>
      <c r="G128" s="66">
        <f t="shared" si="5"/>
        <v>0</v>
      </c>
    </row>
    <row r="129" spans="1:7" ht="15" customHeight="1">
      <c r="B129" s="21" t="s">
        <v>169</v>
      </c>
      <c r="C129" s="40">
        <v>1</v>
      </c>
      <c r="D129" s="33">
        <v>1</v>
      </c>
      <c r="E129" s="34">
        <f t="shared" si="6"/>
        <v>0</v>
      </c>
      <c r="F129" s="68">
        <f t="shared" si="8"/>
        <v>0</v>
      </c>
      <c r="G129" s="66">
        <f t="shared" si="5"/>
        <v>2.0495873053481316E-7</v>
      </c>
    </row>
    <row r="130" spans="1:7" s="13" customFormat="1" ht="15" customHeight="1">
      <c r="B130" s="21" t="s">
        <v>74</v>
      </c>
      <c r="C130" s="40">
        <v>0</v>
      </c>
      <c r="D130" s="33">
        <v>0</v>
      </c>
      <c r="E130" s="34">
        <f t="shared" si="6"/>
        <v>0</v>
      </c>
      <c r="F130" s="68"/>
      <c r="G130" s="66">
        <f t="shared" si="5"/>
        <v>0</v>
      </c>
    </row>
    <row r="131" spans="1:7" s="13" customFormat="1" ht="15" customHeight="1">
      <c r="B131" s="21" t="s">
        <v>170</v>
      </c>
      <c r="C131" s="40">
        <v>5</v>
      </c>
      <c r="D131" s="33">
        <v>8</v>
      </c>
      <c r="E131" s="34">
        <f t="shared" si="6"/>
        <v>3</v>
      </c>
      <c r="F131" s="68">
        <f t="shared" si="8"/>
        <v>0.6</v>
      </c>
      <c r="G131" s="66">
        <f t="shared" si="5"/>
        <v>1.6396698442785053E-6</v>
      </c>
    </row>
    <row r="132" spans="1:7" s="13" customFormat="1" ht="15" customHeight="1">
      <c r="B132" s="21" t="s">
        <v>84</v>
      </c>
      <c r="C132" s="40">
        <v>1</v>
      </c>
      <c r="D132" s="33">
        <v>8</v>
      </c>
      <c r="E132" s="34">
        <f t="shared" si="6"/>
        <v>7</v>
      </c>
      <c r="F132" s="68">
        <f t="shared" si="8"/>
        <v>7</v>
      </c>
      <c r="G132" s="66">
        <f t="shared" si="5"/>
        <v>1.6396698442785053E-6</v>
      </c>
    </row>
    <row r="133" spans="1:7" s="13" customFormat="1" ht="15" customHeight="1">
      <c r="B133" s="21" t="s">
        <v>171</v>
      </c>
      <c r="C133" s="40">
        <v>0</v>
      </c>
      <c r="D133" s="33">
        <v>1</v>
      </c>
      <c r="E133" s="34">
        <f t="shared" si="6"/>
        <v>1</v>
      </c>
      <c r="F133" s="68"/>
      <c r="G133" s="66">
        <f t="shared" si="5"/>
        <v>2.0495873053481316E-7</v>
      </c>
    </row>
    <row r="134" spans="1:7" s="13" customFormat="1" ht="15" customHeight="1">
      <c r="B134" s="21" t="s">
        <v>172</v>
      </c>
      <c r="C134" s="40">
        <v>2</v>
      </c>
      <c r="D134" s="33">
        <v>0</v>
      </c>
      <c r="E134" s="34">
        <f t="shared" si="6"/>
        <v>-2</v>
      </c>
      <c r="F134" s="68">
        <f t="shared" si="8"/>
        <v>-1</v>
      </c>
      <c r="G134" s="66">
        <f t="shared" si="5"/>
        <v>0</v>
      </c>
    </row>
    <row r="135" spans="1:7" s="13" customFormat="1" ht="15" customHeight="1">
      <c r="B135" s="21" t="s">
        <v>173</v>
      </c>
      <c r="C135" s="40">
        <v>0</v>
      </c>
      <c r="D135" s="33">
        <v>0</v>
      </c>
      <c r="E135" s="34">
        <f t="shared" ref="E135:E201" si="9">D135-C135</f>
        <v>0</v>
      </c>
      <c r="F135" s="68"/>
      <c r="G135" s="66">
        <f t="shared" si="5"/>
        <v>0</v>
      </c>
    </row>
    <row r="136" spans="1:7" ht="15" customHeight="1">
      <c r="B136" s="93" t="s">
        <v>206</v>
      </c>
      <c r="C136" s="95">
        <f>SUM(C137:C145)</f>
        <v>28104</v>
      </c>
      <c r="D136" s="95">
        <f>SUM(D137:D145)</f>
        <v>149191</v>
      </c>
      <c r="E136" s="95">
        <f t="shared" si="9"/>
        <v>121087</v>
      </c>
      <c r="F136" s="105">
        <f t="shared" ref="F136:F201" si="10">E136/C136</f>
        <v>4.3085325932251637</v>
      </c>
      <c r="G136" s="96">
        <f t="shared" ref="G136:G204" si="11">D136/$D$2</f>
        <v>3.0577997967219311E-2</v>
      </c>
    </row>
    <row r="137" spans="1:7" ht="15" customHeight="1">
      <c r="A137" s="14"/>
      <c r="B137" s="20" t="s">
        <v>103</v>
      </c>
      <c r="C137" s="40">
        <v>124</v>
      </c>
      <c r="D137" s="33">
        <v>249</v>
      </c>
      <c r="E137" s="34">
        <f t="shared" si="9"/>
        <v>125</v>
      </c>
      <c r="F137" s="68">
        <f t="shared" si="10"/>
        <v>1.0080645161290323</v>
      </c>
      <c r="G137" s="66">
        <f t="shared" si="11"/>
        <v>5.1034723903168474E-5</v>
      </c>
    </row>
    <row r="138" spans="1:7" ht="15" customHeight="1">
      <c r="A138" s="14"/>
      <c r="B138" s="20" t="s">
        <v>104</v>
      </c>
      <c r="C138" s="40">
        <v>151</v>
      </c>
      <c r="D138" s="33">
        <v>258</v>
      </c>
      <c r="E138" s="34">
        <f t="shared" si="9"/>
        <v>107</v>
      </c>
      <c r="F138" s="68">
        <f t="shared" si="10"/>
        <v>0.70860927152317876</v>
      </c>
      <c r="G138" s="66">
        <f t="shared" si="11"/>
        <v>5.2879352477981799E-5</v>
      </c>
    </row>
    <row r="139" spans="1:7" s="13" customFormat="1" ht="15" customHeight="1">
      <c r="A139" s="14"/>
      <c r="B139" s="20" t="s">
        <v>215</v>
      </c>
      <c r="C139" s="40">
        <v>2</v>
      </c>
      <c r="D139" s="33">
        <v>4</v>
      </c>
      <c r="E139" s="34">
        <f t="shared" si="9"/>
        <v>2</v>
      </c>
      <c r="F139" s="68">
        <f t="shared" si="10"/>
        <v>1</v>
      </c>
      <c r="G139" s="66">
        <f t="shared" si="11"/>
        <v>8.1983492213925266E-7</v>
      </c>
    </row>
    <row r="140" spans="1:7" ht="15" customHeight="1">
      <c r="A140" s="14"/>
      <c r="B140" s="20" t="s">
        <v>105</v>
      </c>
      <c r="C140" s="40">
        <v>6891</v>
      </c>
      <c r="D140" s="33">
        <v>24383</v>
      </c>
      <c r="E140" s="34">
        <f t="shared" si="9"/>
        <v>17492</v>
      </c>
      <c r="F140" s="68">
        <f t="shared" si="10"/>
        <v>2.5383833986359021</v>
      </c>
      <c r="G140" s="66">
        <f t="shared" si="11"/>
        <v>4.9975087266303491E-3</v>
      </c>
    </row>
    <row r="141" spans="1:7" ht="12.75">
      <c r="A141" s="14"/>
      <c r="B141" s="20" t="s">
        <v>106</v>
      </c>
      <c r="C141" s="40">
        <v>19601</v>
      </c>
      <c r="D141" s="33">
        <v>120182</v>
      </c>
      <c r="E141" s="34">
        <f t="shared" si="9"/>
        <v>100581</v>
      </c>
      <c r="F141" s="68">
        <f t="shared" si="10"/>
        <v>5.1314218662313147</v>
      </c>
      <c r="G141" s="66">
        <f t="shared" si="11"/>
        <v>2.4632350153134915E-2</v>
      </c>
    </row>
    <row r="142" spans="1:7" ht="12.75">
      <c r="A142" s="14"/>
      <c r="B142" s="23" t="s">
        <v>174</v>
      </c>
      <c r="C142" s="40">
        <v>10</v>
      </c>
      <c r="D142" s="33">
        <v>20</v>
      </c>
      <c r="E142" s="34">
        <f t="shared" si="9"/>
        <v>10</v>
      </c>
      <c r="F142" s="68">
        <f t="shared" si="10"/>
        <v>1</v>
      </c>
      <c r="G142" s="66">
        <f t="shared" si="11"/>
        <v>4.0991746106962633E-6</v>
      </c>
    </row>
    <row r="143" spans="1:7" ht="15" customHeight="1">
      <c r="A143" s="14"/>
      <c r="B143" s="20" t="s">
        <v>107</v>
      </c>
      <c r="C143" s="40">
        <v>102</v>
      </c>
      <c r="D143" s="33">
        <v>257</v>
      </c>
      <c r="E143" s="34">
        <f t="shared" si="9"/>
        <v>155</v>
      </c>
      <c r="F143" s="68">
        <f t="shared" si="10"/>
        <v>1.5196078431372548</v>
      </c>
      <c r="G143" s="66">
        <f t="shared" si="11"/>
        <v>5.2674393747446985E-5</v>
      </c>
    </row>
    <row r="144" spans="1:7" ht="15" customHeight="1">
      <c r="A144" s="14"/>
      <c r="B144" s="20" t="s">
        <v>108</v>
      </c>
      <c r="C144" s="40">
        <v>758</v>
      </c>
      <c r="D144" s="33">
        <v>2701</v>
      </c>
      <c r="E144" s="34">
        <f t="shared" si="9"/>
        <v>1943</v>
      </c>
      <c r="F144" s="68">
        <f t="shared" si="10"/>
        <v>2.5633245382585752</v>
      </c>
      <c r="G144" s="66">
        <f t="shared" si="11"/>
        <v>5.5359353117453037E-4</v>
      </c>
    </row>
    <row r="145" spans="1:7" ht="15" customHeight="1">
      <c r="A145" s="14"/>
      <c r="B145" s="20" t="s">
        <v>109</v>
      </c>
      <c r="C145" s="40">
        <v>465</v>
      </c>
      <c r="D145" s="33">
        <v>1137</v>
      </c>
      <c r="E145" s="34">
        <f t="shared" si="9"/>
        <v>672</v>
      </c>
      <c r="F145" s="68">
        <f t="shared" si="10"/>
        <v>1.4451612903225806</v>
      </c>
      <c r="G145" s="66">
        <f t="shared" si="11"/>
        <v>2.3303807661808257E-4</v>
      </c>
    </row>
    <row r="146" spans="1:7" ht="15" customHeight="1">
      <c r="A146" s="14"/>
      <c r="B146" s="98" t="s">
        <v>207</v>
      </c>
      <c r="C146" s="94">
        <f>SUM(C147:C156)</f>
        <v>6068</v>
      </c>
      <c r="D146" s="94">
        <f>SUM(D147:D156)</f>
        <v>12973</v>
      </c>
      <c r="E146" s="95">
        <f t="shared" si="9"/>
        <v>6905</v>
      </c>
      <c r="F146" s="105">
        <f t="shared" si="10"/>
        <v>1.1379367172050099</v>
      </c>
      <c r="G146" s="96">
        <f t="shared" si="11"/>
        <v>2.658929611228131E-3</v>
      </c>
    </row>
    <row r="147" spans="1:7" ht="15" customHeight="1">
      <c r="B147" s="23" t="s">
        <v>261</v>
      </c>
      <c r="C147" s="40">
        <v>5</v>
      </c>
      <c r="D147" s="33">
        <v>1</v>
      </c>
      <c r="E147" s="34">
        <f t="shared" si="9"/>
        <v>-4</v>
      </c>
      <c r="F147" s="68">
        <f t="shared" si="10"/>
        <v>-0.8</v>
      </c>
      <c r="G147" s="66">
        <f t="shared" si="11"/>
        <v>2.0495873053481316E-7</v>
      </c>
    </row>
    <row r="148" spans="1:7" s="76" customFormat="1" ht="15" customHeight="1">
      <c r="B148" s="23" t="s">
        <v>258</v>
      </c>
      <c r="C148" s="40">
        <v>6</v>
      </c>
      <c r="D148" s="33">
        <v>18</v>
      </c>
      <c r="E148" s="34">
        <f t="shared" si="9"/>
        <v>12</v>
      </c>
      <c r="F148" s="68">
        <f t="shared" si="10"/>
        <v>2</v>
      </c>
      <c r="G148" s="66">
        <f t="shared" si="11"/>
        <v>3.689257149626637E-6</v>
      </c>
    </row>
    <row r="149" spans="1:7" ht="12">
      <c r="B149" s="23" t="s">
        <v>78</v>
      </c>
      <c r="C149" s="40">
        <v>256</v>
      </c>
      <c r="D149" s="33">
        <v>610</v>
      </c>
      <c r="E149" s="34">
        <f t="shared" si="9"/>
        <v>354</v>
      </c>
      <c r="F149" s="68">
        <f t="shared" si="10"/>
        <v>1.3828125</v>
      </c>
      <c r="G149" s="66">
        <f t="shared" si="11"/>
        <v>1.2502482562623603E-4</v>
      </c>
    </row>
    <row r="150" spans="1:7" ht="15" customHeight="1">
      <c r="B150" s="23" t="s">
        <v>273</v>
      </c>
      <c r="C150" s="40">
        <v>19</v>
      </c>
      <c r="D150" s="33">
        <v>2</v>
      </c>
      <c r="E150" s="34">
        <f t="shared" si="9"/>
        <v>-17</v>
      </c>
      <c r="F150" s="68">
        <f t="shared" si="10"/>
        <v>-0.89473684210526316</v>
      </c>
      <c r="G150" s="66">
        <f t="shared" si="11"/>
        <v>4.0991746106962633E-7</v>
      </c>
    </row>
    <row r="151" spans="1:7" ht="12">
      <c r="B151" s="23" t="s">
        <v>79</v>
      </c>
      <c r="C151" s="40">
        <v>315</v>
      </c>
      <c r="D151" s="33">
        <v>651</v>
      </c>
      <c r="E151" s="34">
        <f t="shared" si="9"/>
        <v>336</v>
      </c>
      <c r="F151" s="68">
        <f t="shared" si="10"/>
        <v>1.0666666666666667</v>
      </c>
      <c r="G151" s="66">
        <f t="shared" si="11"/>
        <v>1.3342813357816337E-4</v>
      </c>
    </row>
    <row r="152" spans="1:7" s="76" customFormat="1" ht="12">
      <c r="B152" s="23" t="s">
        <v>80</v>
      </c>
      <c r="C152" s="40">
        <v>72</v>
      </c>
      <c r="D152" s="33">
        <v>220</v>
      </c>
      <c r="E152" s="34">
        <f t="shared" si="9"/>
        <v>148</v>
      </c>
      <c r="F152" s="68">
        <f t="shared" si="10"/>
        <v>2.0555555555555554</v>
      </c>
      <c r="G152" s="66">
        <f t="shared" si="11"/>
        <v>4.5090920717658897E-5</v>
      </c>
    </row>
    <row r="153" spans="1:7" s="52" customFormat="1" ht="12">
      <c r="B153" s="23" t="s">
        <v>193</v>
      </c>
      <c r="C153" s="40">
        <v>4375</v>
      </c>
      <c r="D153" s="33">
        <v>10151</v>
      </c>
      <c r="E153" s="34">
        <f t="shared" si="9"/>
        <v>5776</v>
      </c>
      <c r="F153" s="68">
        <f t="shared" si="10"/>
        <v>1.3202285714285715</v>
      </c>
      <c r="G153" s="66">
        <f t="shared" si="11"/>
        <v>2.0805360736588885E-3</v>
      </c>
    </row>
    <row r="154" spans="1:7" ht="12">
      <c r="B154" s="23" t="s">
        <v>82</v>
      </c>
      <c r="C154" s="40">
        <v>313</v>
      </c>
      <c r="D154" s="33">
        <v>322</v>
      </c>
      <c r="E154" s="34">
        <f t="shared" si="9"/>
        <v>9</v>
      </c>
      <c r="F154" s="68">
        <f t="shared" si="10"/>
        <v>2.8753993610223641E-2</v>
      </c>
      <c r="G154" s="66">
        <f t="shared" si="11"/>
        <v>6.5996711232209842E-5</v>
      </c>
    </row>
    <row r="155" spans="1:7" ht="15" customHeight="1">
      <c r="B155" s="23" t="s">
        <v>83</v>
      </c>
      <c r="C155" s="40">
        <v>652</v>
      </c>
      <c r="D155" s="33">
        <v>896</v>
      </c>
      <c r="E155" s="34">
        <f t="shared" si="9"/>
        <v>244</v>
      </c>
      <c r="F155" s="68">
        <f t="shared" si="10"/>
        <v>0.37423312883435583</v>
      </c>
      <c r="G155" s="66">
        <f t="shared" si="11"/>
        <v>1.836430225591926E-4</v>
      </c>
    </row>
    <row r="156" spans="1:7" ht="15" customHeight="1">
      <c r="B156" s="23" t="s">
        <v>76</v>
      </c>
      <c r="C156" s="40">
        <v>55</v>
      </c>
      <c r="D156" s="33">
        <v>102</v>
      </c>
      <c r="E156" s="34">
        <f t="shared" si="9"/>
        <v>47</v>
      </c>
      <c r="F156" s="68">
        <f t="shared" si="10"/>
        <v>0.8545454545454545</v>
      </c>
      <c r="G156" s="66">
        <f t="shared" si="11"/>
        <v>2.0905790514550941E-5</v>
      </c>
    </row>
    <row r="157" spans="1:7" ht="15" customHeight="1">
      <c r="B157" s="86" t="s">
        <v>88</v>
      </c>
      <c r="C157" s="87">
        <f>SUM(C158:C171)</f>
        <v>44571</v>
      </c>
      <c r="D157" s="87">
        <f>SUM(D158:D171)</f>
        <v>74478</v>
      </c>
      <c r="E157" s="87">
        <f t="shared" si="9"/>
        <v>29907</v>
      </c>
      <c r="F157" s="88">
        <f t="shared" si="10"/>
        <v>0.67099683650804332</v>
      </c>
      <c r="G157" s="89">
        <f t="shared" si="11"/>
        <v>1.5264916332771815E-2</v>
      </c>
    </row>
    <row r="158" spans="1:7" ht="15" customHeight="1">
      <c r="B158" s="20" t="s">
        <v>90</v>
      </c>
      <c r="C158" s="40">
        <v>1497</v>
      </c>
      <c r="D158" s="33">
        <v>2199</v>
      </c>
      <c r="E158" s="34">
        <f t="shared" si="9"/>
        <v>702</v>
      </c>
      <c r="F158" s="68">
        <f t="shared" si="10"/>
        <v>0.46893787575150303</v>
      </c>
      <c r="G158" s="66">
        <f t="shared" si="11"/>
        <v>4.5070424844605416E-4</v>
      </c>
    </row>
    <row r="159" spans="1:7" ht="15" customHeight="1">
      <c r="B159" s="20" t="s">
        <v>91</v>
      </c>
      <c r="C159" s="40">
        <v>1594</v>
      </c>
      <c r="D159" s="33">
        <v>4441</v>
      </c>
      <c r="E159" s="34">
        <f t="shared" si="9"/>
        <v>2847</v>
      </c>
      <c r="F159" s="68">
        <f t="shared" si="10"/>
        <v>1.786072772898369</v>
      </c>
      <c r="G159" s="66">
        <f t="shared" si="11"/>
        <v>9.1022172230510528E-4</v>
      </c>
    </row>
    <row r="160" spans="1:7" ht="15" customHeight="1">
      <c r="B160" s="25" t="s">
        <v>92</v>
      </c>
      <c r="C160" s="40">
        <v>7142</v>
      </c>
      <c r="D160" s="33">
        <v>3661</v>
      </c>
      <c r="E160" s="34">
        <f t="shared" si="9"/>
        <v>-3481</v>
      </c>
      <c r="F160" s="68">
        <f t="shared" si="10"/>
        <v>-0.48739848781853823</v>
      </c>
      <c r="G160" s="66">
        <f t="shared" si="11"/>
        <v>7.5035391248795102E-4</v>
      </c>
    </row>
    <row r="161" spans="2:7" ht="15" customHeight="1">
      <c r="B161" s="26" t="s">
        <v>94</v>
      </c>
      <c r="C161" s="40">
        <v>628</v>
      </c>
      <c r="D161" s="33">
        <v>2902</v>
      </c>
      <c r="E161" s="34">
        <f t="shared" si="9"/>
        <v>2274</v>
      </c>
      <c r="F161" s="68">
        <f t="shared" si="10"/>
        <v>3.621019108280255</v>
      </c>
      <c r="G161" s="66">
        <f t="shared" si="11"/>
        <v>5.9479023601202784E-4</v>
      </c>
    </row>
    <row r="162" spans="2:7" ht="15" customHeight="1">
      <c r="B162" s="26" t="s">
        <v>102</v>
      </c>
      <c r="C162" s="40">
        <v>2567</v>
      </c>
      <c r="D162" s="33">
        <v>4468</v>
      </c>
      <c r="E162" s="34">
        <f t="shared" si="9"/>
        <v>1901</v>
      </c>
      <c r="F162" s="68">
        <f t="shared" si="10"/>
        <v>0.74055317491234907</v>
      </c>
      <c r="G162" s="66">
        <f t="shared" si="11"/>
        <v>9.157556080295452E-4</v>
      </c>
    </row>
    <row r="163" spans="2:7" ht="15" customHeight="1">
      <c r="B163" s="26" t="s">
        <v>96</v>
      </c>
      <c r="C163" s="40">
        <v>1096</v>
      </c>
      <c r="D163" s="33">
        <v>2032</v>
      </c>
      <c r="E163" s="34">
        <f t="shared" si="9"/>
        <v>936</v>
      </c>
      <c r="F163" s="68">
        <f t="shared" si="10"/>
        <v>0.85401459854014594</v>
      </c>
      <c r="G163" s="66">
        <f t="shared" si="11"/>
        <v>4.1647614044674033E-4</v>
      </c>
    </row>
    <row r="164" spans="2:7" ht="15" customHeight="1">
      <c r="B164" s="19" t="s">
        <v>97</v>
      </c>
      <c r="C164" s="40">
        <v>26</v>
      </c>
      <c r="D164" s="33">
        <v>30</v>
      </c>
      <c r="E164" s="34">
        <f t="shared" si="9"/>
        <v>4</v>
      </c>
      <c r="F164" s="68">
        <f t="shared" si="10"/>
        <v>0.15384615384615385</v>
      </c>
      <c r="G164" s="66">
        <f t="shared" si="11"/>
        <v>6.1487619160443945E-6</v>
      </c>
    </row>
    <row r="165" spans="2:7" ht="12">
      <c r="B165" s="19" t="s">
        <v>98</v>
      </c>
      <c r="C165" s="40">
        <v>5384</v>
      </c>
      <c r="D165" s="33">
        <v>10432</v>
      </c>
      <c r="E165" s="34">
        <f t="shared" si="9"/>
        <v>5048</v>
      </c>
      <c r="F165" s="68">
        <f t="shared" si="10"/>
        <v>0.93759286775631501</v>
      </c>
      <c r="G165" s="66">
        <f t="shared" si="11"/>
        <v>2.1381294769391708E-3</v>
      </c>
    </row>
    <row r="166" spans="2:7" ht="15" customHeight="1">
      <c r="B166" s="19" t="s">
        <v>99</v>
      </c>
      <c r="C166" s="40">
        <v>112</v>
      </c>
      <c r="D166" s="33">
        <v>1850</v>
      </c>
      <c r="E166" s="34">
        <f t="shared" si="9"/>
        <v>1738</v>
      </c>
      <c r="F166" s="68">
        <f t="shared" si="10"/>
        <v>15.517857142857142</v>
      </c>
      <c r="G166" s="66">
        <f t="shared" si="11"/>
        <v>3.7917365148940437E-4</v>
      </c>
    </row>
    <row r="167" spans="2:7" ht="15" customHeight="1">
      <c r="B167" s="19" t="s">
        <v>95</v>
      </c>
      <c r="C167" s="40">
        <v>313</v>
      </c>
      <c r="D167" s="33">
        <v>1219</v>
      </c>
      <c r="E167" s="34">
        <f t="shared" si="9"/>
        <v>906</v>
      </c>
      <c r="F167" s="68">
        <f t="shared" si="10"/>
        <v>2.8945686900958467</v>
      </c>
      <c r="G167" s="66">
        <f t="shared" si="11"/>
        <v>2.4984469252193724E-4</v>
      </c>
    </row>
    <row r="168" spans="2:7" ht="15" customHeight="1">
      <c r="B168" s="20" t="s">
        <v>100</v>
      </c>
      <c r="C168" s="40">
        <v>8775</v>
      </c>
      <c r="D168" s="33">
        <v>19247</v>
      </c>
      <c r="E168" s="34">
        <f t="shared" si="9"/>
        <v>10472</v>
      </c>
      <c r="F168" s="68">
        <f t="shared" si="10"/>
        <v>1.1933903133903134</v>
      </c>
      <c r="G168" s="66">
        <f t="shared" si="11"/>
        <v>3.944840686603549E-3</v>
      </c>
    </row>
    <row r="169" spans="2:7" ht="15" customHeight="1">
      <c r="B169" s="19" t="s">
        <v>101</v>
      </c>
      <c r="C169" s="40">
        <v>1428</v>
      </c>
      <c r="D169" s="33">
        <v>4536</v>
      </c>
      <c r="E169" s="34">
        <f t="shared" si="9"/>
        <v>3108</v>
      </c>
      <c r="F169" s="68">
        <f t="shared" si="10"/>
        <v>2.1764705882352939</v>
      </c>
      <c r="G169" s="66">
        <f t="shared" si="11"/>
        <v>9.2969280170591246E-4</v>
      </c>
    </row>
    <row r="170" spans="2:7" ht="17.25" customHeight="1">
      <c r="B170" s="20" t="s">
        <v>89</v>
      </c>
      <c r="C170" s="40">
        <v>13795</v>
      </c>
      <c r="D170" s="33">
        <v>15867</v>
      </c>
      <c r="E170" s="34">
        <f t="shared" si="9"/>
        <v>2072</v>
      </c>
      <c r="F170" s="68">
        <f t="shared" si="10"/>
        <v>0.15019934758970641</v>
      </c>
      <c r="G170" s="66">
        <f t="shared" si="11"/>
        <v>3.2520801773958806E-3</v>
      </c>
    </row>
    <row r="171" spans="2:7" ht="15" customHeight="1">
      <c r="B171" s="19" t="s">
        <v>93</v>
      </c>
      <c r="C171" s="40">
        <v>214</v>
      </c>
      <c r="D171" s="33">
        <v>1594</v>
      </c>
      <c r="E171" s="34">
        <f t="shared" si="9"/>
        <v>1380</v>
      </c>
      <c r="F171" s="68">
        <f t="shared" si="10"/>
        <v>6.4485981308411215</v>
      </c>
      <c r="G171" s="66">
        <f t="shared" si="11"/>
        <v>3.267042164724922E-4</v>
      </c>
    </row>
    <row r="172" spans="2:7" ht="15" customHeight="1">
      <c r="B172" s="86" t="s">
        <v>110</v>
      </c>
      <c r="C172" s="87">
        <f>C173+C192+C209+C215+C220</f>
        <v>2756</v>
      </c>
      <c r="D172" s="87">
        <f>D173+D192+D209+D215+D220</f>
        <v>4928</v>
      </c>
      <c r="E172" s="87">
        <f t="shared" si="9"/>
        <v>2172</v>
      </c>
      <c r="F172" s="106">
        <f t="shared" si="10"/>
        <v>0.78809869375907116</v>
      </c>
      <c r="G172" s="89">
        <f t="shared" si="11"/>
        <v>1.0100366240755592E-3</v>
      </c>
    </row>
    <row r="173" spans="2:7" ht="15" customHeight="1">
      <c r="B173" s="93" t="s">
        <v>111</v>
      </c>
      <c r="C173" s="95">
        <f>SUM(C174:C191)</f>
        <v>731</v>
      </c>
      <c r="D173" s="95">
        <f>SUM(D174:D191)</f>
        <v>1757</v>
      </c>
      <c r="E173" s="95">
        <f t="shared" si="9"/>
        <v>1026</v>
      </c>
      <c r="F173" s="105">
        <f t="shared" si="10"/>
        <v>1.4035567715458277</v>
      </c>
      <c r="G173" s="96">
        <f t="shared" si="11"/>
        <v>3.6011248954966675E-4</v>
      </c>
    </row>
    <row r="174" spans="2:7" ht="15" customHeight="1">
      <c r="B174" s="23" t="s">
        <v>175</v>
      </c>
      <c r="C174" s="40">
        <v>3</v>
      </c>
      <c r="D174" s="33">
        <v>1</v>
      </c>
      <c r="E174" s="34">
        <f t="shared" si="9"/>
        <v>-2</v>
      </c>
      <c r="F174" s="68">
        <f t="shared" si="10"/>
        <v>-0.66666666666666663</v>
      </c>
      <c r="G174" s="66">
        <f t="shared" si="11"/>
        <v>2.0495873053481316E-7</v>
      </c>
    </row>
    <row r="175" spans="2:7" s="12" customFormat="1" ht="15" customHeight="1">
      <c r="B175" s="23" t="s">
        <v>208</v>
      </c>
      <c r="C175" s="40">
        <v>381</v>
      </c>
      <c r="D175" s="33">
        <v>1109</v>
      </c>
      <c r="E175" s="34">
        <f t="shared" si="9"/>
        <v>728</v>
      </c>
      <c r="F175" s="68">
        <f t="shared" si="10"/>
        <v>1.9107611548556431</v>
      </c>
      <c r="G175" s="66">
        <f t="shared" si="11"/>
        <v>2.2729923216310781E-4</v>
      </c>
    </row>
    <row r="176" spans="2:7" ht="15" customHeight="1">
      <c r="B176" s="23" t="s">
        <v>176</v>
      </c>
      <c r="C176" s="40">
        <v>3</v>
      </c>
      <c r="D176" s="33">
        <v>2</v>
      </c>
      <c r="E176" s="34">
        <f t="shared" si="9"/>
        <v>-1</v>
      </c>
      <c r="F176" s="68">
        <f t="shared" si="10"/>
        <v>-0.33333333333333331</v>
      </c>
      <c r="G176" s="66">
        <f t="shared" si="11"/>
        <v>4.0991746106962633E-7</v>
      </c>
    </row>
    <row r="177" spans="2:7" ht="15" customHeight="1">
      <c r="B177" s="23" t="s">
        <v>113</v>
      </c>
      <c r="C177" s="40">
        <v>3</v>
      </c>
      <c r="D177" s="33">
        <v>53</v>
      </c>
      <c r="E177" s="34">
        <f t="shared" si="9"/>
        <v>50</v>
      </c>
      <c r="F177" s="68">
        <f t="shared" si="10"/>
        <v>16.666666666666668</v>
      </c>
      <c r="G177" s="66">
        <f t="shared" si="11"/>
        <v>1.0862812718345098E-5</v>
      </c>
    </row>
    <row r="178" spans="2:7" s="76" customFormat="1" ht="15" customHeight="1">
      <c r="B178" s="23" t="s">
        <v>112</v>
      </c>
      <c r="C178" s="40">
        <v>25</v>
      </c>
      <c r="D178" s="33">
        <v>107</v>
      </c>
      <c r="E178" s="34">
        <f t="shared" si="9"/>
        <v>82</v>
      </c>
      <c r="F178" s="68">
        <f t="shared" si="10"/>
        <v>3.28</v>
      </c>
      <c r="G178" s="66">
        <f t="shared" si="11"/>
        <v>2.1930584167225008E-5</v>
      </c>
    </row>
    <row r="179" spans="2:7" ht="15" customHeight="1">
      <c r="B179" s="23" t="s">
        <v>116</v>
      </c>
      <c r="C179" s="40">
        <v>101</v>
      </c>
      <c r="D179" s="33">
        <v>151</v>
      </c>
      <c r="E179" s="34">
        <f t="shared" si="9"/>
        <v>50</v>
      </c>
      <c r="F179" s="68">
        <f t="shared" si="10"/>
        <v>0.49504950495049505</v>
      </c>
      <c r="G179" s="66">
        <f t="shared" si="11"/>
        <v>3.0948768310756788E-5</v>
      </c>
    </row>
    <row r="180" spans="2:7" ht="15" customHeight="1">
      <c r="B180" s="23" t="s">
        <v>117</v>
      </c>
      <c r="C180" s="40">
        <v>6</v>
      </c>
      <c r="D180" s="33">
        <v>8</v>
      </c>
      <c r="E180" s="34">
        <f t="shared" si="9"/>
        <v>2</v>
      </c>
      <c r="F180" s="68">
        <f t="shared" si="10"/>
        <v>0.33333333333333331</v>
      </c>
      <c r="G180" s="66">
        <f t="shared" si="11"/>
        <v>1.6396698442785053E-6</v>
      </c>
    </row>
    <row r="181" spans="2:7" ht="15" customHeight="1">
      <c r="B181" s="23" t="s">
        <v>177</v>
      </c>
      <c r="C181" s="40">
        <v>2</v>
      </c>
      <c r="D181" s="33">
        <v>7</v>
      </c>
      <c r="E181" s="34">
        <f t="shared" si="9"/>
        <v>5</v>
      </c>
      <c r="F181" s="68">
        <f t="shared" si="10"/>
        <v>2.5</v>
      </c>
      <c r="G181" s="66">
        <f t="shared" si="11"/>
        <v>1.4347111137436921E-6</v>
      </c>
    </row>
    <row r="182" spans="2:7" ht="15" customHeight="1">
      <c r="B182" s="23" t="s">
        <v>218</v>
      </c>
      <c r="C182" s="40">
        <v>51</v>
      </c>
      <c r="D182" s="33">
        <v>36</v>
      </c>
      <c r="E182" s="34">
        <f t="shared" si="9"/>
        <v>-15</v>
      </c>
      <c r="F182" s="68">
        <f t="shared" si="10"/>
        <v>-0.29411764705882354</v>
      </c>
      <c r="G182" s="66">
        <f t="shared" si="11"/>
        <v>7.3785142992532739E-6</v>
      </c>
    </row>
    <row r="183" spans="2:7" ht="15" customHeight="1">
      <c r="B183" s="23" t="s">
        <v>178</v>
      </c>
      <c r="C183" s="40">
        <v>6</v>
      </c>
      <c r="D183" s="33">
        <v>7</v>
      </c>
      <c r="E183" s="34">
        <f t="shared" si="9"/>
        <v>1</v>
      </c>
      <c r="F183" s="68">
        <f t="shared" si="10"/>
        <v>0.16666666666666666</v>
      </c>
      <c r="G183" s="66">
        <f t="shared" si="11"/>
        <v>1.4347111137436921E-6</v>
      </c>
    </row>
    <row r="184" spans="2:7" ht="15" customHeight="1">
      <c r="B184" s="23" t="s">
        <v>179</v>
      </c>
      <c r="C184" s="40">
        <v>6</v>
      </c>
      <c r="D184" s="33">
        <v>4</v>
      </c>
      <c r="E184" s="34">
        <f t="shared" si="9"/>
        <v>-2</v>
      </c>
      <c r="F184" s="68">
        <f t="shared" si="10"/>
        <v>-0.33333333333333331</v>
      </c>
      <c r="G184" s="66">
        <f t="shared" si="11"/>
        <v>8.1983492213925266E-7</v>
      </c>
    </row>
    <row r="185" spans="2:7" ht="15" customHeight="1">
      <c r="B185" s="23" t="s">
        <v>180</v>
      </c>
      <c r="C185" s="40">
        <v>6</v>
      </c>
      <c r="D185" s="33">
        <v>2</v>
      </c>
      <c r="E185" s="34">
        <f t="shared" si="9"/>
        <v>-4</v>
      </c>
      <c r="F185" s="68">
        <f t="shared" si="10"/>
        <v>-0.66666666666666663</v>
      </c>
      <c r="G185" s="66">
        <f t="shared" si="11"/>
        <v>4.0991746106962633E-7</v>
      </c>
    </row>
    <row r="186" spans="2:7" ht="12.75" customHeight="1">
      <c r="B186" s="23" t="s">
        <v>118</v>
      </c>
      <c r="C186" s="40">
        <v>6</v>
      </c>
      <c r="D186" s="33">
        <v>7</v>
      </c>
      <c r="E186" s="34">
        <f t="shared" si="9"/>
        <v>1</v>
      </c>
      <c r="F186" s="68">
        <f t="shared" si="10"/>
        <v>0.16666666666666666</v>
      </c>
      <c r="G186" s="66">
        <f t="shared" si="11"/>
        <v>1.4347111137436921E-6</v>
      </c>
    </row>
    <row r="187" spans="2:7" ht="12">
      <c r="B187" s="23" t="s">
        <v>181</v>
      </c>
      <c r="C187" s="40">
        <v>57</v>
      </c>
      <c r="D187" s="33">
        <v>108</v>
      </c>
      <c r="E187" s="34">
        <f t="shared" si="9"/>
        <v>51</v>
      </c>
      <c r="F187" s="68">
        <f t="shared" si="10"/>
        <v>0.89473684210526316</v>
      </c>
      <c r="G187" s="66">
        <f t="shared" si="11"/>
        <v>2.2135542897759823E-5</v>
      </c>
    </row>
    <row r="188" spans="2:7" ht="15" customHeight="1">
      <c r="B188" s="23" t="s">
        <v>119</v>
      </c>
      <c r="C188" s="40">
        <v>11</v>
      </c>
      <c r="D188" s="33">
        <v>48</v>
      </c>
      <c r="E188" s="34">
        <f t="shared" si="9"/>
        <v>37</v>
      </c>
      <c r="F188" s="68">
        <f t="shared" si="10"/>
        <v>3.3636363636363638</v>
      </c>
      <c r="G188" s="66">
        <f t="shared" si="11"/>
        <v>9.8380190656710319E-6</v>
      </c>
    </row>
    <row r="189" spans="2:7" ht="15" customHeight="1">
      <c r="B189" s="23" t="s">
        <v>120</v>
      </c>
      <c r="C189" s="40">
        <v>23</v>
      </c>
      <c r="D189" s="33">
        <v>44</v>
      </c>
      <c r="E189" s="34">
        <f t="shared" si="9"/>
        <v>21</v>
      </c>
      <c r="F189" s="68">
        <f t="shared" si="10"/>
        <v>0.91304347826086951</v>
      </c>
      <c r="G189" s="66">
        <f t="shared" si="11"/>
        <v>9.0181841435317784E-6</v>
      </c>
    </row>
    <row r="190" spans="2:7" ht="15" customHeight="1">
      <c r="B190" s="23" t="s">
        <v>114</v>
      </c>
      <c r="C190" s="40">
        <v>5</v>
      </c>
      <c r="D190" s="33">
        <v>14</v>
      </c>
      <c r="E190" s="34">
        <f t="shared" si="9"/>
        <v>9</v>
      </c>
      <c r="F190" s="68">
        <f t="shared" si="10"/>
        <v>1.8</v>
      </c>
      <c r="G190" s="66">
        <f t="shared" si="11"/>
        <v>2.8694222274873843E-6</v>
      </c>
    </row>
    <row r="191" spans="2:7" ht="12">
      <c r="B191" s="23" t="s">
        <v>115</v>
      </c>
      <c r="C191" s="40">
        <v>36</v>
      </c>
      <c r="D191" s="33">
        <v>49</v>
      </c>
      <c r="E191" s="34">
        <f t="shared" si="9"/>
        <v>13</v>
      </c>
      <c r="F191" s="68">
        <f t="shared" si="10"/>
        <v>0.3611111111111111</v>
      </c>
      <c r="G191" s="66">
        <f t="shared" si="11"/>
        <v>1.0042977796205845E-5</v>
      </c>
    </row>
    <row r="192" spans="2:7" ht="15" customHeight="1">
      <c r="B192" s="93" t="s">
        <v>126</v>
      </c>
      <c r="C192" s="97">
        <f>SUM(C193:C208)</f>
        <v>591</v>
      </c>
      <c r="D192" s="97">
        <f>SUM(D193:D208)</f>
        <v>726</v>
      </c>
      <c r="E192" s="95">
        <f t="shared" si="9"/>
        <v>135</v>
      </c>
      <c r="F192" s="105">
        <f t="shared" si="10"/>
        <v>0.22842639593908629</v>
      </c>
      <c r="G192" s="96">
        <f t="shared" si="11"/>
        <v>1.4880003836827436E-4</v>
      </c>
    </row>
    <row r="193" spans="1:7" ht="15" customHeight="1">
      <c r="A193" s="14"/>
      <c r="B193" s="20" t="s">
        <v>267</v>
      </c>
      <c r="C193" s="40">
        <v>3</v>
      </c>
      <c r="D193" s="33">
        <v>6</v>
      </c>
      <c r="E193" s="34">
        <f t="shared" si="9"/>
        <v>3</v>
      </c>
      <c r="F193" s="68">
        <f t="shared" si="10"/>
        <v>1</v>
      </c>
      <c r="G193" s="66">
        <f t="shared" si="11"/>
        <v>1.229752383208879E-6</v>
      </c>
    </row>
    <row r="194" spans="1:7" s="75" customFormat="1" ht="15" customHeight="1">
      <c r="A194" s="14"/>
      <c r="B194" s="20" t="s">
        <v>200</v>
      </c>
      <c r="C194" s="40">
        <v>7</v>
      </c>
      <c r="D194" s="33">
        <v>9</v>
      </c>
      <c r="E194" s="34">
        <f t="shared" si="9"/>
        <v>2</v>
      </c>
      <c r="F194" s="68">
        <f t="shared" si="10"/>
        <v>0.2857142857142857</v>
      </c>
      <c r="G194" s="66">
        <f t="shared" si="11"/>
        <v>1.8446285748133185E-6</v>
      </c>
    </row>
    <row r="195" spans="1:7" ht="15" customHeight="1">
      <c r="A195" s="14"/>
      <c r="B195" s="22" t="s">
        <v>123</v>
      </c>
      <c r="C195" s="40">
        <v>3</v>
      </c>
      <c r="D195" s="33">
        <v>6</v>
      </c>
      <c r="E195" s="34">
        <f t="shared" si="9"/>
        <v>3</v>
      </c>
      <c r="F195" s="68">
        <f t="shared" si="10"/>
        <v>1</v>
      </c>
      <c r="G195" s="66">
        <f t="shared" si="11"/>
        <v>1.229752383208879E-6</v>
      </c>
    </row>
    <row r="196" spans="1:7" s="75" customFormat="1" ht="15" customHeight="1">
      <c r="A196" s="14"/>
      <c r="B196" s="22" t="s">
        <v>182</v>
      </c>
      <c r="C196" s="40">
        <v>58</v>
      </c>
      <c r="D196" s="33">
        <v>27</v>
      </c>
      <c r="E196" s="34">
        <f t="shared" si="9"/>
        <v>-31</v>
      </c>
      <c r="F196" s="68">
        <f t="shared" si="10"/>
        <v>-0.53448275862068961</v>
      </c>
      <c r="G196" s="66">
        <f t="shared" si="11"/>
        <v>5.5338857244399556E-6</v>
      </c>
    </row>
    <row r="197" spans="1:7" s="75" customFormat="1" ht="15" customHeight="1">
      <c r="A197" s="14"/>
      <c r="B197" s="22" t="s">
        <v>203</v>
      </c>
      <c r="C197" s="40">
        <v>12</v>
      </c>
      <c r="D197" s="33">
        <v>5</v>
      </c>
      <c r="E197" s="34">
        <f t="shared" si="9"/>
        <v>-7</v>
      </c>
      <c r="F197" s="68">
        <f t="shared" si="10"/>
        <v>-0.58333333333333337</v>
      </c>
      <c r="G197" s="66">
        <f t="shared" si="11"/>
        <v>1.0247936526740658E-6</v>
      </c>
    </row>
    <row r="198" spans="1:7" ht="15" customHeight="1">
      <c r="A198" s="14"/>
      <c r="B198" s="23" t="s">
        <v>121</v>
      </c>
      <c r="C198" s="40">
        <v>44</v>
      </c>
      <c r="D198" s="33">
        <v>46</v>
      </c>
      <c r="E198" s="34">
        <f t="shared" si="9"/>
        <v>2</v>
      </c>
      <c r="F198" s="68">
        <f t="shared" si="10"/>
        <v>4.5454545454545456E-2</v>
      </c>
      <c r="G198" s="66">
        <f t="shared" si="11"/>
        <v>9.428101604601406E-6</v>
      </c>
    </row>
    <row r="199" spans="1:7" ht="15" customHeight="1">
      <c r="A199" s="14"/>
      <c r="B199" s="23" t="s">
        <v>122</v>
      </c>
      <c r="C199" s="40">
        <v>7</v>
      </c>
      <c r="D199" s="33">
        <v>10</v>
      </c>
      <c r="E199" s="34">
        <f t="shared" si="9"/>
        <v>3</v>
      </c>
      <c r="F199" s="68">
        <f t="shared" si="10"/>
        <v>0.42857142857142855</v>
      </c>
      <c r="G199" s="66">
        <f t="shared" si="11"/>
        <v>2.0495873053481316E-6</v>
      </c>
    </row>
    <row r="200" spans="1:7" ht="15" customHeight="1">
      <c r="A200" s="14"/>
      <c r="B200" s="23" t="s">
        <v>183</v>
      </c>
      <c r="C200" s="40">
        <v>1</v>
      </c>
      <c r="D200" s="33">
        <v>8</v>
      </c>
      <c r="E200" s="34">
        <f t="shared" si="9"/>
        <v>7</v>
      </c>
      <c r="F200" s="68">
        <f t="shared" si="10"/>
        <v>7</v>
      </c>
      <c r="G200" s="66">
        <f t="shared" si="11"/>
        <v>1.6396698442785053E-6</v>
      </c>
    </row>
    <row r="201" spans="1:7" ht="15" customHeight="1">
      <c r="A201" s="14"/>
      <c r="B201" s="23" t="s">
        <v>137</v>
      </c>
      <c r="C201" s="40">
        <v>15</v>
      </c>
      <c r="D201" s="33">
        <v>7</v>
      </c>
      <c r="E201" s="34">
        <f t="shared" si="9"/>
        <v>-8</v>
      </c>
      <c r="F201" s="68">
        <f t="shared" si="10"/>
        <v>-0.53333333333333333</v>
      </c>
      <c r="G201" s="66">
        <f t="shared" si="11"/>
        <v>1.4347111137436921E-6</v>
      </c>
    </row>
    <row r="202" spans="1:7" ht="15" customHeight="1">
      <c r="A202" s="14"/>
      <c r="B202" s="23" t="s">
        <v>268</v>
      </c>
      <c r="C202" s="40">
        <v>2</v>
      </c>
      <c r="D202" s="33">
        <v>16</v>
      </c>
      <c r="E202" s="34">
        <f t="shared" ref="E202:E230" si="12">D202-C202</f>
        <v>14</v>
      </c>
      <c r="F202" s="68">
        <f t="shared" ref="F202" si="13">E202/C202</f>
        <v>7</v>
      </c>
      <c r="G202" s="66">
        <f t="shared" si="11"/>
        <v>3.2793396885570106E-6</v>
      </c>
    </row>
    <row r="203" spans="1:7" ht="15" customHeight="1">
      <c r="A203" s="14"/>
      <c r="B203" s="23" t="s">
        <v>184</v>
      </c>
      <c r="C203" s="40">
        <v>6</v>
      </c>
      <c r="D203" s="33">
        <v>9</v>
      </c>
      <c r="E203" s="34">
        <f t="shared" si="12"/>
        <v>3</v>
      </c>
      <c r="F203" s="68">
        <f t="shared" ref="F203:F207" si="14">E203/C203</f>
        <v>0.5</v>
      </c>
      <c r="G203" s="66">
        <f t="shared" si="11"/>
        <v>1.8446285748133185E-6</v>
      </c>
    </row>
    <row r="204" spans="1:7" s="70" customFormat="1" ht="15" customHeight="1">
      <c r="A204" s="14"/>
      <c r="B204" s="23" t="s">
        <v>185</v>
      </c>
      <c r="C204" s="40">
        <v>6</v>
      </c>
      <c r="D204" s="33">
        <v>3</v>
      </c>
      <c r="E204" s="34">
        <f t="shared" si="12"/>
        <v>-3</v>
      </c>
      <c r="F204" s="68">
        <f t="shared" si="14"/>
        <v>-0.5</v>
      </c>
      <c r="G204" s="66">
        <f t="shared" si="11"/>
        <v>6.1487619160443949E-7</v>
      </c>
    </row>
    <row r="205" spans="1:7" s="70" customFormat="1" ht="15" customHeight="1">
      <c r="A205" s="14"/>
      <c r="B205" s="23" t="s">
        <v>124</v>
      </c>
      <c r="C205" s="40">
        <v>409</v>
      </c>
      <c r="D205" s="33">
        <v>547</v>
      </c>
      <c r="E205" s="34">
        <f t="shared" si="12"/>
        <v>138</v>
      </c>
      <c r="F205" s="68">
        <f t="shared" si="14"/>
        <v>0.33740831295843521</v>
      </c>
      <c r="G205" s="66">
        <f t="shared" ref="G205:G207" si="15">D205/$D$2</f>
        <v>1.1211242560254281E-4</v>
      </c>
    </row>
    <row r="206" spans="1:7" ht="15" customHeight="1">
      <c r="A206" s="14"/>
      <c r="B206" s="19" t="s">
        <v>125</v>
      </c>
      <c r="C206" s="40">
        <v>9</v>
      </c>
      <c r="D206" s="33">
        <v>9</v>
      </c>
      <c r="E206" s="34">
        <f t="shared" si="12"/>
        <v>0</v>
      </c>
      <c r="F206" s="68">
        <f t="shared" si="14"/>
        <v>0</v>
      </c>
      <c r="G206" s="66">
        <f t="shared" si="15"/>
        <v>1.8446285748133185E-6</v>
      </c>
    </row>
    <row r="207" spans="1:7" ht="15" customHeight="1">
      <c r="A207" s="14"/>
      <c r="B207" s="23" t="s">
        <v>186</v>
      </c>
      <c r="C207" s="40">
        <v>7</v>
      </c>
      <c r="D207" s="33">
        <v>14</v>
      </c>
      <c r="E207" s="34">
        <f t="shared" si="12"/>
        <v>7</v>
      </c>
      <c r="F207" s="68">
        <f t="shared" si="14"/>
        <v>1</v>
      </c>
      <c r="G207" s="66">
        <f t="shared" si="15"/>
        <v>2.8694222274873843E-6</v>
      </c>
    </row>
    <row r="208" spans="1:7" ht="15" customHeight="1">
      <c r="A208" s="14"/>
      <c r="B208" s="23" t="s">
        <v>269</v>
      </c>
      <c r="C208" s="40">
        <v>2</v>
      </c>
      <c r="D208" s="33">
        <v>4</v>
      </c>
      <c r="E208" s="34">
        <f t="shared" si="12"/>
        <v>2</v>
      </c>
      <c r="F208" s="68">
        <f t="shared" ref="F208" si="16">E208/C208</f>
        <v>1</v>
      </c>
      <c r="G208" s="66">
        <f t="shared" ref="G208:G230" si="17">D208/$D$2</f>
        <v>8.1983492213925266E-7</v>
      </c>
    </row>
    <row r="209" spans="1:7" ht="15" customHeight="1">
      <c r="B209" s="93" t="s">
        <v>127</v>
      </c>
      <c r="C209" s="95">
        <f>SUM(C210:C214)</f>
        <v>977</v>
      </c>
      <c r="D209" s="95">
        <f>SUM(D210:D214)</f>
        <v>1000</v>
      </c>
      <c r="E209" s="95">
        <f>D209-C209</f>
        <v>23</v>
      </c>
      <c r="F209" s="105">
        <f>E209/C209</f>
        <v>2.3541453428863868E-2</v>
      </c>
      <c r="G209" s="96">
        <f t="shared" si="17"/>
        <v>2.0495873053481316E-4</v>
      </c>
    </row>
    <row r="210" spans="1:7" ht="13.5" customHeight="1">
      <c r="B210" s="23" t="s">
        <v>187</v>
      </c>
      <c r="C210" s="40">
        <v>3</v>
      </c>
      <c r="D210" s="33">
        <v>2</v>
      </c>
      <c r="E210" s="34">
        <f t="shared" si="12"/>
        <v>-1</v>
      </c>
      <c r="F210" s="68">
        <f t="shared" ref="F210:F212" si="18">E210/C210</f>
        <v>-0.33333333333333331</v>
      </c>
      <c r="G210" s="66">
        <f t="shared" si="17"/>
        <v>4.0991746106962633E-7</v>
      </c>
    </row>
    <row r="211" spans="1:7" ht="15" customHeight="1">
      <c r="A211" s="14"/>
      <c r="B211" s="22" t="s">
        <v>188</v>
      </c>
      <c r="C211" s="40">
        <v>3</v>
      </c>
      <c r="D211" s="33">
        <v>2</v>
      </c>
      <c r="E211" s="34">
        <f t="shared" si="12"/>
        <v>-1</v>
      </c>
      <c r="F211" s="68">
        <f t="shared" si="18"/>
        <v>-0.33333333333333331</v>
      </c>
      <c r="G211" s="66">
        <f t="shared" si="17"/>
        <v>4.0991746106962633E-7</v>
      </c>
    </row>
    <row r="212" spans="1:7" ht="15" customHeight="1">
      <c r="A212" s="14"/>
      <c r="B212" s="23" t="s">
        <v>189</v>
      </c>
      <c r="C212" s="40">
        <v>10</v>
      </c>
      <c r="D212" s="33">
        <v>5</v>
      </c>
      <c r="E212" s="34">
        <f t="shared" si="12"/>
        <v>-5</v>
      </c>
      <c r="F212" s="68">
        <f t="shared" si="18"/>
        <v>-0.5</v>
      </c>
      <c r="G212" s="66">
        <f t="shared" si="17"/>
        <v>1.0247936526740658E-6</v>
      </c>
    </row>
    <row r="213" spans="1:7" ht="15" customHeight="1">
      <c r="A213" s="14"/>
      <c r="B213" s="23" t="s">
        <v>127</v>
      </c>
      <c r="C213" s="40">
        <v>960</v>
      </c>
      <c r="D213" s="33">
        <v>989</v>
      </c>
      <c r="E213" s="34">
        <f t="shared" si="12"/>
        <v>29</v>
      </c>
      <c r="F213" s="68">
        <f t="shared" ref="F213:F214" si="19">E213/C213</f>
        <v>3.0208333333333334E-2</v>
      </c>
      <c r="G213" s="66">
        <f t="shared" si="17"/>
        <v>2.0270418449893021E-4</v>
      </c>
    </row>
    <row r="214" spans="1:7" ht="15" customHeight="1">
      <c r="B214" s="22" t="s">
        <v>199</v>
      </c>
      <c r="C214" s="40">
        <v>1</v>
      </c>
      <c r="D214" s="33">
        <v>2</v>
      </c>
      <c r="E214" s="34">
        <f t="shared" si="12"/>
        <v>1</v>
      </c>
      <c r="F214" s="68">
        <f t="shared" si="19"/>
        <v>1</v>
      </c>
      <c r="G214" s="66">
        <f t="shared" si="17"/>
        <v>4.0991746106962633E-7</v>
      </c>
    </row>
    <row r="215" spans="1:7">
      <c r="B215" s="93" t="s">
        <v>128</v>
      </c>
      <c r="C215" s="95">
        <f>SUM(C216:C219)</f>
        <v>408</v>
      </c>
      <c r="D215" s="95">
        <f>SUM(D216:D219)</f>
        <v>1336</v>
      </c>
      <c r="E215" s="95">
        <f t="shared" si="12"/>
        <v>928</v>
      </c>
      <c r="F215" s="105">
        <f t="shared" ref="F215:F230" si="20">E215/C215</f>
        <v>2.2745098039215685</v>
      </c>
      <c r="G215" s="96">
        <f t="shared" si="17"/>
        <v>2.7382486399451036E-4</v>
      </c>
    </row>
    <row r="216" spans="1:7" ht="15" customHeight="1">
      <c r="B216" s="19" t="s">
        <v>129</v>
      </c>
      <c r="C216" s="40">
        <v>57</v>
      </c>
      <c r="D216" s="33">
        <v>92</v>
      </c>
      <c r="E216" s="34">
        <f t="shared" si="12"/>
        <v>35</v>
      </c>
      <c r="F216" s="68">
        <f t="shared" si="20"/>
        <v>0.61403508771929827</v>
      </c>
      <c r="G216" s="66">
        <f t="shared" si="17"/>
        <v>1.8856203209202812E-5</v>
      </c>
    </row>
    <row r="217" spans="1:7" ht="15" customHeight="1">
      <c r="B217" s="19" t="s">
        <v>130</v>
      </c>
      <c r="C217" s="40">
        <v>135</v>
      </c>
      <c r="D217" s="33">
        <v>397</v>
      </c>
      <c r="E217" s="34">
        <f t="shared" si="12"/>
        <v>262</v>
      </c>
      <c r="F217" s="68">
        <f t="shared" si="20"/>
        <v>1.9407407407407407</v>
      </c>
      <c r="G217" s="66">
        <f t="shared" si="17"/>
        <v>8.1368616022320825E-5</v>
      </c>
    </row>
    <row r="218" spans="1:7" ht="15" customHeight="1">
      <c r="B218" s="19" t="s">
        <v>131</v>
      </c>
      <c r="C218" s="40">
        <v>69</v>
      </c>
      <c r="D218" s="33">
        <v>508</v>
      </c>
      <c r="E218" s="34">
        <f t="shared" si="12"/>
        <v>439</v>
      </c>
      <c r="F218" s="68">
        <f t="shared" si="20"/>
        <v>6.36231884057971</v>
      </c>
      <c r="G218" s="66">
        <f t="shared" si="17"/>
        <v>1.0411903511168508E-4</v>
      </c>
    </row>
    <row r="219" spans="1:7" ht="15" customHeight="1">
      <c r="B219" s="19" t="s">
        <v>132</v>
      </c>
      <c r="C219" s="40">
        <v>147</v>
      </c>
      <c r="D219" s="33">
        <v>339</v>
      </c>
      <c r="E219" s="34">
        <f t="shared" si="12"/>
        <v>192</v>
      </c>
      <c r="F219" s="68">
        <f t="shared" si="20"/>
        <v>1.3061224489795917</v>
      </c>
      <c r="G219" s="66">
        <f t="shared" si="17"/>
        <v>6.9481009651301657E-5</v>
      </c>
    </row>
    <row r="220" spans="1:7">
      <c r="B220" s="93" t="s">
        <v>133</v>
      </c>
      <c r="C220" s="94">
        <f>SUM(C221:C227)</f>
        <v>49</v>
      </c>
      <c r="D220" s="94">
        <f>SUM(D221:D227)</f>
        <v>109</v>
      </c>
      <c r="E220" s="95">
        <f t="shared" si="12"/>
        <v>60</v>
      </c>
      <c r="F220" s="105">
        <f t="shared" si="20"/>
        <v>1.2244897959183674</v>
      </c>
      <c r="G220" s="96">
        <f t="shared" si="17"/>
        <v>2.2340501628294634E-5</v>
      </c>
    </row>
    <row r="221" spans="1:7" ht="12">
      <c r="B221" s="23" t="s">
        <v>190</v>
      </c>
      <c r="C221" s="40">
        <v>0</v>
      </c>
      <c r="D221" s="33">
        <v>2</v>
      </c>
      <c r="E221" s="34">
        <f t="shared" si="12"/>
        <v>2</v>
      </c>
      <c r="F221" s="68"/>
      <c r="G221" s="66">
        <f t="shared" si="17"/>
        <v>4.0991746106962633E-7</v>
      </c>
    </row>
    <row r="222" spans="1:7" ht="12">
      <c r="B222" s="23" t="s">
        <v>135</v>
      </c>
      <c r="C222" s="40">
        <v>25</v>
      </c>
      <c r="D222" s="33">
        <v>46</v>
      </c>
      <c r="E222" s="34">
        <f t="shared" si="12"/>
        <v>21</v>
      </c>
      <c r="F222" s="68">
        <f t="shared" si="20"/>
        <v>0.84</v>
      </c>
      <c r="G222" s="66">
        <f t="shared" si="17"/>
        <v>9.428101604601406E-6</v>
      </c>
    </row>
    <row r="223" spans="1:7" ht="12">
      <c r="B223" s="23" t="s">
        <v>191</v>
      </c>
      <c r="C223" s="40">
        <v>0</v>
      </c>
      <c r="D223" s="33">
        <v>0</v>
      </c>
      <c r="E223" s="34">
        <f t="shared" si="12"/>
        <v>0</v>
      </c>
      <c r="F223" s="68"/>
      <c r="G223" s="66">
        <f t="shared" si="17"/>
        <v>0</v>
      </c>
    </row>
    <row r="224" spans="1:7" ht="12">
      <c r="B224" s="23" t="s">
        <v>204</v>
      </c>
      <c r="C224" s="40">
        <v>5</v>
      </c>
      <c r="D224" s="33">
        <v>2</v>
      </c>
      <c r="E224" s="34">
        <f t="shared" si="12"/>
        <v>-3</v>
      </c>
      <c r="F224" s="68">
        <f t="shared" si="20"/>
        <v>-0.6</v>
      </c>
      <c r="G224" s="66">
        <f t="shared" si="17"/>
        <v>4.0991746106962633E-7</v>
      </c>
    </row>
    <row r="225" spans="2:7" ht="12">
      <c r="B225" s="23" t="s">
        <v>192</v>
      </c>
      <c r="C225" s="40">
        <v>12</v>
      </c>
      <c r="D225" s="33">
        <v>54</v>
      </c>
      <c r="E225" s="34">
        <f t="shared" si="12"/>
        <v>42</v>
      </c>
      <c r="F225" s="68">
        <f t="shared" si="20"/>
        <v>3.5</v>
      </c>
      <c r="G225" s="66">
        <f t="shared" si="17"/>
        <v>1.1067771448879911E-5</v>
      </c>
    </row>
    <row r="226" spans="2:7" ht="12">
      <c r="B226" s="23" t="s">
        <v>134</v>
      </c>
      <c r="C226" s="40">
        <v>1</v>
      </c>
      <c r="D226" s="33">
        <v>5</v>
      </c>
      <c r="E226" s="34">
        <f t="shared" si="12"/>
        <v>4</v>
      </c>
      <c r="F226" s="68">
        <f t="shared" si="20"/>
        <v>4</v>
      </c>
      <c r="G226" s="66">
        <f t="shared" si="17"/>
        <v>1.0247936526740658E-6</v>
      </c>
    </row>
    <row r="227" spans="2:7" s="12" customFormat="1" ht="12">
      <c r="B227" s="23" t="s">
        <v>232</v>
      </c>
      <c r="C227" s="40">
        <v>6</v>
      </c>
      <c r="D227" s="33">
        <v>0</v>
      </c>
      <c r="E227" s="34">
        <f t="shared" si="12"/>
        <v>-6</v>
      </c>
      <c r="F227" s="68">
        <f t="shared" si="20"/>
        <v>-1</v>
      </c>
      <c r="G227" s="66">
        <f t="shared" si="17"/>
        <v>0</v>
      </c>
    </row>
    <row r="228" spans="2:7">
      <c r="B228" s="91" t="s">
        <v>196</v>
      </c>
      <c r="C228" s="92">
        <f>SUM(C229:C230)</f>
        <v>3175</v>
      </c>
      <c r="D228" s="92">
        <f>SUM(D229:D230)</f>
        <v>4833</v>
      </c>
      <c r="E228" s="87">
        <f>D228-C228</f>
        <v>1658</v>
      </c>
      <c r="F228" s="106">
        <f t="shared" si="20"/>
        <v>0.52220472440944887</v>
      </c>
      <c r="G228" s="89">
        <f t="shared" si="17"/>
        <v>9.9056554467475202E-4</v>
      </c>
    </row>
    <row r="229" spans="2:7" ht="12">
      <c r="B229" s="19" t="s">
        <v>138</v>
      </c>
      <c r="C229" s="40">
        <v>3057</v>
      </c>
      <c r="D229" s="33">
        <v>4671</v>
      </c>
      <c r="E229" s="34">
        <f>D229-C229</f>
        <v>1614</v>
      </c>
      <c r="F229" s="68">
        <f t="shared" si="20"/>
        <v>0.52796859666339546</v>
      </c>
      <c r="G229" s="66">
        <f t="shared" si="17"/>
        <v>9.5736223032811228E-4</v>
      </c>
    </row>
    <row r="230" spans="2:7" ht="12.75" thickBot="1">
      <c r="B230" s="27" t="s">
        <v>136</v>
      </c>
      <c r="C230" s="77">
        <v>118</v>
      </c>
      <c r="D230" s="42">
        <v>162</v>
      </c>
      <c r="E230" s="35">
        <f t="shared" si="12"/>
        <v>44</v>
      </c>
      <c r="F230" s="69">
        <f t="shared" si="20"/>
        <v>0.3728813559322034</v>
      </c>
      <c r="G230" s="67">
        <f t="shared" si="17"/>
        <v>3.3203314346639736E-5</v>
      </c>
    </row>
    <row r="231" spans="2:7" s="51" customFormat="1" ht="12">
      <c r="B231" s="64"/>
      <c r="C231" s="65"/>
      <c r="D231" s="65"/>
      <c r="E231" s="65"/>
      <c r="F231" s="76"/>
      <c r="G231" s="76"/>
    </row>
    <row r="232" spans="2:7" s="51" customFormat="1" ht="12">
      <c r="B232" s="64"/>
      <c r="C232" s="65"/>
      <c r="D232" s="65"/>
      <c r="E232" s="65"/>
      <c r="F232" s="76"/>
      <c r="G232" s="76"/>
    </row>
    <row r="233" spans="2:7" s="51" customFormat="1" ht="12">
      <c r="B233" s="64"/>
      <c r="C233" s="65"/>
      <c r="D233" s="65"/>
      <c r="E233" s="65"/>
      <c r="F233" s="76"/>
      <c r="G233" s="76"/>
    </row>
    <row r="234" spans="2:7" s="51" customFormat="1" ht="12">
      <c r="B234" s="64"/>
      <c r="C234" s="65"/>
      <c r="D234" s="65"/>
      <c r="E234" s="65"/>
      <c r="F234" s="76"/>
      <c r="G234" s="76"/>
    </row>
    <row r="235" spans="2:7" ht="15" customHeight="1">
      <c r="B235" s="107" t="s">
        <v>150</v>
      </c>
      <c r="C235" s="108"/>
      <c r="D235" s="108"/>
      <c r="E235" s="108"/>
      <c r="F235" s="108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  <row r="249" spans="6:6" ht="15" customHeight="1">
      <c r="F249" s="14"/>
    </row>
    <row r="250" spans="6:6" ht="15" customHeight="1">
      <c r="F250" s="14"/>
    </row>
    <row r="251" spans="6:6" ht="15" customHeight="1">
      <c r="F251" s="14"/>
    </row>
    <row r="252" spans="6:6" ht="15" customHeight="1">
      <c r="F252" s="14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G148:G230 C228:D228 C220:D220 G5:G74 C120:D120 G75:G147 C146:D1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12.8554687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4.5703125" style="8" customWidth="1"/>
    <col min="9" max="16384" width="9.140625" style="8"/>
  </cols>
  <sheetData>
    <row r="1" spans="1:9" ht="23.25" customHeight="1"/>
    <row r="2" spans="1:9" ht="19.5" customHeight="1">
      <c r="B2" s="109" t="s">
        <v>149</v>
      </c>
      <c r="C2" s="109"/>
      <c r="D2" s="109"/>
      <c r="E2" s="109"/>
      <c r="F2" s="109"/>
      <c r="G2" s="109"/>
      <c r="H2" s="109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78"/>
      <c r="C4" s="112" t="s">
        <v>0</v>
      </c>
      <c r="D4" s="113" t="s">
        <v>275</v>
      </c>
      <c r="E4" s="113" t="s">
        <v>276</v>
      </c>
      <c r="F4" s="113" t="s">
        <v>224</v>
      </c>
      <c r="G4" s="114" t="s">
        <v>1</v>
      </c>
      <c r="H4" s="115" t="s">
        <v>259</v>
      </c>
      <c r="I4" s="10"/>
    </row>
    <row r="5" spans="1:9" ht="15" customHeight="1">
      <c r="A5"/>
      <c r="B5" s="31">
        <v>1</v>
      </c>
      <c r="C5" s="28" t="s">
        <v>139</v>
      </c>
      <c r="D5" s="33">
        <v>1053903</v>
      </c>
      <c r="E5" s="36">
        <v>1170301</v>
      </c>
      <c r="F5" s="37">
        <f>E5-D5</f>
        <v>116398</v>
      </c>
      <c r="G5" s="54">
        <f>F5/D5</f>
        <v>0.1104446993698661</v>
      </c>
      <c r="H5" s="53">
        <f>E5/'2016 9 Months'!D2</f>
        <v>0.23986340730362238</v>
      </c>
      <c r="I5" s="10"/>
    </row>
    <row r="6" spans="1:9" ht="15" customHeight="1">
      <c r="A6"/>
      <c r="B6" s="31">
        <v>2</v>
      </c>
      <c r="C6" s="28" t="s">
        <v>144</v>
      </c>
      <c r="D6" s="33">
        <v>1070982</v>
      </c>
      <c r="E6" s="36">
        <v>1074024</v>
      </c>
      <c r="F6" s="37">
        <f t="shared" ref="F6:F19" si="0">E6-D6</f>
        <v>3042</v>
      </c>
      <c r="G6" s="54">
        <f>F6/D6</f>
        <v>2.8403838719978486E-3</v>
      </c>
      <c r="H6" s="53">
        <f>E6/'2016 9 Months'!D2</f>
        <v>0.22013059560392217</v>
      </c>
      <c r="I6" s="10"/>
    </row>
    <row r="7" spans="1:9" ht="15" customHeight="1">
      <c r="A7"/>
      <c r="B7" s="31">
        <v>3</v>
      </c>
      <c r="C7" s="41" t="s">
        <v>44</v>
      </c>
      <c r="D7" s="33">
        <v>1065013</v>
      </c>
      <c r="E7" s="36">
        <v>977075</v>
      </c>
      <c r="F7" s="37">
        <f t="shared" si="0"/>
        <v>-87938</v>
      </c>
      <c r="G7" s="54">
        <f>F7/D7</f>
        <v>-8.2569884123480181E-2</v>
      </c>
      <c r="H7" s="53">
        <f>E7/'2016 9 Months'!D2</f>
        <v>0.20026005163730257</v>
      </c>
      <c r="I7" s="10"/>
    </row>
    <row r="8" spans="1:9" ht="12.75">
      <c r="A8"/>
      <c r="B8" s="31">
        <v>4</v>
      </c>
      <c r="C8" s="28" t="s">
        <v>143</v>
      </c>
      <c r="D8" s="33">
        <v>734713</v>
      </c>
      <c r="E8" s="36">
        <v>831952</v>
      </c>
      <c r="F8" s="37">
        <f t="shared" si="0"/>
        <v>97239</v>
      </c>
      <c r="G8" s="55">
        <f>F8/D8</f>
        <v>0.13234963856635176</v>
      </c>
      <c r="H8" s="53">
        <f>E8/'2016 9 Months'!D2</f>
        <v>0.17051582578589888</v>
      </c>
      <c r="I8" s="10"/>
    </row>
    <row r="9" spans="1:9" ht="15" customHeight="1">
      <c r="A9"/>
      <c r="B9" s="31">
        <v>5</v>
      </c>
      <c r="C9" s="29" t="s">
        <v>147</v>
      </c>
      <c r="D9" s="33">
        <v>110450</v>
      </c>
      <c r="E9" s="36">
        <v>136573</v>
      </c>
      <c r="F9" s="37">
        <f t="shared" si="0"/>
        <v>26123</v>
      </c>
      <c r="G9" s="55">
        <f t="shared" ref="G9:G19" si="1">F9/D9</f>
        <v>0.23651425984608421</v>
      </c>
      <c r="H9" s="53">
        <f>E9/'2016 9 Months'!D2</f>
        <v>2.7991828705331036E-2</v>
      </c>
      <c r="I9" s="10"/>
    </row>
    <row r="10" spans="1:9" ht="15" customHeight="1">
      <c r="A10"/>
      <c r="B10" s="31">
        <v>6</v>
      </c>
      <c r="C10" s="30" t="s">
        <v>106</v>
      </c>
      <c r="D10" s="33">
        <v>19601</v>
      </c>
      <c r="E10" s="36">
        <v>120182</v>
      </c>
      <c r="F10" s="37">
        <f t="shared" si="0"/>
        <v>100581</v>
      </c>
      <c r="G10" s="55">
        <f t="shared" si="1"/>
        <v>5.1314218662313147</v>
      </c>
      <c r="H10" s="53">
        <f>E10/'2016 9 Months'!D2</f>
        <v>2.4632350153134915E-2</v>
      </c>
      <c r="I10" s="10"/>
    </row>
    <row r="11" spans="1:9" ht="12.75">
      <c r="A11"/>
      <c r="B11" s="31">
        <v>7</v>
      </c>
      <c r="C11" s="41" t="s">
        <v>45</v>
      </c>
      <c r="D11" s="33">
        <v>47522</v>
      </c>
      <c r="E11" s="36">
        <v>74099</v>
      </c>
      <c r="F11" s="37">
        <f t="shared" si="0"/>
        <v>26577</v>
      </c>
      <c r="G11" s="55">
        <f t="shared" si="1"/>
        <v>0.55925676528765622</v>
      </c>
      <c r="H11" s="53">
        <f>E11/'2016 9 Months'!D2</f>
        <v>1.5187236973899121E-2</v>
      </c>
      <c r="I11" s="10"/>
    </row>
    <row r="12" spans="1:9" ht="15" customHeight="1">
      <c r="A12"/>
      <c r="B12" s="31">
        <v>8</v>
      </c>
      <c r="C12" s="28" t="s">
        <v>148</v>
      </c>
      <c r="D12" s="33">
        <v>30540</v>
      </c>
      <c r="E12" s="36">
        <v>41055</v>
      </c>
      <c r="F12" s="37">
        <f t="shared" si="0"/>
        <v>10515</v>
      </c>
      <c r="G12" s="55">
        <f t="shared" si="1"/>
        <v>0.34430255402750493</v>
      </c>
      <c r="H12" s="53">
        <f>E12/'2016 9 Months'!D2</f>
        <v>8.4145806821067544E-3</v>
      </c>
      <c r="I12" s="10"/>
    </row>
    <row r="13" spans="1:9" ht="12.75">
      <c r="A13"/>
      <c r="B13" s="31">
        <v>9</v>
      </c>
      <c r="C13" s="28" t="s">
        <v>8</v>
      </c>
      <c r="D13" s="33">
        <v>36855</v>
      </c>
      <c r="E13" s="36">
        <v>38008</v>
      </c>
      <c r="F13" s="37">
        <f t="shared" si="0"/>
        <v>1153</v>
      </c>
      <c r="G13" s="55">
        <f t="shared" si="1"/>
        <v>3.1284764618097954E-2</v>
      </c>
      <c r="H13" s="53">
        <f>E13/'2016 9 Months'!D2</f>
        <v>7.7900714301671788E-3</v>
      </c>
      <c r="I13" s="10"/>
    </row>
    <row r="14" spans="1:9" ht="15" customHeight="1">
      <c r="A14"/>
      <c r="B14" s="31">
        <v>10</v>
      </c>
      <c r="C14" s="28" t="s">
        <v>38</v>
      </c>
      <c r="D14" s="33">
        <v>30240</v>
      </c>
      <c r="E14" s="36">
        <v>31925</v>
      </c>
      <c r="F14" s="37">
        <f t="shared" si="0"/>
        <v>1685</v>
      </c>
      <c r="G14" s="54">
        <f t="shared" si="1"/>
        <v>5.572089947089947E-2</v>
      </c>
      <c r="H14" s="53">
        <f>E14/'2016 9 Months'!D2</f>
        <v>6.54330747232391E-3</v>
      </c>
      <c r="I14" s="10"/>
    </row>
    <row r="15" spans="1:9" ht="12.75">
      <c r="A15"/>
      <c r="B15" s="31">
        <v>11</v>
      </c>
      <c r="C15" s="28" t="s">
        <v>140</v>
      </c>
      <c r="D15" s="33">
        <v>24322</v>
      </c>
      <c r="E15" s="36">
        <v>31292</v>
      </c>
      <c r="F15" s="37">
        <f t="shared" si="0"/>
        <v>6970</v>
      </c>
      <c r="G15" s="54">
        <f t="shared" si="1"/>
        <v>0.28657182797467312</v>
      </c>
      <c r="H15" s="53">
        <f>E15/'2016 9 Months'!D2</f>
        <v>6.4135685958953735E-3</v>
      </c>
      <c r="I15" s="10"/>
    </row>
    <row r="16" spans="1:9" ht="12.75">
      <c r="A16"/>
      <c r="B16" s="31">
        <v>12</v>
      </c>
      <c r="C16" s="28" t="s">
        <v>274</v>
      </c>
      <c r="D16" s="33">
        <v>24469</v>
      </c>
      <c r="E16" s="36">
        <v>27343</v>
      </c>
      <c r="F16" s="37">
        <f t="shared" si="0"/>
        <v>2874</v>
      </c>
      <c r="G16" s="54">
        <f t="shared" si="1"/>
        <v>0.1174547386489027</v>
      </c>
      <c r="H16" s="53">
        <f>E16/'2016 9 Months'!D2</f>
        <v>5.604186569013396E-3</v>
      </c>
      <c r="I16" s="10"/>
    </row>
    <row r="17" spans="1:9" ht="15" customHeight="1">
      <c r="A17"/>
      <c r="B17" s="31">
        <v>13</v>
      </c>
      <c r="C17" s="48" t="s">
        <v>105</v>
      </c>
      <c r="D17" s="33">
        <v>6891</v>
      </c>
      <c r="E17" s="36">
        <v>24383</v>
      </c>
      <c r="F17" s="37">
        <f t="shared" si="0"/>
        <v>17492</v>
      </c>
      <c r="G17" s="54">
        <f t="shared" si="1"/>
        <v>2.5383833986359021</v>
      </c>
      <c r="H17" s="53">
        <f>E17/'2016 9 Months'!D2</f>
        <v>4.9975087266303491E-3</v>
      </c>
      <c r="I17" s="10"/>
    </row>
    <row r="18" spans="1:9" ht="15" customHeight="1">
      <c r="A18"/>
      <c r="B18" s="31">
        <v>14</v>
      </c>
      <c r="C18" s="20" t="s">
        <v>100</v>
      </c>
      <c r="D18" s="33">
        <v>8775</v>
      </c>
      <c r="E18" s="36">
        <v>19247</v>
      </c>
      <c r="F18" s="37">
        <f t="shared" si="0"/>
        <v>10472</v>
      </c>
      <c r="G18" s="54">
        <f t="shared" si="1"/>
        <v>1.1933903133903134</v>
      </c>
      <c r="H18" s="53">
        <f>E18/'2016 9 Months'!D2</f>
        <v>3.944840686603549E-3</v>
      </c>
    </row>
    <row r="19" spans="1:9" ht="15" customHeight="1" thickBot="1">
      <c r="A19"/>
      <c r="B19" s="32">
        <v>15</v>
      </c>
      <c r="C19" s="27" t="s">
        <v>89</v>
      </c>
      <c r="D19" s="42">
        <v>13795</v>
      </c>
      <c r="E19" s="38">
        <v>15867</v>
      </c>
      <c r="F19" s="39">
        <f t="shared" si="0"/>
        <v>2072</v>
      </c>
      <c r="G19" s="56">
        <f t="shared" si="1"/>
        <v>0.15019934758970641</v>
      </c>
      <c r="H19" s="57">
        <f>E19/'2016 9 Months'!D2</f>
        <v>3.2520801773958806E-3</v>
      </c>
    </row>
    <row r="21" spans="1:9" ht="15" customHeight="1">
      <c r="B21" s="11" t="s">
        <v>150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5.85546875" customWidth="1"/>
    <col min="2" max="2" width="21.85546875" customWidth="1"/>
    <col min="3" max="3" width="17.140625" customWidth="1"/>
    <col min="4" max="4" width="17.85546875" customWidth="1"/>
    <col min="5" max="5" width="15.42578125" customWidth="1"/>
    <col min="6" max="7" width="15" customWidth="1"/>
  </cols>
  <sheetData>
    <row r="1" spans="2:7" ht="25.5" customHeight="1"/>
    <row r="2" spans="2:7" ht="20.25" customHeight="1">
      <c r="B2" s="109" t="s">
        <v>262</v>
      </c>
      <c r="C2" s="109"/>
      <c r="D2" s="109"/>
      <c r="E2" s="109"/>
      <c r="F2" s="109"/>
      <c r="G2" s="109"/>
    </row>
    <row r="3" spans="2:7" ht="13.5" thickBot="1"/>
    <row r="4" spans="2:7" ht="35.25" customHeight="1">
      <c r="B4" s="112" t="s">
        <v>263</v>
      </c>
      <c r="C4" s="113" t="s">
        <v>275</v>
      </c>
      <c r="D4" s="113" t="s">
        <v>276</v>
      </c>
      <c r="E4" s="113" t="s">
        <v>205</v>
      </c>
      <c r="F4" s="114" t="s">
        <v>1</v>
      </c>
      <c r="G4" s="115" t="s">
        <v>259</v>
      </c>
    </row>
    <row r="5" spans="2:7" ht="15.75" customHeight="1">
      <c r="B5" s="71" t="s">
        <v>264</v>
      </c>
      <c r="C5" s="36">
        <v>1804320</v>
      </c>
      <c r="D5" s="36">
        <v>2156731</v>
      </c>
      <c r="E5" s="36">
        <f>D5-C5</f>
        <v>352411</v>
      </c>
      <c r="F5" s="73">
        <f>D5/C5-1</f>
        <v>0.1953151325707192</v>
      </c>
      <c r="G5" s="53">
        <f>D5/'2016 9 Months'!D2</f>
        <v>0.44204084786507813</v>
      </c>
    </row>
    <row r="6" spans="2:7" ht="12.75" customHeight="1">
      <c r="B6" s="71" t="s">
        <v>265</v>
      </c>
      <c r="C6" s="36">
        <v>1087862</v>
      </c>
      <c r="D6" s="36">
        <v>1035007</v>
      </c>
      <c r="E6" s="36">
        <f t="shared" ref="E6:E7" si="0">D6-C6</f>
        <v>-52855</v>
      </c>
      <c r="F6" s="73">
        <f t="shared" ref="F6" si="1">D6/C6-1</f>
        <v>-4.8586125813752101E-2</v>
      </c>
      <c r="G6" s="53">
        <f>D6/'2016 9 Months'!D2</f>
        <v>0.21213372081464538</v>
      </c>
    </row>
    <row r="7" spans="2:7" ht="14.25" customHeight="1">
      <c r="B7" s="71" t="s">
        <v>266</v>
      </c>
      <c r="C7" s="36">
        <v>1602159</v>
      </c>
      <c r="D7" s="36">
        <v>1687293</v>
      </c>
      <c r="E7" s="36">
        <f t="shared" si="0"/>
        <v>85134</v>
      </c>
      <c r="F7" s="73">
        <f>D7/C7-1</f>
        <v>5.3137048195591063E-2</v>
      </c>
      <c r="G7" s="53">
        <f>D7/'2016 9 Months'!D2</f>
        <v>0.34582543132027649</v>
      </c>
    </row>
    <row r="8" spans="2:7" ht="14.25" customHeight="1" thickBot="1">
      <c r="B8" s="72" t="s">
        <v>2</v>
      </c>
      <c r="C8" s="38">
        <v>4494341</v>
      </c>
      <c r="D8" s="38">
        <v>4879031</v>
      </c>
      <c r="E8" s="38">
        <f>SUM(E5:E7)</f>
        <v>384690</v>
      </c>
      <c r="F8" s="74">
        <f>D8/C8-1</f>
        <v>8.5594306262030351E-2</v>
      </c>
      <c r="G8" s="57">
        <f>D8/'2016 9 Months'!D2</f>
        <v>1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2.42578125" customWidth="1"/>
    <col min="3" max="3" width="17.28515625" customWidth="1"/>
    <col min="4" max="4" width="18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0" t="s">
        <v>154</v>
      </c>
      <c r="C2" s="110"/>
      <c r="D2" s="110"/>
      <c r="E2" s="110"/>
      <c r="F2" s="110"/>
      <c r="G2" s="110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112" t="s">
        <v>152</v>
      </c>
      <c r="C4" s="113" t="s">
        <v>275</v>
      </c>
      <c r="D4" s="113" t="s">
        <v>276</v>
      </c>
      <c r="E4" s="113" t="s">
        <v>225</v>
      </c>
      <c r="F4" s="114" t="s">
        <v>226</v>
      </c>
      <c r="G4" s="115" t="s">
        <v>259</v>
      </c>
    </row>
    <row r="5" spans="1:7" ht="18" customHeight="1">
      <c r="A5" s="2"/>
      <c r="B5" s="79" t="s">
        <v>2</v>
      </c>
      <c r="C5" s="80">
        <f>'2016 9 Months'!C2</f>
        <v>4494341</v>
      </c>
      <c r="D5" s="80">
        <f>'2016 9 Months'!D2</f>
        <v>4879031</v>
      </c>
      <c r="E5" s="80">
        <f>D5-C5</f>
        <v>384690</v>
      </c>
      <c r="F5" s="81">
        <f>E5/C5</f>
        <v>8.5594306262030406E-2</v>
      </c>
      <c r="G5" s="82">
        <f>D5/'2016 9 Months'!D2</f>
        <v>1</v>
      </c>
    </row>
    <row r="6" spans="1:7" ht="12.75">
      <c r="A6" s="2"/>
      <c r="B6" s="5" t="s">
        <v>223</v>
      </c>
      <c r="C6" s="17">
        <f>'2016 9 Months'!C3</f>
        <v>4362709</v>
      </c>
      <c r="D6" s="17">
        <f>'2016 9 Months'!D3</f>
        <v>4577800</v>
      </c>
      <c r="E6" s="17">
        <f t="shared" ref="E6:E10" si="0">D6-C6</f>
        <v>215091</v>
      </c>
      <c r="F6" s="62">
        <f t="shared" ref="F6:F9" si="1">E6/C6</f>
        <v>4.9302165237241354E-2</v>
      </c>
      <c r="G6" s="53">
        <f>D6/'2016 9 Months'!D2</f>
        <v>0.93826007664226774</v>
      </c>
    </row>
    <row r="7" spans="1:7" ht="15" customHeight="1">
      <c r="A7" s="2"/>
      <c r="B7" s="5" t="s">
        <v>153</v>
      </c>
      <c r="C7" s="17">
        <f>'2016 9 Months'!C63</f>
        <v>30214</v>
      </c>
      <c r="D7" s="17">
        <f>'2016 9 Months'!D63</f>
        <v>34159</v>
      </c>
      <c r="E7" s="17">
        <f t="shared" si="0"/>
        <v>3945</v>
      </c>
      <c r="F7" s="62">
        <f t="shared" si="1"/>
        <v>0.1305686105778778</v>
      </c>
      <c r="G7" s="53">
        <f>D7/'2016 9 Months'!D2</f>
        <v>7.0011852763386829E-3</v>
      </c>
    </row>
    <row r="8" spans="1:7" ht="12.75">
      <c r="A8" s="2"/>
      <c r="B8" s="5" t="s">
        <v>72</v>
      </c>
      <c r="C8" s="17">
        <f>'2016 9 Months'!C111</f>
        <v>50916</v>
      </c>
      <c r="D8" s="17">
        <f>'2016 9 Months'!D111</f>
        <v>182833</v>
      </c>
      <c r="E8" s="17">
        <f t="shared" si="0"/>
        <v>131917</v>
      </c>
      <c r="F8" s="62">
        <f t="shared" si="1"/>
        <v>2.5908751669416294</v>
      </c>
      <c r="G8" s="53">
        <f>D8/'2016 9 Months'!D2</f>
        <v>3.7473219579871493E-2</v>
      </c>
    </row>
    <row r="9" spans="1:7" ht="15" customHeight="1">
      <c r="A9" s="2"/>
      <c r="B9" s="5" t="s">
        <v>110</v>
      </c>
      <c r="C9" s="17">
        <f>'2016 9 Months'!C172</f>
        <v>2756</v>
      </c>
      <c r="D9" s="17">
        <f>'2016 9 Months'!D172</f>
        <v>4928</v>
      </c>
      <c r="E9" s="17">
        <f t="shared" si="0"/>
        <v>2172</v>
      </c>
      <c r="F9" s="62">
        <f t="shared" si="1"/>
        <v>0.78809869375907116</v>
      </c>
      <c r="G9" s="53">
        <f>D9/'2016 9 Months'!D2</f>
        <v>1.0100366240755592E-3</v>
      </c>
    </row>
    <row r="10" spans="1:7" ht="15" customHeight="1" thickBot="1">
      <c r="A10" s="2"/>
      <c r="B10" s="6" t="s">
        <v>88</v>
      </c>
      <c r="C10" s="18">
        <f>'2016 9 Months'!C157</f>
        <v>44571</v>
      </c>
      <c r="D10" s="18">
        <f>'2016 9 Months'!D157</f>
        <v>74478</v>
      </c>
      <c r="E10" s="18">
        <f t="shared" si="0"/>
        <v>29907</v>
      </c>
      <c r="F10" s="63">
        <f>E10/C10</f>
        <v>0.67099683650804332</v>
      </c>
      <c r="G10" s="57">
        <f>D10/'2016 9 Months'!D2</f>
        <v>1.5264916332771815E-2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150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1.42578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6.85546875" customWidth="1"/>
    <col min="7" max="7" width="12.42578125" customWidth="1"/>
  </cols>
  <sheetData>
    <row r="1" spans="2:7" ht="27" customHeight="1"/>
    <row r="2" spans="2:7" ht="25.5" customHeight="1">
      <c r="B2" s="110" t="s">
        <v>233</v>
      </c>
      <c r="C2" s="110"/>
      <c r="D2" s="110"/>
      <c r="E2" s="110"/>
      <c r="F2" s="110"/>
      <c r="G2" s="110"/>
    </row>
    <row r="3" spans="2:7" ht="13.5" thickBot="1"/>
    <row r="4" spans="2:7" ht="38.25" customHeight="1">
      <c r="B4" s="112" t="s">
        <v>227</v>
      </c>
      <c r="C4" s="113" t="s">
        <v>275</v>
      </c>
      <c r="D4" s="113" t="s">
        <v>276</v>
      </c>
      <c r="E4" s="113" t="s">
        <v>225</v>
      </c>
      <c r="F4" s="114" t="s">
        <v>226</v>
      </c>
      <c r="G4" s="115" t="s">
        <v>259</v>
      </c>
    </row>
    <row r="5" spans="2:7" ht="16.5" customHeight="1">
      <c r="B5" s="43" t="s">
        <v>229</v>
      </c>
      <c r="C5" s="36">
        <v>3805682</v>
      </c>
      <c r="D5" s="36">
        <v>3962031</v>
      </c>
      <c r="E5" s="33">
        <f>D5-C5</f>
        <v>156349</v>
      </c>
      <c r="F5" s="58">
        <f>E5/C5</f>
        <v>4.1083043722518066E-2</v>
      </c>
      <c r="G5" s="53">
        <f>D5/'2016 9 Months'!D2</f>
        <v>0.81205284409957634</v>
      </c>
    </row>
    <row r="6" spans="2:7" ht="17.25" customHeight="1">
      <c r="B6" s="43" t="s">
        <v>228</v>
      </c>
      <c r="C6" s="36">
        <v>608108</v>
      </c>
      <c r="D6" s="36">
        <v>833709</v>
      </c>
      <c r="E6" s="33">
        <f t="shared" ref="E6:E8" si="0">D6-C6</f>
        <v>225601</v>
      </c>
      <c r="F6" s="58">
        <f t="shared" ref="F6:F8" si="1">E6/C6</f>
        <v>0.37098837706460036</v>
      </c>
      <c r="G6" s="53">
        <f>D6/'2016 9 Months'!D2</f>
        <v>0.17087593827544856</v>
      </c>
    </row>
    <row r="7" spans="2:7" ht="16.5" customHeight="1">
      <c r="B7" s="43" t="s">
        <v>230</v>
      </c>
      <c r="C7" s="36">
        <v>52629</v>
      </c>
      <c r="D7" s="36">
        <v>50685</v>
      </c>
      <c r="E7" s="33">
        <f t="shared" si="0"/>
        <v>-1944</v>
      </c>
      <c r="F7" s="58">
        <f t="shared" si="1"/>
        <v>-3.6937809952687681E-2</v>
      </c>
      <c r="G7" s="53">
        <f>D7/'2016 9 Months'!D2</f>
        <v>1.0388333257157005E-2</v>
      </c>
    </row>
    <row r="8" spans="2:7" ht="13.5" thickBot="1">
      <c r="B8" s="44" t="s">
        <v>231</v>
      </c>
      <c r="C8" s="38">
        <v>27922</v>
      </c>
      <c r="D8" s="38">
        <v>32606</v>
      </c>
      <c r="E8" s="42">
        <f t="shared" si="0"/>
        <v>4684</v>
      </c>
      <c r="F8" s="59">
        <f t="shared" si="1"/>
        <v>0.16775302628751523</v>
      </c>
      <c r="G8" s="57">
        <f>D8/'2016 9 Months'!D2</f>
        <v>6.682884367818118E-3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2.5" customHeight="1"/>
    <row r="2" spans="2:7" ht="21.75" customHeight="1">
      <c r="B2" s="111" t="s">
        <v>254</v>
      </c>
      <c r="C2" s="111"/>
      <c r="D2" s="111"/>
      <c r="E2" s="111"/>
      <c r="F2" s="111"/>
      <c r="G2" s="111"/>
    </row>
    <row r="3" spans="2:7" ht="15.75" thickBot="1">
      <c r="B3" s="49"/>
      <c r="C3" s="49"/>
      <c r="D3" s="49"/>
      <c r="E3" s="49"/>
      <c r="F3" s="49"/>
    </row>
    <row r="4" spans="2:7" ht="36" customHeight="1">
      <c r="B4" s="112" t="s">
        <v>252</v>
      </c>
      <c r="C4" s="113" t="s">
        <v>275</v>
      </c>
      <c r="D4" s="113" t="s">
        <v>276</v>
      </c>
      <c r="E4" s="113" t="s">
        <v>224</v>
      </c>
      <c r="F4" s="114" t="s">
        <v>1</v>
      </c>
      <c r="G4" s="115" t="s">
        <v>259</v>
      </c>
    </row>
    <row r="5" spans="2:7">
      <c r="B5" s="45" t="s">
        <v>242</v>
      </c>
      <c r="C5" s="36">
        <v>1092412</v>
      </c>
      <c r="D5" s="36">
        <v>1000325</v>
      </c>
      <c r="E5" s="33">
        <f>D5-C5</f>
        <v>-92087</v>
      </c>
      <c r="F5" s="60">
        <f>E5/C5</f>
        <v>-8.4296950234893059E-2</v>
      </c>
      <c r="G5" s="53">
        <f>D5/'2016 9 Months'!D2</f>
        <v>0.20502534212223697</v>
      </c>
    </row>
    <row r="6" spans="2:7">
      <c r="B6" s="46" t="s">
        <v>243</v>
      </c>
      <c r="C6" s="36">
        <v>763873</v>
      </c>
      <c r="D6" s="36">
        <v>897260</v>
      </c>
      <c r="E6" s="33">
        <f t="shared" ref="E6:E24" si="0">D6-C6</f>
        <v>133387</v>
      </c>
      <c r="F6" s="60">
        <f t="shared" ref="F6:F24" si="1">E6/C6</f>
        <v>0.17461934117320549</v>
      </c>
      <c r="G6" s="53">
        <f>D6/'2016 9 Months'!D2</f>
        <v>0.18390127055966646</v>
      </c>
    </row>
    <row r="7" spans="2:7">
      <c r="B7" s="46" t="s">
        <v>240</v>
      </c>
      <c r="C7" s="36">
        <v>812866</v>
      </c>
      <c r="D7" s="36">
        <v>857188</v>
      </c>
      <c r="E7" s="33">
        <f t="shared" si="0"/>
        <v>44322</v>
      </c>
      <c r="F7" s="60">
        <f t="shared" si="1"/>
        <v>5.4525592164022113E-2</v>
      </c>
      <c r="G7" s="53">
        <f>D7/'2016 9 Months'!D2</f>
        <v>0.17568816430967543</v>
      </c>
    </row>
    <row r="8" spans="2:7">
      <c r="B8" s="46" t="s">
        <v>238</v>
      </c>
      <c r="C8" s="36">
        <v>673778</v>
      </c>
      <c r="D8" s="36">
        <v>720467</v>
      </c>
      <c r="E8" s="33">
        <f t="shared" si="0"/>
        <v>46689</v>
      </c>
      <c r="F8" s="60">
        <f t="shared" si="1"/>
        <v>6.9294337303978465E-2</v>
      </c>
      <c r="G8" s="53">
        <f>D8/'2016 9 Months'!D2</f>
        <v>0.14766600171222524</v>
      </c>
    </row>
    <row r="9" spans="2:7">
      <c r="B9" s="46" t="s">
        <v>235</v>
      </c>
      <c r="C9" s="36">
        <v>493420</v>
      </c>
      <c r="D9" s="36">
        <v>652418</v>
      </c>
      <c r="E9" s="33">
        <f t="shared" si="0"/>
        <v>158998</v>
      </c>
      <c r="F9" s="60">
        <f t="shared" si="1"/>
        <v>0.3222366341048194</v>
      </c>
      <c r="G9" s="53">
        <f>D9/'2016 9 Months'!D2</f>
        <v>0.13371876505806174</v>
      </c>
    </row>
    <row r="10" spans="2:7">
      <c r="B10" s="46" t="s">
        <v>244</v>
      </c>
      <c r="C10" s="36">
        <v>169101</v>
      </c>
      <c r="D10" s="36">
        <v>152985</v>
      </c>
      <c r="E10" s="33">
        <f t="shared" si="0"/>
        <v>-16116</v>
      </c>
      <c r="F10" s="60">
        <f t="shared" si="1"/>
        <v>-9.5303989923182009E-2</v>
      </c>
      <c r="G10" s="53">
        <f>D10/'2016 9 Months'!D2</f>
        <v>3.1355611390868392E-2</v>
      </c>
    </row>
    <row r="11" spans="2:7">
      <c r="B11" s="46" t="s">
        <v>239</v>
      </c>
      <c r="C11" s="36">
        <v>154902</v>
      </c>
      <c r="D11" s="36">
        <v>142636</v>
      </c>
      <c r="E11" s="33">
        <f t="shared" si="0"/>
        <v>-12266</v>
      </c>
      <c r="F11" s="60">
        <f t="shared" si="1"/>
        <v>-7.9185549573278585E-2</v>
      </c>
      <c r="G11" s="53">
        <f>D11/'2016 9 Months'!D2</f>
        <v>2.923449348856361E-2</v>
      </c>
    </row>
    <row r="12" spans="2:7">
      <c r="B12" s="46" t="s">
        <v>256</v>
      </c>
      <c r="C12" s="36">
        <v>64706</v>
      </c>
      <c r="D12" s="36">
        <v>114218</v>
      </c>
      <c r="E12" s="33">
        <f t="shared" si="0"/>
        <v>49512</v>
      </c>
      <c r="F12" s="60">
        <f t="shared" si="1"/>
        <v>0.76518406330170308</v>
      </c>
      <c r="G12" s="53">
        <f>D12/'2016 9 Months'!D2</f>
        <v>2.3409976284225288E-2</v>
      </c>
    </row>
    <row r="13" spans="2:7">
      <c r="B13" s="46" t="s">
        <v>246</v>
      </c>
      <c r="C13" s="36">
        <v>73726</v>
      </c>
      <c r="D13" s="36">
        <v>85827</v>
      </c>
      <c r="E13" s="33">
        <f t="shared" si="0"/>
        <v>12101</v>
      </c>
      <c r="F13" s="60">
        <f t="shared" si="1"/>
        <v>0.16413476928085072</v>
      </c>
      <c r="G13" s="53">
        <f>D13/'2016 9 Months'!D2</f>
        <v>1.759099296561141E-2</v>
      </c>
    </row>
    <row r="14" spans="2:7">
      <c r="B14" s="46" t="s">
        <v>234</v>
      </c>
      <c r="C14" s="36">
        <v>49982</v>
      </c>
      <c r="D14" s="36">
        <v>67073</v>
      </c>
      <c r="E14" s="33">
        <f t="shared" si="0"/>
        <v>17091</v>
      </c>
      <c r="F14" s="60">
        <f t="shared" si="1"/>
        <v>0.34194309951582569</v>
      </c>
      <c r="G14" s="53">
        <f>D14/'2016 9 Months'!D2</f>
        <v>1.3747196933161523E-2</v>
      </c>
    </row>
    <row r="15" spans="2:7">
      <c r="B15" s="46" t="s">
        <v>245</v>
      </c>
      <c r="C15" s="36">
        <v>43650</v>
      </c>
      <c r="D15" s="36">
        <v>52093</v>
      </c>
      <c r="E15" s="33">
        <f t="shared" si="0"/>
        <v>8443</v>
      </c>
      <c r="F15" s="60">
        <f t="shared" si="1"/>
        <v>0.19342497136311571</v>
      </c>
      <c r="G15" s="53">
        <f>D15/'2016 9 Months'!D2</f>
        <v>1.0676915149750022E-2</v>
      </c>
    </row>
    <row r="16" spans="2:7">
      <c r="B16" s="46" t="s">
        <v>255</v>
      </c>
      <c r="C16" s="36">
        <v>0</v>
      </c>
      <c r="D16" s="36">
        <v>31318</v>
      </c>
      <c r="E16" s="33">
        <f t="shared" si="0"/>
        <v>31318</v>
      </c>
      <c r="F16" s="60"/>
      <c r="G16" s="53">
        <f>D16/'2016 9 Months'!D2</f>
        <v>6.4188975228892785E-3</v>
      </c>
    </row>
    <row r="17" spans="2:7">
      <c r="B17" s="46" t="s">
        <v>248</v>
      </c>
      <c r="C17" s="36">
        <v>24826</v>
      </c>
      <c r="D17" s="36">
        <v>28808</v>
      </c>
      <c r="E17" s="33">
        <f t="shared" si="0"/>
        <v>3982</v>
      </c>
      <c r="F17" s="60">
        <f t="shared" si="1"/>
        <v>0.16039635865624749</v>
      </c>
      <c r="G17" s="53">
        <f>D17/'2016 9 Months'!D2</f>
        <v>5.9044511092468978E-3</v>
      </c>
    </row>
    <row r="18" spans="2:7">
      <c r="B18" s="46" t="s">
        <v>247</v>
      </c>
      <c r="C18" s="36">
        <v>27803</v>
      </c>
      <c r="D18" s="36">
        <v>21877</v>
      </c>
      <c r="E18" s="33">
        <f t="shared" si="0"/>
        <v>-5926</v>
      </c>
      <c r="F18" s="60">
        <f t="shared" si="1"/>
        <v>-0.21314246664029063</v>
      </c>
      <c r="G18" s="53">
        <f>D18/'2016 9 Months'!D2</f>
        <v>4.4838821479101076E-3</v>
      </c>
    </row>
    <row r="19" spans="2:7">
      <c r="B19" s="46" t="s">
        <v>237</v>
      </c>
      <c r="C19" s="36">
        <v>20841</v>
      </c>
      <c r="D19" s="36">
        <v>21354</v>
      </c>
      <c r="E19" s="33">
        <f t="shared" si="0"/>
        <v>513</v>
      </c>
      <c r="F19" s="60">
        <f t="shared" si="1"/>
        <v>2.4614941701453865E-2</v>
      </c>
      <c r="G19" s="53">
        <f>D19/'2016 9 Months'!D2</f>
        <v>4.3766887318404E-3</v>
      </c>
    </row>
    <row r="20" spans="2:7">
      <c r="B20" s="46" t="s">
        <v>249</v>
      </c>
      <c r="C20" s="36">
        <v>13907</v>
      </c>
      <c r="D20" s="36">
        <v>17787</v>
      </c>
      <c r="E20" s="33">
        <f t="shared" si="0"/>
        <v>3880</v>
      </c>
      <c r="F20" s="60">
        <f t="shared" si="1"/>
        <v>0.27899618896958367</v>
      </c>
      <c r="G20" s="53">
        <f>D20/'2016 9 Months'!D2</f>
        <v>3.6456009400227217E-3</v>
      </c>
    </row>
    <row r="21" spans="2:7">
      <c r="B21" s="46" t="s">
        <v>251</v>
      </c>
      <c r="C21" s="36">
        <v>11725</v>
      </c>
      <c r="D21" s="36">
        <v>13071</v>
      </c>
      <c r="E21" s="33">
        <f t="shared" si="0"/>
        <v>1346</v>
      </c>
      <c r="F21" s="60">
        <f t="shared" si="1"/>
        <v>0.11479744136460554</v>
      </c>
      <c r="G21" s="53">
        <f>D21/'2016 9 Months'!D2</f>
        <v>2.6790155668205431E-3</v>
      </c>
    </row>
    <row r="22" spans="2:7">
      <c r="B22" s="46" t="s">
        <v>250</v>
      </c>
      <c r="C22" s="36">
        <v>2290</v>
      </c>
      <c r="D22" s="36">
        <v>1748</v>
      </c>
      <c r="E22" s="33">
        <f t="shared" si="0"/>
        <v>-542</v>
      </c>
      <c r="F22" s="60">
        <f t="shared" si="1"/>
        <v>-0.23668122270742359</v>
      </c>
      <c r="G22" s="53">
        <f>D22/'2016 9 Months'!D2</f>
        <v>3.5826786097485343E-4</v>
      </c>
    </row>
    <row r="23" spans="2:7">
      <c r="B23" s="46" t="s">
        <v>241</v>
      </c>
      <c r="C23" s="36">
        <v>262</v>
      </c>
      <c r="D23" s="36">
        <v>294</v>
      </c>
      <c r="E23" s="33">
        <f t="shared" si="0"/>
        <v>32</v>
      </c>
      <c r="F23" s="60">
        <f t="shared" si="1"/>
        <v>0.12213740458015267</v>
      </c>
      <c r="G23" s="53">
        <f>D23/'2016 9 Months'!D2</f>
        <v>6.0257866777235072E-5</v>
      </c>
    </row>
    <row r="24" spans="2:7" ht="13.5" thickBot="1">
      <c r="B24" s="47" t="s">
        <v>236</v>
      </c>
      <c r="C24" s="38">
        <v>271</v>
      </c>
      <c r="D24" s="38">
        <v>284</v>
      </c>
      <c r="E24" s="42">
        <f t="shared" si="0"/>
        <v>13</v>
      </c>
      <c r="F24" s="61">
        <f t="shared" si="1"/>
        <v>4.797047970479705E-2</v>
      </c>
      <c r="G24" s="57">
        <f>D24/'2016 9 Months'!D2</f>
        <v>5.8208279471886939E-5</v>
      </c>
    </row>
    <row r="26" spans="2:7">
      <c r="B26" s="1" t="s">
        <v>150</v>
      </c>
    </row>
  </sheetData>
  <mergeCells count="1">
    <mergeCell ref="B2:G2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9 Months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2016-10-03T14:24:28Z</dcterms:modified>
</cp:coreProperties>
</file>