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6 4 Month" sheetId="1" r:id="rId1"/>
    <sheet name="Top15" sheetId="2" r:id="rId2"/>
    <sheet name="Types of vizit" sheetId="12" r:id="rId3"/>
    <sheet name="Regions" sheetId="3" r:id="rId4"/>
    <sheet name="Border Type" sheetId="8" r:id="rId5"/>
    <sheet name="Border" sheetId="11" r:id="rId6"/>
  </sheets>
  <calcPr calcId="125725"/>
</workbook>
</file>

<file path=xl/calcChain.xml><?xml version="1.0" encoding="utf-8"?>
<calcChain xmlns="http://schemas.openxmlformats.org/spreadsheetml/2006/main">
  <c r="F136" i="1"/>
  <c r="F192"/>
  <c r="E192"/>
  <c r="E193"/>
  <c r="C205"/>
  <c r="D205"/>
  <c r="E190"/>
  <c r="F5" i="12" l="1"/>
  <c r="F6"/>
  <c r="F7"/>
  <c r="F8"/>
  <c r="E7"/>
  <c r="E6"/>
  <c r="E5"/>
  <c r="E8" s="1"/>
  <c r="E170" i="1"/>
  <c r="F170" s="1"/>
  <c r="E171"/>
  <c r="F171" s="1"/>
  <c r="E172"/>
  <c r="E173"/>
  <c r="F173" s="1"/>
  <c r="E174"/>
  <c r="F174" s="1"/>
  <c r="E175"/>
  <c r="F175" s="1"/>
  <c r="E176"/>
  <c r="F176" s="1"/>
  <c r="E177"/>
  <c r="E178"/>
  <c r="F178" s="1"/>
  <c r="E200"/>
  <c r="F200" s="1"/>
  <c r="E201"/>
  <c r="F201" s="1"/>
  <c r="D188"/>
  <c r="E148"/>
  <c r="F148" s="1"/>
  <c r="C153"/>
  <c r="D153"/>
  <c r="E113"/>
  <c r="F113" s="1"/>
  <c r="C117"/>
  <c r="D117"/>
  <c r="C59" l="1"/>
  <c r="D59"/>
  <c r="E55"/>
  <c r="F55" s="1"/>
  <c r="D49"/>
  <c r="C49"/>
  <c r="E5" i="11"/>
  <c r="E17"/>
  <c r="F17" s="1"/>
  <c r="C4" i="1" l="1"/>
  <c r="C25"/>
  <c r="C33"/>
  <c r="C64"/>
  <c r="C83"/>
  <c r="C91"/>
  <c r="C95"/>
  <c r="C109"/>
  <c r="C133"/>
  <c r="C143"/>
  <c r="C169"/>
  <c r="C188"/>
  <c r="C211"/>
  <c r="C216"/>
  <c r="C224"/>
  <c r="D143"/>
  <c r="D91"/>
  <c r="D224"/>
  <c r="D216"/>
  <c r="D211"/>
  <c r="D169"/>
  <c r="D133"/>
  <c r="D109"/>
  <c r="D95"/>
  <c r="D83"/>
  <c r="D64"/>
  <c r="D33"/>
  <c r="D25"/>
  <c r="D4"/>
  <c r="E225"/>
  <c r="E7" i="11"/>
  <c r="F7" s="1"/>
  <c r="E11"/>
  <c r="F11" s="1"/>
  <c r="E12"/>
  <c r="F12" s="1"/>
  <c r="E16"/>
  <c r="F16" s="1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E14"/>
  <c r="F14" s="1"/>
  <c r="E13"/>
  <c r="F13" s="1"/>
  <c r="E10"/>
  <c r="F10" s="1"/>
  <c r="E9"/>
  <c r="F9" s="1"/>
  <c r="E8"/>
  <c r="F8" s="1"/>
  <c r="E6"/>
  <c r="F6" s="1"/>
  <c r="C63" i="1" l="1"/>
  <c r="C168"/>
  <c r="C108"/>
  <c r="C3"/>
  <c r="D168"/>
  <c r="D108"/>
  <c r="D63"/>
  <c r="D3"/>
  <c r="D2" l="1"/>
  <c r="C2"/>
  <c r="E5" i="8"/>
  <c r="F5" s="1"/>
  <c r="E6"/>
  <c r="F6" s="1"/>
  <c r="E7"/>
  <c r="F7" s="1"/>
  <c r="E8"/>
  <c r="F8" s="1"/>
  <c r="G190" i="1" l="1"/>
  <c r="G193"/>
  <c r="G192"/>
  <c r="G200"/>
  <c r="G7" i="12"/>
  <c r="G6"/>
  <c r="G5"/>
  <c r="G8"/>
  <c r="G198" i="1"/>
  <c r="G203"/>
  <c r="G197"/>
  <c r="G202"/>
  <c r="G201"/>
  <c r="G196"/>
  <c r="G199"/>
  <c r="G23" i="11"/>
  <c r="G19"/>
  <c r="G15"/>
  <c r="G5" i="1"/>
  <c r="G8" i="11"/>
  <c r="G7" i="8"/>
  <c r="H5" i="2"/>
  <c r="G13" i="11"/>
  <c r="H7" i="2"/>
  <c r="G24" i="11"/>
  <c r="G20"/>
  <c r="G16"/>
  <c r="G12"/>
  <c r="G9"/>
  <c r="G5"/>
  <c r="G8" i="8"/>
  <c r="H6" i="2"/>
  <c r="G6" i="8"/>
  <c r="G21" i="11"/>
  <c r="G17"/>
  <c r="G10"/>
  <c r="H14" i="2"/>
  <c r="H15"/>
  <c r="G22" i="11"/>
  <c r="G18"/>
  <c r="G14"/>
  <c r="G11"/>
  <c r="G7"/>
  <c r="H16" i="2"/>
  <c r="G5" i="8"/>
  <c r="G6" i="11"/>
  <c r="G148" i="1"/>
  <c r="G168"/>
  <c r="G113"/>
  <c r="G3"/>
  <c r="G63"/>
  <c r="G223"/>
  <c r="G219"/>
  <c r="G215"/>
  <c r="G207"/>
  <c r="G204"/>
  <c r="G194"/>
  <c r="G184"/>
  <c r="G180"/>
  <c r="G176"/>
  <c r="G172"/>
  <c r="G164"/>
  <c r="G160"/>
  <c r="G156"/>
  <c r="G152"/>
  <c r="G147"/>
  <c r="G139"/>
  <c r="G135"/>
  <c r="G131"/>
  <c r="G127"/>
  <c r="G123"/>
  <c r="G119"/>
  <c r="G115"/>
  <c r="G110"/>
  <c r="G107"/>
  <c r="G103"/>
  <c r="G99"/>
  <c r="G87"/>
  <c r="G79"/>
  <c r="G75"/>
  <c r="G71"/>
  <c r="G67"/>
  <c r="G55"/>
  <c r="G51"/>
  <c r="G47"/>
  <c r="G43"/>
  <c r="G39"/>
  <c r="G35"/>
  <c r="G31"/>
  <c r="G27"/>
  <c r="G23"/>
  <c r="G19"/>
  <c r="G15"/>
  <c r="G11"/>
  <c r="G7"/>
  <c r="G212"/>
  <c r="G181"/>
  <c r="G173"/>
  <c r="G165"/>
  <c r="G157"/>
  <c r="G149"/>
  <c r="G140"/>
  <c r="G132"/>
  <c r="G124"/>
  <c r="G116"/>
  <c r="G100"/>
  <c r="G92"/>
  <c r="G84"/>
  <c r="G76"/>
  <c r="G68"/>
  <c r="G60"/>
  <c r="G52"/>
  <c r="G44"/>
  <c r="G36"/>
  <c r="G28"/>
  <c r="G20"/>
  <c r="G12"/>
  <c r="G221"/>
  <c r="G213"/>
  <c r="G189"/>
  <c r="G182"/>
  <c r="G174"/>
  <c r="G166"/>
  <c r="G158"/>
  <c r="G150"/>
  <c r="G141"/>
  <c r="G125"/>
  <c r="G101"/>
  <c r="G93"/>
  <c r="G85"/>
  <c r="G77"/>
  <c r="G69"/>
  <c r="G61"/>
  <c r="G53"/>
  <c r="G45"/>
  <c r="G37"/>
  <c r="G29"/>
  <c r="G21"/>
  <c r="G13"/>
  <c r="G226"/>
  <c r="G222"/>
  <c r="G218"/>
  <c r="G214"/>
  <c r="G210"/>
  <c r="G206"/>
  <c r="G191"/>
  <c r="G187"/>
  <c r="G183"/>
  <c r="G179"/>
  <c r="G175"/>
  <c r="G171"/>
  <c r="G167"/>
  <c r="G163"/>
  <c r="G159"/>
  <c r="G155"/>
  <c r="G151"/>
  <c r="G146"/>
  <c r="G142"/>
  <c r="G138"/>
  <c r="G134"/>
  <c r="G130"/>
  <c r="G126"/>
  <c r="G122"/>
  <c r="G118"/>
  <c r="G114"/>
  <c r="G106"/>
  <c r="G102"/>
  <c r="G98"/>
  <c r="G94"/>
  <c r="G90"/>
  <c r="G86"/>
  <c r="G82"/>
  <c r="G78"/>
  <c r="G74"/>
  <c r="G70"/>
  <c r="G66"/>
  <c r="G62"/>
  <c r="G58"/>
  <c r="G54"/>
  <c r="G50"/>
  <c r="G46"/>
  <c r="G42"/>
  <c r="G38"/>
  <c r="G34"/>
  <c r="G30"/>
  <c r="G26"/>
  <c r="G22"/>
  <c r="G18"/>
  <c r="G14"/>
  <c r="G10"/>
  <c r="G6"/>
  <c r="G2"/>
  <c r="G220"/>
  <c r="G208"/>
  <c r="G195"/>
  <c r="G185"/>
  <c r="G177"/>
  <c r="G161"/>
  <c r="G144"/>
  <c r="G136"/>
  <c r="G128"/>
  <c r="G120"/>
  <c r="G111"/>
  <c r="G104"/>
  <c r="G96"/>
  <c r="G88"/>
  <c r="G80"/>
  <c r="G72"/>
  <c r="G56"/>
  <c r="G48"/>
  <c r="G40"/>
  <c r="G32"/>
  <c r="G24"/>
  <c r="G16"/>
  <c r="G8"/>
  <c r="G225"/>
  <c r="G217"/>
  <c r="G209"/>
  <c r="G186"/>
  <c r="G178"/>
  <c r="G170"/>
  <c r="G162"/>
  <c r="G154"/>
  <c r="G145"/>
  <c r="G137"/>
  <c r="G129"/>
  <c r="G121"/>
  <c r="G112"/>
  <c r="G105"/>
  <c r="G97"/>
  <c r="G89"/>
  <c r="G81"/>
  <c r="G73"/>
  <c r="G65"/>
  <c r="G57"/>
  <c r="G41"/>
  <c r="G17"/>
  <c r="G9"/>
  <c r="H13" i="2"/>
  <c r="G49" i="1"/>
  <c r="G59"/>
  <c r="G143"/>
  <c r="G4"/>
  <c r="G91"/>
  <c r="G117"/>
  <c r="G95"/>
  <c r="G211"/>
  <c r="G205"/>
  <c r="G64"/>
  <c r="G25"/>
  <c r="G133"/>
  <c r="G153"/>
  <c r="G224"/>
  <c r="G216"/>
  <c r="G169"/>
  <c r="G33"/>
  <c r="G83"/>
  <c r="G109"/>
  <c r="G188"/>
  <c r="G108"/>
  <c r="H12" i="2"/>
  <c r="H8"/>
  <c r="H17"/>
  <c r="H9"/>
  <c r="H18"/>
  <c r="H10"/>
  <c r="H19"/>
  <c r="H11"/>
  <c r="E2" i="1"/>
  <c r="F2" s="1"/>
  <c r="F6" i="2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E26" i="1"/>
  <c r="F26" s="1"/>
  <c r="E27"/>
  <c r="F27" s="1"/>
  <c r="E28"/>
  <c r="F28" s="1"/>
  <c r="E29"/>
  <c r="F29" s="1"/>
  <c r="E30"/>
  <c r="F30" s="1"/>
  <c r="E31"/>
  <c r="F31" s="1"/>
  <c r="E32"/>
  <c r="F32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50"/>
  <c r="F50" s="1"/>
  <c r="E51"/>
  <c r="F51" s="1"/>
  <c r="E52"/>
  <c r="F52" s="1"/>
  <c r="E53"/>
  <c r="F53" s="1"/>
  <c r="E54"/>
  <c r="F54" s="1"/>
  <c r="E56"/>
  <c r="F56" s="1"/>
  <c r="E57"/>
  <c r="F57" s="1"/>
  <c r="E58"/>
  <c r="F58" s="1"/>
  <c r="E60"/>
  <c r="F60" s="1"/>
  <c r="E61"/>
  <c r="F61" s="1"/>
  <c r="E62"/>
  <c r="F62" s="1"/>
  <c r="E65"/>
  <c r="E66"/>
  <c r="E67"/>
  <c r="F67" s="1"/>
  <c r="E68"/>
  <c r="E69"/>
  <c r="F69" s="1"/>
  <c r="E70"/>
  <c r="E71"/>
  <c r="F71" s="1"/>
  <c r="E72"/>
  <c r="F72" s="1"/>
  <c r="E73"/>
  <c r="F73" s="1"/>
  <c r="E74"/>
  <c r="E75"/>
  <c r="F75" s="1"/>
  <c r="E76"/>
  <c r="F76" s="1"/>
  <c r="E77"/>
  <c r="E78"/>
  <c r="E79"/>
  <c r="E80"/>
  <c r="F80" s="1"/>
  <c r="E81"/>
  <c r="F81" s="1"/>
  <c r="E82"/>
  <c r="E84"/>
  <c r="E85"/>
  <c r="F85" s="1"/>
  <c r="E86"/>
  <c r="F86" s="1"/>
  <c r="E87"/>
  <c r="F87" s="1"/>
  <c r="E88"/>
  <c r="F88" s="1"/>
  <c r="E89"/>
  <c r="E90"/>
  <c r="F90" s="1"/>
  <c r="E92"/>
  <c r="F92" s="1"/>
  <c r="E93"/>
  <c r="F93" s="1"/>
  <c r="E94"/>
  <c r="F94" s="1"/>
  <c r="E96"/>
  <c r="F96" s="1"/>
  <c r="E97"/>
  <c r="F97" s="1"/>
  <c r="E98"/>
  <c r="F98" s="1"/>
  <c r="E99"/>
  <c r="F99" s="1"/>
  <c r="E100"/>
  <c r="F100" s="1"/>
  <c r="E101"/>
  <c r="F101" s="1"/>
  <c r="E102"/>
  <c r="F102" s="1"/>
  <c r="E103"/>
  <c r="F103" s="1"/>
  <c r="E104"/>
  <c r="F104" s="1"/>
  <c r="E105"/>
  <c r="E106"/>
  <c r="F106" s="1"/>
  <c r="E107"/>
  <c r="F107" s="1"/>
  <c r="E110"/>
  <c r="F110" s="1"/>
  <c r="E111"/>
  <c r="F111" s="1"/>
  <c r="E112"/>
  <c r="F112" s="1"/>
  <c r="E114"/>
  <c r="F114" s="1"/>
  <c r="E115"/>
  <c r="F115" s="1"/>
  <c r="E116"/>
  <c r="F116" s="1"/>
  <c r="E118"/>
  <c r="E119"/>
  <c r="F119" s="1"/>
  <c r="E120"/>
  <c r="F120" s="1"/>
  <c r="E121"/>
  <c r="E122"/>
  <c r="E123"/>
  <c r="E124"/>
  <c r="F124" s="1"/>
  <c r="E125"/>
  <c r="F125" s="1"/>
  <c r="E126"/>
  <c r="E127"/>
  <c r="E128"/>
  <c r="F128" s="1"/>
  <c r="E129"/>
  <c r="F129" s="1"/>
  <c r="E130"/>
  <c r="E131"/>
  <c r="F131" s="1"/>
  <c r="E132"/>
  <c r="E134"/>
  <c r="F134" s="1"/>
  <c r="E135"/>
  <c r="F135" s="1"/>
  <c r="E136"/>
  <c r="E137"/>
  <c r="F137" s="1"/>
  <c r="E138"/>
  <c r="F138" s="1"/>
  <c r="E139"/>
  <c r="F139" s="1"/>
  <c r="E140"/>
  <c r="F140" s="1"/>
  <c r="E141"/>
  <c r="F141" s="1"/>
  <c r="E142"/>
  <c r="F142" s="1"/>
  <c r="E144"/>
  <c r="F144" s="1"/>
  <c r="E145"/>
  <c r="E146"/>
  <c r="F146" s="1"/>
  <c r="E147"/>
  <c r="F147" s="1"/>
  <c r="E149"/>
  <c r="F149" s="1"/>
  <c r="E150"/>
  <c r="F150" s="1"/>
  <c r="E151"/>
  <c r="F151" s="1"/>
  <c r="E152"/>
  <c r="F152" s="1"/>
  <c r="E154"/>
  <c r="F154" s="1"/>
  <c r="E155"/>
  <c r="F155" s="1"/>
  <c r="E156"/>
  <c r="F156" s="1"/>
  <c r="E157"/>
  <c r="F157" s="1"/>
  <c r="E158"/>
  <c r="F158" s="1"/>
  <c r="E159"/>
  <c r="F159" s="1"/>
  <c r="E160"/>
  <c r="F160" s="1"/>
  <c r="E161"/>
  <c r="F161" s="1"/>
  <c r="E162"/>
  <c r="E163"/>
  <c r="F163" s="1"/>
  <c r="E164"/>
  <c r="F164" s="1"/>
  <c r="E165"/>
  <c r="F165" s="1"/>
  <c r="E166"/>
  <c r="F166" s="1"/>
  <c r="E167"/>
  <c r="F167" s="1"/>
  <c r="E179"/>
  <c r="E180"/>
  <c r="F180" s="1"/>
  <c r="E181"/>
  <c r="F181" s="1"/>
  <c r="E182"/>
  <c r="F182" s="1"/>
  <c r="E183"/>
  <c r="F183" s="1"/>
  <c r="E184"/>
  <c r="F184" s="1"/>
  <c r="E185"/>
  <c r="F185" s="1"/>
  <c r="E186"/>
  <c r="F186" s="1"/>
  <c r="E187"/>
  <c r="F187" s="1"/>
  <c r="E189"/>
  <c r="F189" s="1"/>
  <c r="E191"/>
  <c r="F191" s="1"/>
  <c r="E194"/>
  <c r="F194" s="1"/>
  <c r="E195"/>
  <c r="F195" s="1"/>
  <c r="E196"/>
  <c r="E197"/>
  <c r="F197" s="1"/>
  <c r="E198"/>
  <c r="E199"/>
  <c r="E202"/>
  <c r="F202" s="1"/>
  <c r="E203"/>
  <c r="E204"/>
  <c r="F204" s="1"/>
  <c r="E206"/>
  <c r="E207"/>
  <c r="E208"/>
  <c r="F208" s="1"/>
  <c r="E209"/>
  <c r="F209" s="1"/>
  <c r="E210"/>
  <c r="F210" s="1"/>
  <c r="E212"/>
  <c r="F212" s="1"/>
  <c r="E213"/>
  <c r="F213" s="1"/>
  <c r="E214"/>
  <c r="F214" s="1"/>
  <c r="E215"/>
  <c r="F215" s="1"/>
  <c r="E217"/>
  <c r="E218"/>
  <c r="F218" s="1"/>
  <c r="E219"/>
  <c r="E220"/>
  <c r="F220" s="1"/>
  <c r="E221"/>
  <c r="F221" s="1"/>
  <c r="E222"/>
  <c r="E223"/>
  <c r="F223" s="1"/>
  <c r="F225"/>
  <c r="E226"/>
  <c r="F226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5"/>
  <c r="F5" s="1"/>
  <c r="E64"/>
  <c r="F64" s="1"/>
  <c r="D10" i="3" l="1"/>
  <c r="G10" s="1"/>
  <c r="E59" i="1"/>
  <c r="F59" s="1"/>
  <c r="E49"/>
  <c r="F49" s="1"/>
  <c r="E25"/>
  <c r="F25" s="1"/>
  <c r="E188"/>
  <c r="F188" s="1"/>
  <c r="E4" l="1"/>
  <c r="F4" s="1"/>
  <c r="E216"/>
  <c r="F216" s="1"/>
  <c r="E91"/>
  <c r="F91" s="1"/>
  <c r="E33"/>
  <c r="F33" s="1"/>
  <c r="E143"/>
  <c r="F143" s="1"/>
  <c r="E224"/>
  <c r="F224" s="1"/>
  <c r="E211"/>
  <c r="F211" s="1"/>
  <c r="E205"/>
  <c r="F205" s="1"/>
  <c r="E169"/>
  <c r="F169" s="1"/>
  <c r="E133"/>
  <c r="F133" s="1"/>
  <c r="E117"/>
  <c r="F117" s="1"/>
  <c r="E109"/>
  <c r="F109" s="1"/>
  <c r="E95"/>
  <c r="F95" s="1"/>
  <c r="E83"/>
  <c r="F83" s="1"/>
  <c r="C10" i="3"/>
  <c r="E10" s="1"/>
  <c r="F10" s="1"/>
  <c r="E153" i="1"/>
  <c r="D7" i="3"/>
  <c r="G7" s="1"/>
  <c r="D6"/>
  <c r="G6" s="1"/>
  <c r="D8"/>
  <c r="G8" s="1"/>
  <c r="C7" l="1"/>
  <c r="E7" s="1"/>
  <c r="F7" s="1"/>
  <c r="E63" i="1"/>
  <c r="C8" i="3"/>
  <c r="E8" s="1"/>
  <c r="F8" s="1"/>
  <c r="E108" i="1"/>
  <c r="F153"/>
  <c r="E168"/>
  <c r="C6" i="3"/>
  <c r="E6" s="1"/>
  <c r="F6" s="1"/>
  <c r="E3" i="1"/>
  <c r="D5" i="3"/>
  <c r="G5" s="1"/>
  <c r="D9"/>
  <c r="G9" s="1"/>
  <c r="C9"/>
  <c r="E9" l="1"/>
  <c r="F9" s="1"/>
  <c r="F63" i="1"/>
  <c r="F168"/>
  <c r="F108"/>
  <c r="F3"/>
  <c r="C5" i="3" l="1"/>
  <c r="E5" l="1"/>
  <c r="F5" s="1"/>
</calcChain>
</file>

<file path=xl/sharedStrings.xml><?xml version="1.0" encoding="utf-8"?>
<sst xmlns="http://schemas.openxmlformats.org/spreadsheetml/2006/main" count="321" uniqueCount="273">
  <si>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</si>
  <si>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</si>
  <si>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</si>
  <si>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</si>
  <si>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</si>
  <si>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</si>
  <si>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</si>
  <si>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</si>
  <si>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</si>
  <si>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</si>
  <si>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</si>
  <si>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</si>
  <si>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</si>
  <si>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</si>
  <si>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</si>
  <si>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</si>
  <si>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</si>
  <si>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</si>
  <si>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</si>
  <si>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</si>
  <si>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</si>
  <si>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</si>
  <si>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</si>
  <si>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</si>
  <si>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</si>
  <si>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</si>
  <si>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</si>
  <si>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</si>
  <si>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</si>
  <si>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</si>
  <si>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</si>
  <si>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</si>
  <si>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</si>
  <si>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</si>
  <si>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</si>
  <si>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</si>
  <si>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</si>
  <si>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</si>
  <si>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</si>
  <si>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</si>
  <si>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</si>
  <si>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</si>
  <si>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</si>
  <si>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</si>
  <si>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</si>
  <si>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</si>
  <si>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</si>
  <si>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</si>
  <si>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</si>
  <si>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</si>
  <si>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</si>
  <si>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</si>
  <si>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</si>
  <si>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</si>
  <si>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</si>
  <si>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</si>
  <si>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</si>
  <si>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</si>
  <si>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</si>
  <si>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</si>
  <si>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</si>
  <si>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</si>
  <si>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</si>
  <si>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</si>
  <si>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</si>
  <si>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</si>
  <si>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</si>
  <si>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</si>
  <si>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</si>
  <si>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</si>
  <si>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</si>
  <si>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</si>
  <si>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</si>
  <si>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</si>
  <si>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</si>
  <si>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</si>
  <si>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</si>
  <si>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</si>
  <si>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</si>
  <si>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</si>
  <si>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</si>
  <si>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</si>
  <si>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</si>
  <si>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</si>
  <si>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</si>
  <si>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</si>
  <si>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</si>
  <si>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Hong Kong (China)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</si>
  <si>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</si>
  <si>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</si>
  <si>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</si>
  <si>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</si>
  <si>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</si>
  <si>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</si>
  <si>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</si>
  <si>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</si>
  <si>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</si>
  <si>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</si>
  <si>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</si>
  <si>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</si>
  <si>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</si>
  <si>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</si>
  <si>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</si>
  <si>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</si>
  <si>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</si>
  <si>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</si>
  <si>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</si>
  <si>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</si>
  <si>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</si>
  <si>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</si>
  <si>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</si>
  <si>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</si>
  <si>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</si>
  <si>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</si>
  <si>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</si>
  <si>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</si>
  <si>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</si>
  <si>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</si>
  <si>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</si>
  <si>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</si>
  <si>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</si>
  <si>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</si>
  <si>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</si>
  <si>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</si>
  <si>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Nigeria</t>
  </si>
  <si>
    <t>Senegal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</si>
  <si>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</si>
  <si>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</si>
  <si>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</si>
  <si>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</si>
  <si>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</si>
  <si>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</si>
  <si>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</si>
  <si>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</si>
  <si>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</si>
  <si>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</si>
  <si>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</si>
  <si>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</si>
  <si>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</si>
  <si>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</si>
  <si>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</si>
  <si>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</si>
  <si>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</si>
  <si>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</si>
  <si>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</si>
  <si>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</si>
  <si>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</si>
  <si>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</si>
  <si>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</si>
  <si>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</si>
  <si>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</si>
  <si>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</si>
  <si>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</si>
  <si>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</si>
  <si>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</si>
  <si>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Monaco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</si>
  <si>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</si>
  <si>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</si>
  <si>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</si>
  <si>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</si>
  <si>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</si>
  <si>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</si>
  <si>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</si>
  <si>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</si>
  <si>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</si>
  <si>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</si>
  <si>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</si>
  <si>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</si>
  <si>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</si>
  <si>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</si>
  <si>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</si>
  <si>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</si>
  <si>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</si>
  <si>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</si>
  <si>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</si>
  <si>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</si>
  <si>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</si>
  <si>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</si>
  <si>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</si>
  <si>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</si>
  <si>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</si>
  <si>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</si>
  <si>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</si>
  <si>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</si>
  <si>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</si>
  <si>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</si>
  <si>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</si>
  <si>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</si>
  <si>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</si>
  <si>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</si>
  <si>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</si>
  <si>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</si>
  <si>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</si>
  <si>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</si>
  <si>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</si>
  <si>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</si>
  <si>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</si>
  <si>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</si>
  <si>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</si>
  <si>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Swaziland</t>
  </si>
  <si>
    <t>Burkina Faso</t>
  </si>
  <si>
    <t>United Kingdom</t>
  </si>
  <si>
    <t>Suriname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</si>
  <si>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</si>
  <si>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</si>
  <si>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</si>
  <si>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</si>
  <si>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</si>
  <si>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</si>
  <si>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</si>
  <si>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</si>
  <si>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</si>
  <si>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</si>
  <si>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</si>
  <si>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</si>
  <si>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Bhutan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</si>
  <si>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</si>
  <si>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</si>
  <si>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</si>
  <si>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</si>
  <si>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</si>
  <si>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</si>
  <si>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</si>
  <si>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</si>
  <si>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</si>
  <si>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</si>
  <si>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</si>
  <si>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</si>
  <si>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</si>
  <si>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</si>
  <si>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</si>
  <si>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</si>
  <si>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</si>
  <si>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</si>
  <si>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</si>
  <si>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</si>
  <si>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</si>
  <si>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</si>
  <si>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</si>
  <si>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</si>
  <si>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</si>
  <si>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</si>
  <si>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</si>
  <si>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</si>
  <si>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</si>
  <si>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</si>
  <si>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</si>
  <si>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</si>
  <si>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</si>
  <si>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</si>
  <si>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</si>
  <si>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</si>
  <si>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</si>
  <si>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</si>
  <si>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</si>
  <si>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</si>
  <si>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</si>
  <si>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Liechtenstein</t>
  </si>
  <si>
    <t>Cambodia</t>
  </si>
  <si>
    <t>Share %</t>
  </si>
  <si>
    <t>North Korea</t>
  </si>
  <si>
    <t>Brunei Darussalam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</si>
  <si>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</si>
  <si>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</si>
  <si>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</si>
  <si>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</si>
  <si>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</si>
  <si>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U S A</t>
  </si>
  <si>
    <t>2015: 4 Month</t>
  </si>
  <si>
    <t>2016: 4 Month</t>
  </si>
  <si>
    <t>Benin</t>
  </si>
  <si>
    <t>Mali</t>
  </si>
  <si>
    <t>Togo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</si>
</sst>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otted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20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24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13" fillId="0" borderId="0" xfId="0" applyNumberFormat="1" applyFont="1" applyFill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9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1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4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17" fillId="5" borderId="5" xfId="7" applyNumberFormat="1" applyBorder="1" applyAlignment="1">
      <alignment horizontal="center" vertical="center" wrapText="1"/>
    </xf>
    <xf numFmtId="0" fontId="17" fillId="5" borderId="6" xfId="7" applyNumberFormat="1" applyBorder="1" applyAlignment="1">
      <alignment horizontal="center" vertical="center" wrapText="1"/>
    </xf>
    <xf numFmtId="0" fontId="17" fillId="5" borderId="14" xfId="7" applyBorder="1" applyAlignment="1">
      <alignment horizontal="center" vertical="center" wrapText="1"/>
    </xf>
    <xf numFmtId="0" fontId="17" fillId="5" borderId="12" xfId="7" applyBorder="1" applyAlignment="1">
      <alignment horizontal="center" vertical="center" wrapText="1"/>
    </xf>
    <xf numFmtId="0" fontId="17" fillId="5" borderId="6" xfId="7" applyBorder="1" applyAlignment="1">
      <alignment horizontal="center" vertical="center" wrapText="1"/>
    </xf>
    <xf numFmtId="0" fontId="2" fillId="7" borderId="2" xfId="9" applyNumberFormat="1" applyBorder="1" applyAlignment="1">
      <alignment horizontal="center" vertical="center"/>
    </xf>
    <xf numFmtId="3" fontId="2" fillId="7" borderId="1" xfId="9" applyNumberFormat="1" applyBorder="1" applyAlignment="1">
      <alignment horizontal="center" vertical="center"/>
    </xf>
    <xf numFmtId="0" fontId="2" fillId="7" borderId="11" xfId="9" applyNumberFormat="1" applyBorder="1" applyAlignment="1">
      <alignment horizontal="center" vertical="center"/>
    </xf>
    <xf numFmtId="3" fontId="2" fillId="7" borderId="10" xfId="9" applyNumberFormat="1" applyBorder="1" applyAlignment="1">
      <alignment horizontal="center" vertical="center"/>
    </xf>
    <xf numFmtId="3" fontId="2" fillId="7" borderId="1" xfId="9" applyNumberFormat="1" applyBorder="1" applyAlignment="1" applyProtection="1">
      <alignment horizontal="center" vertical="center" wrapText="1"/>
      <protection locked="0"/>
    </xf>
    <xf numFmtId="3" fontId="2" fillId="7" borderId="8" xfId="9" applyNumberFormat="1" applyBorder="1" applyAlignment="1">
      <alignment horizontal="center" vertical="center"/>
    </xf>
    <xf numFmtId="0" fontId="2" fillId="7" borderId="2" xfId="9" applyNumberFormat="1" applyBorder="1" applyAlignment="1">
      <alignment horizontal="center" vertical="center" wrapText="1"/>
    </xf>
    <xf numFmtId="1" fontId="2" fillId="7" borderId="2" xfId="9" applyNumberFormat="1" applyBorder="1" applyAlignment="1" applyProtection="1">
      <alignment horizontal="center" vertical="center" wrapText="1"/>
      <protection locked="0"/>
    </xf>
    <xf numFmtId="3" fontId="2" fillId="7" borderId="1" xfId="9" applyNumberFormat="1" applyBorder="1" applyAlignment="1">
      <alignment horizontal="center" vertical="center" wrapText="1"/>
    </xf>
    <xf numFmtId="3" fontId="17" fillId="6" borderId="20" xfId="8" applyNumberFormat="1" applyBorder="1" applyAlignment="1">
      <alignment horizontal="center" vertical="center" wrapText="1"/>
    </xf>
    <xf numFmtId="3" fontId="17" fillId="6" borderId="21" xfId="8" applyNumberFormat="1" applyBorder="1" applyAlignment="1">
      <alignment horizontal="center" vertical="center"/>
    </xf>
    <xf numFmtId="3" fontId="17" fillId="6" borderId="21" xfId="8" applyNumberFormat="1" applyBorder="1" applyAlignment="1" applyProtection="1">
      <alignment horizontal="center" vertical="center" wrapText="1"/>
      <protection locked="0"/>
    </xf>
    <xf numFmtId="0" fontId="16" fillId="4" borderId="22" xfId="6" applyNumberFormat="1" applyBorder="1" applyAlignment="1">
      <alignment horizontal="center" vertical="center"/>
    </xf>
    <xf numFmtId="3" fontId="16" fillId="4" borderId="20" xfId="6" applyNumberFormat="1" applyBorder="1" applyAlignment="1">
      <alignment horizontal="center" vertical="center"/>
    </xf>
    <xf numFmtId="9" fontId="16" fillId="4" borderId="23" xfId="6" applyNumberFormat="1" applyBorder="1" applyAlignment="1">
      <alignment horizontal="center" vertical="center"/>
    </xf>
    <xf numFmtId="0" fontId="17" fillId="6" borderId="22" xfId="8" applyNumberFormat="1" applyBorder="1" applyAlignment="1">
      <alignment horizontal="center" vertical="center"/>
    </xf>
    <xf numFmtId="0" fontId="17" fillId="6" borderId="24" xfId="8" applyNumberFormat="1" applyBorder="1" applyAlignment="1">
      <alignment horizontal="center" vertical="center"/>
    </xf>
    <xf numFmtId="0" fontId="17" fillId="6" borderId="24" xfId="8" applyNumberFormat="1" applyBorder="1" applyAlignment="1">
      <alignment horizontal="center" vertical="center" wrapText="1"/>
    </xf>
    <xf numFmtId="0" fontId="17" fillId="6" borderId="24" xfId="8" applyNumberFormat="1" applyBorder="1" applyAlignment="1" applyProtection="1">
      <alignment horizontal="center" vertical="center"/>
      <protection locked="0"/>
    </xf>
    <xf numFmtId="1" fontId="9" fillId="2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7" fillId="5" borderId="7" xfId="7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26" xfId="3" applyNumberFormat="1" applyFont="1" applyBorder="1" applyAlignment="1">
      <alignment horizontal="center" vertical="center"/>
    </xf>
    <xf numFmtId="164" fontId="12" fillId="0" borderId="1" xfId="4" applyNumberFormat="1" applyFont="1" applyBorder="1" applyAlignment="1">
      <alignment horizontal="center" vertical="center"/>
    </xf>
    <xf numFmtId="164" fontId="12" fillId="2" borderId="1" xfId="4" applyNumberFormat="1" applyFont="1" applyFill="1" applyBorder="1" applyAlignment="1">
      <alignment horizontal="center" vertical="center"/>
    </xf>
    <xf numFmtId="164" fontId="12" fillId="0" borderId="4" xfId="4" applyNumberFormat="1" applyFont="1" applyBorder="1" applyAlignment="1">
      <alignment horizontal="center" vertical="center"/>
    </xf>
    <xf numFmtId="164" fontId="12" fillId="0" borderId="27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10" xfId="3" applyNumberFormat="1" applyFont="1" applyFill="1" applyBorder="1" applyAlignment="1">
      <alignment horizontal="center" vertical="center"/>
    </xf>
    <xf numFmtId="164" fontId="9" fillId="2" borderId="28" xfId="3" applyNumberFormat="1" applyFont="1" applyFill="1" applyBorder="1" applyAlignment="1">
      <alignment horizontal="center" vertical="center"/>
    </xf>
    <xf numFmtId="3" fontId="17" fillId="5" borderId="29" xfId="7" applyNumberFormat="1" applyBorder="1" applyAlignment="1">
      <alignment horizontal="center" vertical="center" wrapText="1"/>
    </xf>
    <xf numFmtId="164" fontId="16" fillId="4" borderId="30" xfId="6" applyNumberFormat="1" applyBorder="1" applyAlignment="1">
      <alignment horizontal="center" vertical="center"/>
    </xf>
    <xf numFmtId="164" fontId="8" fillId="0" borderId="31" xfId="3" applyNumberFormat="1" applyFont="1" applyFill="1" applyBorder="1" applyAlignment="1">
      <alignment horizontal="center" vertical="center"/>
    </xf>
    <xf numFmtId="164" fontId="8" fillId="0" borderId="32" xfId="3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>
      <alignment horizontal="center" vertical="center"/>
    </xf>
    <xf numFmtId="9" fontId="8" fillId="0" borderId="0" xfId="3" applyFont="1" applyBorder="1" applyAlignment="1">
      <alignment horizontal="center" vertical="center"/>
    </xf>
    <xf numFmtId="164" fontId="8" fillId="3" borderId="0" xfId="3" applyNumberFormat="1" applyFont="1" applyFill="1" applyBorder="1" applyAlignment="1" applyProtection="1">
      <alignment horizontal="center" vertical="center" wrapText="1"/>
      <protection locked="0"/>
    </xf>
    <xf numFmtId="9" fontId="16" fillId="4" borderId="33" xfId="6" applyNumberFormat="1" applyBorder="1" applyAlignment="1">
      <alignment horizontal="center" vertical="center"/>
    </xf>
    <xf numFmtId="164" fontId="17" fillId="6" borderId="33" xfId="8" applyNumberFormat="1" applyBorder="1" applyAlignment="1">
      <alignment horizontal="center" vertical="center"/>
    </xf>
    <xf numFmtId="164" fontId="1" fillId="7" borderId="26" xfId="9" applyNumberFormat="1" applyFont="1" applyBorder="1" applyAlignment="1">
      <alignment horizontal="center" vertical="center"/>
    </xf>
    <xf numFmtId="164" fontId="8" fillId="3" borderId="26" xfId="3" applyNumberFormat="1" applyFont="1" applyFill="1" applyBorder="1" applyAlignment="1" applyProtection="1">
      <alignment horizontal="center" vertical="center" wrapText="1"/>
      <protection locked="0"/>
    </xf>
    <xf numFmtId="164" fontId="17" fillId="6" borderId="34" xfId="8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3" borderId="27" xfId="3" applyNumberFormat="1" applyFont="1" applyFill="1" applyBorder="1" applyAlignment="1" applyProtection="1">
      <alignment horizontal="center" vertical="center" wrapText="1"/>
      <protection locked="0"/>
    </xf>
    <xf numFmtId="164" fontId="17" fillId="6" borderId="30" xfId="8" applyNumberFormat="1" applyBorder="1" applyAlignment="1">
      <alignment horizontal="center" vertical="center"/>
    </xf>
    <xf numFmtId="164" fontId="2" fillId="7" borderId="31" xfId="9" applyNumberFormat="1" applyBorder="1" applyAlignment="1">
      <alignment horizontal="center" vertical="center"/>
    </xf>
    <xf numFmtId="164" fontId="8" fillId="0" borderId="31" xfId="3" applyNumberFormat="1" applyFont="1" applyBorder="1" applyAlignment="1">
      <alignment horizontal="center" vertical="center"/>
    </xf>
    <xf numFmtId="164" fontId="17" fillId="6" borderId="35" xfId="8" applyNumberFormat="1" applyBorder="1" applyAlignment="1">
      <alignment horizontal="center" vertical="center"/>
    </xf>
    <xf numFmtId="164" fontId="8" fillId="0" borderId="32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5" borderId="5" xfId="7" applyBorder="1" applyAlignment="1">
      <alignment horizontal="center" vertical="center" wrapText="1"/>
    </xf>
    <xf numFmtId="3" fontId="12" fillId="0" borderId="2" xfId="2" applyNumberFormat="1" applyFont="1" applyBorder="1" applyAlignment="1">
      <alignment horizontal="center" vertical="center"/>
    </xf>
    <xf numFmtId="3" fontId="12" fillId="0" borderId="3" xfId="2" applyNumberFormat="1" applyFont="1" applyBorder="1" applyAlignment="1">
      <alignment horizontal="center" vertical="center"/>
    </xf>
    <xf numFmtId="0" fontId="17" fillId="5" borderId="36" xfId="7" applyNumberFormat="1" applyBorder="1" applyAlignment="1">
      <alignment horizontal="center" vertical="center" wrapText="1"/>
    </xf>
    <xf numFmtId="164" fontId="12" fillId="0" borderId="1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7" customWidth="1"/>
    <col min="2" max="2" width="31.42578125" style="7" customWidth="1"/>
    <col min="3" max="3" width="19.7109375" style="7" customWidth="1"/>
    <col min="4" max="4" width="19.42578125" style="7" customWidth="1"/>
    <col min="5" max="5" width="16.28515625" style="7" customWidth="1"/>
    <col min="6" max="6" width="14.28515625" style="7" customWidth="1"/>
    <col min="7" max="7" width="16.5703125" style="7" customWidth="1"/>
    <col min="8" max="16384" width="9.140625" style="7"/>
  </cols>
  <sheetData>
    <row r="1" spans="2:7" ht="35.25" customHeight="1">
      <c r="B1" s="47" t="s">
        <v>0</v>
      </c>
      <c r="C1" s="48" t="s">
        <v>268</v>
      </c>
      <c r="D1" s="48" t="s">
        <v>269</v>
      </c>
      <c r="E1" s="48" t="s">
        <v>224</v>
      </c>
      <c r="F1" s="89" t="s">
        <v>1</v>
      </c>
      <c r="G1" s="76" t="s">
        <v>259</v>
      </c>
    </row>
    <row r="2" spans="2:7" ht="15" customHeight="1">
      <c r="B2" s="64" t="s">
        <v>221</v>
      </c>
      <c r="C2" s="65">
        <f>(C3+C63+C108+C153+C168+C224)</f>
        <v>1383914</v>
      </c>
      <c r="D2" s="65">
        <f>(D3+D63+D108+D153+D168+D224)</f>
        <v>1596916</v>
      </c>
      <c r="E2" s="65">
        <f>D2-C2</f>
        <v>213002</v>
      </c>
      <c r="F2" s="90">
        <f>E2/C2</f>
        <v>0.15391274313288253</v>
      </c>
      <c r="G2" s="99">
        <f>D2/$D$2</f>
        <v>1</v>
      </c>
    </row>
    <row r="3" spans="2:7" ht="15" customHeight="1">
      <c r="B3" s="67" t="s">
        <v>4</v>
      </c>
      <c r="C3" s="61">
        <f>C4+C25+C33+C49+C59</f>
        <v>1356132</v>
      </c>
      <c r="D3" s="61">
        <f>D4+D25+D33+D49+D59</f>
        <v>1530254</v>
      </c>
      <c r="E3" s="61">
        <f>D3-C3</f>
        <v>174122</v>
      </c>
      <c r="F3" s="106">
        <f>E3/C3</f>
        <v>0.12839605584117181</v>
      </c>
      <c r="G3" s="100">
        <f>D3/$D$2</f>
        <v>0.95825578803143063</v>
      </c>
    </row>
    <row r="4" spans="2:7">
      <c r="B4" s="52" t="s">
        <v>222</v>
      </c>
      <c r="C4" s="53">
        <f>SUM(C5:C24)</f>
        <v>951894</v>
      </c>
      <c r="D4" s="53">
        <f>SUM(D5:D24)</f>
        <v>1095990</v>
      </c>
      <c r="E4" s="53">
        <f>D4-C4</f>
        <v>144096</v>
      </c>
      <c r="F4" s="107">
        <f t="shared" ref="F4:F67" si="0">E4/C4</f>
        <v>0.15137819967349306</v>
      </c>
      <c r="G4" s="101">
        <f>D4/$D$2</f>
        <v>0.68631662529525661</v>
      </c>
    </row>
    <row r="5" spans="2:7" s="16" customFormat="1" ht="12">
      <c r="B5" s="19" t="s">
        <v>144</v>
      </c>
      <c r="C5" s="40">
        <v>326885</v>
      </c>
      <c r="D5" s="33">
        <v>334781</v>
      </c>
      <c r="E5" s="34">
        <f>D5-C5</f>
        <v>7896</v>
      </c>
      <c r="F5" s="108">
        <f t="shared" si="0"/>
        <v>2.415528396836808E-2</v>
      </c>
      <c r="G5" s="102">
        <f>D5/$D$2</f>
        <v>0.20964221036046982</v>
      </c>
    </row>
    <row r="6" spans="2:7" s="16" customFormat="1" ht="12">
      <c r="B6" s="19" t="s">
        <v>139</v>
      </c>
      <c r="C6" s="40">
        <v>373458</v>
      </c>
      <c r="D6" s="33">
        <v>458881</v>
      </c>
      <c r="E6" s="34">
        <f t="shared" ref="E6:E69" si="1">D6-C6</f>
        <v>85423</v>
      </c>
      <c r="F6" s="108">
        <f t="shared" si="0"/>
        <v>0.22873522591563175</v>
      </c>
      <c r="G6" s="102">
        <f t="shared" ref="G6:G68" si="2">D6/$D$2</f>
        <v>0.28735450080029257</v>
      </c>
    </row>
    <row r="7" spans="2:7" s="16" customFormat="1" ht="12">
      <c r="B7" s="19" t="s">
        <v>140</v>
      </c>
      <c r="C7" s="40">
        <v>3979</v>
      </c>
      <c r="D7" s="33">
        <v>5427</v>
      </c>
      <c r="E7" s="34">
        <f t="shared" si="1"/>
        <v>1448</v>
      </c>
      <c r="F7" s="108">
        <f t="shared" si="0"/>
        <v>0.36391053028399095</v>
      </c>
      <c r="G7" s="102">
        <f t="shared" si="2"/>
        <v>3.3984254650839493E-3</v>
      </c>
    </row>
    <row r="8" spans="2:7" ht="15" customHeight="1">
      <c r="B8" s="20" t="s">
        <v>3</v>
      </c>
      <c r="C8" s="40">
        <v>2959</v>
      </c>
      <c r="D8" s="33">
        <v>2757</v>
      </c>
      <c r="E8" s="34">
        <f t="shared" si="1"/>
        <v>-202</v>
      </c>
      <c r="F8" s="108">
        <f t="shared" si="0"/>
        <v>-6.8266306184521799E-2</v>
      </c>
      <c r="G8" s="102">
        <f t="shared" si="2"/>
        <v>1.7264527376518238E-3</v>
      </c>
    </row>
    <row r="9" spans="2:7" ht="15" customHeight="1">
      <c r="B9" s="20" t="s">
        <v>12</v>
      </c>
      <c r="C9" s="40">
        <v>1420</v>
      </c>
      <c r="D9" s="33">
        <v>1511</v>
      </c>
      <c r="E9" s="34">
        <f t="shared" si="1"/>
        <v>91</v>
      </c>
      <c r="F9" s="108">
        <f t="shared" si="0"/>
        <v>6.4084507042253519E-2</v>
      </c>
      <c r="G9" s="102">
        <f t="shared" si="2"/>
        <v>9.4619879818349866E-4</v>
      </c>
    </row>
    <row r="10" spans="2:7" ht="15" customHeight="1">
      <c r="B10" s="20" t="s">
        <v>5</v>
      </c>
      <c r="C10" s="40">
        <v>835</v>
      </c>
      <c r="D10" s="33">
        <v>1013</v>
      </c>
      <c r="E10" s="34">
        <f t="shared" si="1"/>
        <v>178</v>
      </c>
      <c r="F10" s="108">
        <f t="shared" si="0"/>
        <v>0.21317365269461078</v>
      </c>
      <c r="G10" s="102">
        <f t="shared" si="2"/>
        <v>6.3434770520177637E-4</v>
      </c>
    </row>
    <row r="11" spans="2:7" ht="15" customHeight="1">
      <c r="B11" s="20" t="s">
        <v>11</v>
      </c>
      <c r="C11" s="40">
        <v>1103</v>
      </c>
      <c r="D11" s="33">
        <v>1284</v>
      </c>
      <c r="E11" s="34">
        <f t="shared" si="1"/>
        <v>181</v>
      </c>
      <c r="F11" s="108">
        <f t="shared" si="0"/>
        <v>0.16409791477787852</v>
      </c>
      <c r="G11" s="102">
        <f t="shared" si="2"/>
        <v>8.0404980600106704E-4</v>
      </c>
    </row>
    <row r="12" spans="2:7" s="16" customFormat="1" ht="15" customHeight="1">
      <c r="B12" s="19" t="s">
        <v>148</v>
      </c>
      <c r="C12" s="40">
        <v>6816</v>
      </c>
      <c r="D12" s="33">
        <v>8762</v>
      </c>
      <c r="E12" s="34">
        <f t="shared" si="1"/>
        <v>1946</v>
      </c>
      <c r="F12" s="108">
        <f t="shared" si="0"/>
        <v>0.28550469483568075</v>
      </c>
      <c r="G12" s="102">
        <f t="shared" si="2"/>
        <v>5.486825856839057E-3</v>
      </c>
    </row>
    <row r="13" spans="2:7" s="16" customFormat="1" ht="15" customHeight="1">
      <c r="B13" s="19" t="s">
        <v>253</v>
      </c>
      <c r="C13" s="40">
        <v>789</v>
      </c>
      <c r="D13" s="33">
        <v>1230</v>
      </c>
      <c r="E13" s="34">
        <f t="shared" si="1"/>
        <v>441</v>
      </c>
      <c r="F13" s="108">
        <f t="shared" si="0"/>
        <v>0.55893536121673004</v>
      </c>
      <c r="G13" s="102">
        <f t="shared" si="2"/>
        <v>7.7023462724401287E-4</v>
      </c>
    </row>
    <row r="14" spans="2:7" ht="15" customHeight="1">
      <c r="B14" s="20" t="s">
        <v>6</v>
      </c>
      <c r="C14" s="40">
        <v>1779</v>
      </c>
      <c r="D14" s="33">
        <v>2225</v>
      </c>
      <c r="E14" s="34">
        <f t="shared" si="1"/>
        <v>446</v>
      </c>
      <c r="F14" s="108">
        <f t="shared" si="0"/>
        <v>0.25070264193367059</v>
      </c>
      <c r="G14" s="102">
        <f t="shared" si="2"/>
        <v>1.3933106061934379E-3</v>
      </c>
    </row>
    <row r="15" spans="2:7" ht="15" customHeight="1">
      <c r="B15" s="20" t="s">
        <v>7</v>
      </c>
      <c r="C15" s="40">
        <v>3334</v>
      </c>
      <c r="D15" s="33">
        <v>2960</v>
      </c>
      <c r="E15" s="34">
        <f t="shared" si="1"/>
        <v>-374</v>
      </c>
      <c r="F15" s="108">
        <f t="shared" si="0"/>
        <v>-0.11217756448710257</v>
      </c>
      <c r="G15" s="102">
        <f t="shared" si="2"/>
        <v>1.8535727614977871E-3</v>
      </c>
    </row>
    <row r="16" spans="2:7" s="16" customFormat="1" ht="15" customHeight="1">
      <c r="B16" s="19" t="s">
        <v>142</v>
      </c>
      <c r="C16" s="40">
        <v>2004</v>
      </c>
      <c r="D16" s="33">
        <v>2717</v>
      </c>
      <c r="E16" s="34">
        <f t="shared" si="1"/>
        <v>713</v>
      </c>
      <c r="F16" s="108">
        <f t="shared" si="0"/>
        <v>0.35578842315369263</v>
      </c>
      <c r="G16" s="102">
        <f t="shared" si="2"/>
        <v>1.7014044570910431E-3</v>
      </c>
    </row>
    <row r="17" spans="2:7" ht="15" customHeight="1">
      <c r="B17" s="20" t="s">
        <v>8</v>
      </c>
      <c r="C17" s="40">
        <v>6260</v>
      </c>
      <c r="D17" s="33">
        <v>6673</v>
      </c>
      <c r="E17" s="34">
        <f t="shared" si="1"/>
        <v>413</v>
      </c>
      <c r="F17" s="108">
        <f t="shared" si="0"/>
        <v>6.5974440894568692E-2</v>
      </c>
      <c r="G17" s="102">
        <f t="shared" si="2"/>
        <v>4.1786794045522747E-3</v>
      </c>
    </row>
    <row r="18" spans="2:7" ht="15" customHeight="1">
      <c r="B18" s="20" t="s">
        <v>9</v>
      </c>
      <c r="C18" s="40">
        <v>1196</v>
      </c>
      <c r="D18" s="33">
        <v>970</v>
      </c>
      <c r="E18" s="34">
        <f t="shared" si="1"/>
        <v>-226</v>
      </c>
      <c r="F18" s="108">
        <f t="shared" si="0"/>
        <v>-0.18896321070234115</v>
      </c>
      <c r="G18" s="102">
        <f t="shared" si="2"/>
        <v>6.0742080359893697E-4</v>
      </c>
    </row>
    <row r="19" spans="2:7" s="16" customFormat="1" ht="15" customHeight="1">
      <c r="B19" s="19" t="s">
        <v>143</v>
      </c>
      <c r="C19" s="40">
        <v>182585</v>
      </c>
      <c r="D19" s="33">
        <v>218951</v>
      </c>
      <c r="E19" s="34">
        <f t="shared" si="1"/>
        <v>36366</v>
      </c>
      <c r="F19" s="108">
        <f t="shared" si="0"/>
        <v>0.19917298792343291</v>
      </c>
      <c r="G19" s="102">
        <f t="shared" si="2"/>
        <v>0.1371086519265885</v>
      </c>
    </row>
    <row r="20" spans="2:7" ht="15" customHeight="1">
      <c r="B20" s="20" t="s">
        <v>10</v>
      </c>
      <c r="C20" s="40">
        <v>663</v>
      </c>
      <c r="D20" s="33">
        <v>784</v>
      </c>
      <c r="E20" s="34">
        <f t="shared" si="1"/>
        <v>121</v>
      </c>
      <c r="F20" s="108">
        <f t="shared" si="0"/>
        <v>0.18250377073906485</v>
      </c>
      <c r="G20" s="102">
        <f t="shared" si="2"/>
        <v>4.909462989913057E-4</v>
      </c>
    </row>
    <row r="21" spans="2:7" s="16" customFormat="1" ht="15" customHeight="1">
      <c r="B21" s="19" t="s">
        <v>145</v>
      </c>
      <c r="C21" s="40">
        <v>281</v>
      </c>
      <c r="D21" s="33">
        <v>596</v>
      </c>
      <c r="E21" s="34">
        <f t="shared" si="1"/>
        <v>315</v>
      </c>
      <c r="F21" s="108">
        <f t="shared" si="0"/>
        <v>1.1209964412811388</v>
      </c>
      <c r="G21" s="102">
        <f t="shared" si="2"/>
        <v>3.7321938035563549E-4</v>
      </c>
    </row>
    <row r="22" spans="2:7" s="16" customFormat="1" ht="15" customHeight="1">
      <c r="B22" s="21" t="s">
        <v>141</v>
      </c>
      <c r="C22" s="40">
        <v>877</v>
      </c>
      <c r="D22" s="33">
        <v>1570</v>
      </c>
      <c r="E22" s="34">
        <f t="shared" si="1"/>
        <v>693</v>
      </c>
      <c r="F22" s="108">
        <f t="shared" si="0"/>
        <v>0.79019384264538195</v>
      </c>
      <c r="G22" s="102">
        <f t="shared" si="2"/>
        <v>9.8314501201065044E-4</v>
      </c>
    </row>
    <row r="23" spans="2:7" s="16" customFormat="1" ht="15" customHeight="1">
      <c r="B23" s="21" t="s">
        <v>147</v>
      </c>
      <c r="C23" s="40">
        <v>32958</v>
      </c>
      <c r="D23" s="33">
        <v>40082</v>
      </c>
      <c r="E23" s="34">
        <f t="shared" si="1"/>
        <v>7124</v>
      </c>
      <c r="F23" s="108">
        <f t="shared" si="0"/>
        <v>0.216153892833303</v>
      </c>
      <c r="G23" s="102">
        <f t="shared" si="2"/>
        <v>2.5099629535930507E-2</v>
      </c>
    </row>
    <row r="24" spans="2:7" s="16" customFormat="1" ht="15" customHeight="1">
      <c r="B24" s="21" t="s">
        <v>146</v>
      </c>
      <c r="C24" s="40">
        <v>1713</v>
      </c>
      <c r="D24" s="33">
        <v>2816</v>
      </c>
      <c r="E24" s="34">
        <f t="shared" si="1"/>
        <v>1103</v>
      </c>
      <c r="F24" s="108">
        <f t="shared" si="0"/>
        <v>0.64389959136018682</v>
      </c>
      <c r="G24" s="102">
        <f t="shared" si="2"/>
        <v>1.7633989514789757E-3</v>
      </c>
    </row>
    <row r="25" spans="2:7" ht="15" customHeight="1">
      <c r="B25" s="54" t="s">
        <v>13</v>
      </c>
      <c r="C25" s="55">
        <f>SUM(C26:C32)</f>
        <v>7206</v>
      </c>
      <c r="D25" s="55">
        <f>SUM(D26:D32)</f>
        <v>8007</v>
      </c>
      <c r="E25" s="53">
        <f t="shared" si="1"/>
        <v>801</v>
      </c>
      <c r="F25" s="107">
        <f t="shared" si="0"/>
        <v>0.11115736885928393</v>
      </c>
      <c r="G25" s="101">
        <f t="shared" si="2"/>
        <v>5.0140395612543178E-3</v>
      </c>
    </row>
    <row r="26" spans="2:7" ht="15" customHeight="1">
      <c r="B26" s="19" t="s">
        <v>14</v>
      </c>
      <c r="C26" s="40">
        <v>513</v>
      </c>
      <c r="D26" s="33">
        <v>720</v>
      </c>
      <c r="E26" s="34">
        <f t="shared" si="1"/>
        <v>207</v>
      </c>
      <c r="F26" s="108">
        <f t="shared" si="0"/>
        <v>0.40350877192982454</v>
      </c>
      <c r="G26" s="102">
        <f t="shared" si="2"/>
        <v>4.508690500940563E-4</v>
      </c>
    </row>
    <row r="27" spans="2:7" ht="15" customHeight="1">
      <c r="B27" s="20" t="s">
        <v>18</v>
      </c>
      <c r="C27" s="40">
        <v>594</v>
      </c>
      <c r="D27" s="33">
        <v>697</v>
      </c>
      <c r="E27" s="34">
        <f t="shared" si="1"/>
        <v>103</v>
      </c>
      <c r="F27" s="108">
        <f t="shared" si="0"/>
        <v>0.17340067340067339</v>
      </c>
      <c r="G27" s="102">
        <f t="shared" si="2"/>
        <v>4.3646628877160726E-4</v>
      </c>
    </row>
    <row r="28" spans="2:7" ht="15" customHeight="1">
      <c r="B28" s="20" t="s">
        <v>16</v>
      </c>
      <c r="C28" s="40">
        <v>30</v>
      </c>
      <c r="D28" s="33">
        <v>28</v>
      </c>
      <c r="E28" s="34">
        <f t="shared" si="1"/>
        <v>-2</v>
      </c>
      <c r="F28" s="108">
        <f t="shared" si="0"/>
        <v>-6.6666666666666666E-2</v>
      </c>
      <c r="G28" s="102">
        <f t="shared" si="2"/>
        <v>1.7533796392546632E-5</v>
      </c>
    </row>
    <row r="29" spans="2:7" ht="15" customHeight="1">
      <c r="B29" s="20" t="s">
        <v>15</v>
      </c>
      <c r="C29" s="40">
        <v>336</v>
      </c>
      <c r="D29" s="33">
        <v>384</v>
      </c>
      <c r="E29" s="34">
        <f t="shared" si="1"/>
        <v>48</v>
      </c>
      <c r="F29" s="108">
        <f t="shared" si="0"/>
        <v>0.14285714285714285</v>
      </c>
      <c r="G29" s="102">
        <f t="shared" si="2"/>
        <v>2.4046349338349669E-4</v>
      </c>
    </row>
    <row r="30" spans="2:7" ht="15" customHeight="1">
      <c r="B30" s="20" t="s">
        <v>17</v>
      </c>
      <c r="C30" s="40">
        <v>568</v>
      </c>
      <c r="D30" s="33">
        <v>642</v>
      </c>
      <c r="E30" s="34">
        <f t="shared" si="1"/>
        <v>74</v>
      </c>
      <c r="F30" s="108">
        <f t="shared" si="0"/>
        <v>0.13028169014084506</v>
      </c>
      <c r="G30" s="102">
        <f t="shared" si="2"/>
        <v>4.0202490300053352E-4</v>
      </c>
    </row>
    <row r="31" spans="2:7" ht="15" customHeight="1">
      <c r="B31" s="20" t="s">
        <v>19</v>
      </c>
      <c r="C31" s="40">
        <v>1070</v>
      </c>
      <c r="D31" s="33">
        <v>1142</v>
      </c>
      <c r="E31" s="34">
        <f t="shared" si="1"/>
        <v>72</v>
      </c>
      <c r="F31" s="108">
        <f t="shared" si="0"/>
        <v>6.7289719626168226E-2</v>
      </c>
      <c r="G31" s="102">
        <f t="shared" si="2"/>
        <v>7.151284100102948E-4</v>
      </c>
    </row>
    <row r="32" spans="2:7" ht="15" customHeight="1">
      <c r="B32" s="19" t="s">
        <v>201</v>
      </c>
      <c r="C32" s="40">
        <v>4095</v>
      </c>
      <c r="D32" s="33">
        <v>4394</v>
      </c>
      <c r="E32" s="34">
        <f t="shared" si="1"/>
        <v>299</v>
      </c>
      <c r="F32" s="108">
        <f t="shared" si="0"/>
        <v>7.301587301587302E-2</v>
      </c>
      <c r="G32" s="102">
        <f t="shared" si="2"/>
        <v>2.7515536196017825E-3</v>
      </c>
    </row>
    <row r="33" spans="2:7" ht="15" customHeight="1">
      <c r="B33" s="52" t="s">
        <v>20</v>
      </c>
      <c r="C33" s="53">
        <f>SUM(C34:C48)</f>
        <v>9654</v>
      </c>
      <c r="D33" s="53">
        <f>SUM(D34:D48)</f>
        <v>10697</v>
      </c>
      <c r="E33" s="53">
        <f t="shared" si="1"/>
        <v>1043</v>
      </c>
      <c r="F33" s="107">
        <f t="shared" si="0"/>
        <v>0.10803811891443961</v>
      </c>
      <c r="G33" s="101">
        <f t="shared" si="2"/>
        <v>6.698536428966834E-3</v>
      </c>
    </row>
    <row r="34" spans="2:7" ht="15" customHeight="1">
      <c r="B34" s="20" t="s">
        <v>21</v>
      </c>
      <c r="C34" s="40">
        <v>81</v>
      </c>
      <c r="D34" s="33">
        <v>156</v>
      </c>
      <c r="E34" s="34">
        <f t="shared" si="1"/>
        <v>75</v>
      </c>
      <c r="F34" s="108">
        <f t="shared" si="0"/>
        <v>0.92592592592592593</v>
      </c>
      <c r="G34" s="102">
        <f t="shared" si="2"/>
        <v>9.7688294187045537E-5</v>
      </c>
    </row>
    <row r="35" spans="2:7" ht="15" customHeight="1">
      <c r="B35" s="20" t="s">
        <v>22</v>
      </c>
      <c r="C35" s="40">
        <v>4</v>
      </c>
      <c r="D35" s="33">
        <v>0</v>
      </c>
      <c r="E35" s="34">
        <f t="shared" si="1"/>
        <v>-4</v>
      </c>
      <c r="F35" s="108">
        <f t="shared" si="0"/>
        <v>-1</v>
      </c>
      <c r="G35" s="102">
        <f t="shared" si="2"/>
        <v>0</v>
      </c>
    </row>
    <row r="36" spans="2:7" ht="12">
      <c r="B36" s="20" t="s">
        <v>216</v>
      </c>
      <c r="C36" s="40">
        <v>191</v>
      </c>
      <c r="D36" s="33">
        <v>222</v>
      </c>
      <c r="E36" s="34">
        <f t="shared" si="1"/>
        <v>31</v>
      </c>
      <c r="F36" s="108">
        <f t="shared" si="0"/>
        <v>0.16230366492146597</v>
      </c>
      <c r="G36" s="102">
        <f t="shared" si="2"/>
        <v>1.3901795711233404E-4</v>
      </c>
    </row>
    <row r="37" spans="2:7" ht="15" customHeight="1">
      <c r="B37" s="19" t="s">
        <v>34</v>
      </c>
      <c r="C37" s="40">
        <v>325</v>
      </c>
      <c r="D37" s="33">
        <v>279</v>
      </c>
      <c r="E37" s="34">
        <f t="shared" si="1"/>
        <v>-46</v>
      </c>
      <c r="F37" s="108">
        <f t="shared" si="0"/>
        <v>-0.14153846153846153</v>
      </c>
      <c r="G37" s="102">
        <f t="shared" si="2"/>
        <v>1.7471175691144682E-4</v>
      </c>
    </row>
    <row r="38" spans="2:7" ht="15" customHeight="1">
      <c r="B38" s="19" t="s">
        <v>30</v>
      </c>
      <c r="C38" s="40">
        <v>3937</v>
      </c>
      <c r="D38" s="33">
        <v>4060</v>
      </c>
      <c r="E38" s="34">
        <f t="shared" si="1"/>
        <v>123</v>
      </c>
      <c r="F38" s="108">
        <f t="shared" si="0"/>
        <v>3.1242062484124967E-2</v>
      </c>
      <c r="G38" s="102">
        <f t="shared" si="2"/>
        <v>2.5424004769192617E-3</v>
      </c>
    </row>
    <row r="39" spans="2:7" ht="15" customHeight="1">
      <c r="B39" s="19" t="s">
        <v>24</v>
      </c>
      <c r="C39" s="40">
        <v>5</v>
      </c>
      <c r="D39" s="33">
        <v>12</v>
      </c>
      <c r="E39" s="34">
        <f t="shared" si="1"/>
        <v>7</v>
      </c>
      <c r="F39" s="108">
        <f t="shared" si="0"/>
        <v>1.4</v>
      </c>
      <c r="G39" s="102">
        <f t="shared" si="2"/>
        <v>7.5144841682342715E-6</v>
      </c>
    </row>
    <row r="40" spans="2:7" ht="15" customHeight="1">
      <c r="B40" s="19" t="s">
        <v>25</v>
      </c>
      <c r="C40" s="40">
        <v>2386</v>
      </c>
      <c r="D40" s="33">
        <v>3008</v>
      </c>
      <c r="E40" s="34">
        <f t="shared" si="1"/>
        <v>622</v>
      </c>
      <c r="F40" s="108">
        <f t="shared" si="0"/>
        <v>0.26068734283319361</v>
      </c>
      <c r="G40" s="102">
        <f t="shared" si="2"/>
        <v>1.883630698170724E-3</v>
      </c>
    </row>
    <row r="41" spans="2:7" ht="15" customHeight="1">
      <c r="B41" s="19" t="s">
        <v>26</v>
      </c>
      <c r="C41" s="40">
        <v>53</v>
      </c>
      <c r="D41" s="33">
        <v>90</v>
      </c>
      <c r="E41" s="34">
        <f t="shared" si="1"/>
        <v>37</v>
      </c>
      <c r="F41" s="108">
        <f t="shared" si="0"/>
        <v>0.69811320754716977</v>
      </c>
      <c r="G41" s="102">
        <f t="shared" si="2"/>
        <v>5.6358631261757037E-5</v>
      </c>
    </row>
    <row r="42" spans="2:7" ht="12">
      <c r="B42" s="19" t="s">
        <v>27</v>
      </c>
      <c r="C42" s="40">
        <v>102</v>
      </c>
      <c r="D42" s="33">
        <v>42</v>
      </c>
      <c r="E42" s="34">
        <f t="shared" si="1"/>
        <v>-60</v>
      </c>
      <c r="F42" s="108">
        <f t="shared" si="0"/>
        <v>-0.58823529411764708</v>
      </c>
      <c r="G42" s="102">
        <f t="shared" si="2"/>
        <v>2.6300694588819951E-5</v>
      </c>
    </row>
    <row r="43" spans="2:7" ht="12">
      <c r="B43" s="19" t="s">
        <v>28</v>
      </c>
      <c r="C43" s="40">
        <v>31</v>
      </c>
      <c r="D43" s="33">
        <v>58</v>
      </c>
      <c r="E43" s="34">
        <f t="shared" si="1"/>
        <v>27</v>
      </c>
      <c r="F43" s="108">
        <f t="shared" si="0"/>
        <v>0.87096774193548387</v>
      </c>
      <c r="G43" s="102">
        <f t="shared" si="2"/>
        <v>3.6320006813132311E-5</v>
      </c>
    </row>
    <row r="44" spans="2:7" ht="12">
      <c r="B44" s="19" t="s">
        <v>29</v>
      </c>
      <c r="C44" s="40">
        <v>448</v>
      </c>
      <c r="D44" s="33">
        <v>316</v>
      </c>
      <c r="E44" s="34">
        <f t="shared" si="1"/>
        <v>-132</v>
      </c>
      <c r="F44" s="108">
        <f t="shared" si="0"/>
        <v>-0.29464285714285715</v>
      </c>
      <c r="G44" s="102">
        <f t="shared" si="2"/>
        <v>1.9788141643016914E-4</v>
      </c>
    </row>
    <row r="45" spans="2:7" ht="12">
      <c r="B45" s="19" t="s">
        <v>31</v>
      </c>
      <c r="C45" s="40">
        <v>3</v>
      </c>
      <c r="D45" s="33">
        <v>39</v>
      </c>
      <c r="E45" s="34">
        <f t="shared" si="1"/>
        <v>36</v>
      </c>
      <c r="F45" s="108">
        <f t="shared" si="0"/>
        <v>12</v>
      </c>
      <c r="G45" s="102">
        <f t="shared" si="2"/>
        <v>2.4422073546761384E-5</v>
      </c>
    </row>
    <row r="46" spans="2:7" ht="15" customHeight="1">
      <c r="B46" s="19" t="s">
        <v>32</v>
      </c>
      <c r="C46" s="40">
        <v>503</v>
      </c>
      <c r="D46" s="33">
        <v>532</v>
      </c>
      <c r="E46" s="34">
        <f t="shared" si="1"/>
        <v>29</v>
      </c>
      <c r="F46" s="108">
        <f t="shared" si="0"/>
        <v>5.7654075546719682E-2</v>
      </c>
      <c r="G46" s="102">
        <f t="shared" si="2"/>
        <v>3.3314213145838604E-4</v>
      </c>
    </row>
    <row r="47" spans="2:7" ht="15" customHeight="1">
      <c r="B47" s="19" t="s">
        <v>33</v>
      </c>
      <c r="C47" s="40">
        <v>302</v>
      </c>
      <c r="D47" s="33">
        <v>388</v>
      </c>
      <c r="E47" s="34">
        <f t="shared" si="1"/>
        <v>86</v>
      </c>
      <c r="F47" s="108">
        <f t="shared" si="0"/>
        <v>0.28476821192052981</v>
      </c>
      <c r="G47" s="102">
        <f t="shared" si="2"/>
        <v>2.4296832143957478E-4</v>
      </c>
    </row>
    <row r="48" spans="2:7" ht="15" customHeight="1">
      <c r="B48" s="19" t="s">
        <v>23</v>
      </c>
      <c r="C48" s="40">
        <v>1283</v>
      </c>
      <c r="D48" s="33">
        <v>1495</v>
      </c>
      <c r="E48" s="34">
        <f t="shared" si="1"/>
        <v>212</v>
      </c>
      <c r="F48" s="108">
        <f t="shared" si="0"/>
        <v>0.1652377240841777</v>
      </c>
      <c r="G48" s="102">
        <f t="shared" si="2"/>
        <v>9.3617948595918629E-4</v>
      </c>
    </row>
    <row r="49" spans="1:7" ht="15" customHeight="1">
      <c r="B49" s="52" t="s">
        <v>35</v>
      </c>
      <c r="C49" s="53">
        <f>SUM(C50:C58)</f>
        <v>16392</v>
      </c>
      <c r="D49" s="53">
        <f>SUM(D50:D58)</f>
        <v>14898</v>
      </c>
      <c r="E49" s="53">
        <f t="shared" si="1"/>
        <v>-1494</v>
      </c>
      <c r="F49" s="107">
        <f t="shared" si="0"/>
        <v>-9.1142020497803802E-2</v>
      </c>
      <c r="G49" s="101">
        <f t="shared" si="2"/>
        <v>9.3292320948628483E-3</v>
      </c>
    </row>
    <row r="50" spans="1:7" ht="15" customHeight="1">
      <c r="A50" s="14"/>
      <c r="B50" s="20" t="s">
        <v>36</v>
      </c>
      <c r="C50" s="40">
        <v>1314</v>
      </c>
      <c r="D50" s="33">
        <v>1166</v>
      </c>
      <c r="E50" s="34">
        <f t="shared" ref="E50:E58" si="3">D50-C50</f>
        <v>-148</v>
      </c>
      <c r="F50" s="108">
        <f t="shared" ref="F50:F58" si="4">E50/C50</f>
        <v>-0.11263318112633181</v>
      </c>
      <c r="G50" s="102">
        <f t="shared" si="2"/>
        <v>7.3015737834676337E-4</v>
      </c>
    </row>
    <row r="51" spans="1:7" ht="15" customHeight="1">
      <c r="A51" s="14"/>
      <c r="B51" s="20" t="s">
        <v>37</v>
      </c>
      <c r="C51" s="40">
        <v>817</v>
      </c>
      <c r="D51" s="33">
        <v>819</v>
      </c>
      <c r="E51" s="34">
        <f t="shared" si="3"/>
        <v>2</v>
      </c>
      <c r="F51" s="108">
        <f t="shared" si="4"/>
        <v>2.4479804161566705E-3</v>
      </c>
      <c r="G51" s="102">
        <f t="shared" si="2"/>
        <v>5.1286354448198902E-4</v>
      </c>
    </row>
    <row r="52" spans="1:7" ht="15" customHeight="1">
      <c r="A52" s="14"/>
      <c r="B52" s="19" t="s">
        <v>42</v>
      </c>
      <c r="C52" s="40">
        <v>2771</v>
      </c>
      <c r="D52" s="33">
        <v>3149</v>
      </c>
      <c r="E52" s="34">
        <f t="shared" si="3"/>
        <v>378</v>
      </c>
      <c r="F52" s="108">
        <f t="shared" si="4"/>
        <v>0.13641284734752795</v>
      </c>
      <c r="G52" s="102">
        <f t="shared" si="2"/>
        <v>1.9719258871474768E-3</v>
      </c>
    </row>
    <row r="53" spans="1:7" ht="12.75">
      <c r="A53" s="14"/>
      <c r="B53" s="19" t="s">
        <v>38</v>
      </c>
      <c r="C53" s="40">
        <v>8680</v>
      </c>
      <c r="D53" s="33">
        <v>6937</v>
      </c>
      <c r="E53" s="34">
        <f t="shared" si="3"/>
        <v>-1743</v>
      </c>
      <c r="F53" s="108">
        <f t="shared" si="4"/>
        <v>-0.20080645161290323</v>
      </c>
      <c r="G53" s="102">
        <f t="shared" si="2"/>
        <v>4.3439980562534281E-3</v>
      </c>
    </row>
    <row r="54" spans="1:7" ht="12.75">
      <c r="A54" s="14"/>
      <c r="B54" s="19" t="s">
        <v>257</v>
      </c>
      <c r="C54" s="40">
        <v>4</v>
      </c>
      <c r="D54" s="33">
        <v>4</v>
      </c>
      <c r="E54" s="34">
        <f t="shared" si="3"/>
        <v>0</v>
      </c>
      <c r="F54" s="108">
        <f t="shared" si="4"/>
        <v>0</v>
      </c>
      <c r="G54" s="102">
        <f t="shared" si="2"/>
        <v>2.5048280560780904E-6</v>
      </c>
    </row>
    <row r="55" spans="1:7" s="77" customFormat="1" ht="12.75">
      <c r="A55" s="14"/>
      <c r="B55" s="19" t="s">
        <v>39</v>
      </c>
      <c r="C55" s="40">
        <v>41</v>
      </c>
      <c r="D55" s="33">
        <v>35</v>
      </c>
      <c r="E55" s="34">
        <f t="shared" si="3"/>
        <v>-6</v>
      </c>
      <c r="F55" s="108">
        <f t="shared" si="4"/>
        <v>-0.14634146341463414</v>
      </c>
      <c r="G55" s="102">
        <f t="shared" si="2"/>
        <v>2.1917245490683293E-5</v>
      </c>
    </row>
    <row r="56" spans="1:7" ht="12.75">
      <c r="A56" s="14"/>
      <c r="B56" s="19" t="s">
        <v>155</v>
      </c>
      <c r="C56" s="40">
        <v>3</v>
      </c>
      <c r="D56" s="33">
        <v>1</v>
      </c>
      <c r="E56" s="34">
        <f t="shared" si="3"/>
        <v>-2</v>
      </c>
      <c r="F56" s="108">
        <f t="shared" si="4"/>
        <v>-0.66666666666666663</v>
      </c>
      <c r="G56" s="102">
        <f t="shared" si="2"/>
        <v>6.2620701401952259E-7</v>
      </c>
    </row>
    <row r="57" spans="1:7" ht="12" customHeight="1">
      <c r="A57" s="14"/>
      <c r="B57" s="19" t="s">
        <v>40</v>
      </c>
      <c r="C57" s="40">
        <v>1830</v>
      </c>
      <c r="D57" s="33">
        <v>1892</v>
      </c>
      <c r="E57" s="34">
        <f t="shared" si="3"/>
        <v>62</v>
      </c>
      <c r="F57" s="108">
        <f t="shared" si="4"/>
        <v>3.3879781420765025E-2</v>
      </c>
      <c r="G57" s="102">
        <f t="shared" si="2"/>
        <v>1.1847836705249368E-3</v>
      </c>
    </row>
    <row r="58" spans="1:7" ht="15" customHeight="1">
      <c r="A58" s="14"/>
      <c r="B58" s="19" t="s">
        <v>41</v>
      </c>
      <c r="C58" s="40">
        <v>932</v>
      </c>
      <c r="D58" s="33">
        <v>895</v>
      </c>
      <c r="E58" s="34">
        <f t="shared" si="3"/>
        <v>-37</v>
      </c>
      <c r="F58" s="108">
        <f t="shared" si="4"/>
        <v>-3.9699570815450641E-2</v>
      </c>
      <c r="G58" s="102">
        <f t="shared" si="2"/>
        <v>5.604552775474727E-4</v>
      </c>
    </row>
    <row r="59" spans="1:7" ht="15" customHeight="1">
      <c r="B59" s="52" t="s">
        <v>43</v>
      </c>
      <c r="C59" s="53">
        <f>SUM(C60:C62)</f>
        <v>370986</v>
      </c>
      <c r="D59" s="53">
        <f>SUM(D60:D62)</f>
        <v>400662</v>
      </c>
      <c r="E59" s="53">
        <f t="shared" si="1"/>
        <v>29676</v>
      </c>
      <c r="F59" s="107">
        <f t="shared" si="0"/>
        <v>7.9992236903818473E-2</v>
      </c>
      <c r="G59" s="101">
        <f t="shared" si="2"/>
        <v>0.25089735465108998</v>
      </c>
    </row>
    <row r="60" spans="1:7" ht="15" customHeight="1">
      <c r="B60" s="19" t="s">
        <v>46</v>
      </c>
      <c r="C60" s="40">
        <v>94</v>
      </c>
      <c r="D60" s="33">
        <v>119</v>
      </c>
      <c r="E60" s="34">
        <f t="shared" si="1"/>
        <v>25</v>
      </c>
      <c r="F60" s="108">
        <f t="shared" si="0"/>
        <v>0.26595744680851063</v>
      </c>
      <c r="G60" s="102">
        <f t="shared" si="2"/>
        <v>7.4518634668323193E-5</v>
      </c>
    </row>
    <row r="61" spans="1:7" ht="15" customHeight="1">
      <c r="B61" s="19" t="s">
        <v>45</v>
      </c>
      <c r="C61" s="40">
        <v>5396</v>
      </c>
      <c r="D61" s="33">
        <v>11124</v>
      </c>
      <c r="E61" s="34">
        <f t="shared" si="1"/>
        <v>5728</v>
      </c>
      <c r="F61" s="108">
        <f t="shared" si="0"/>
        <v>1.061527057079318</v>
      </c>
      <c r="G61" s="102">
        <f t="shared" si="2"/>
        <v>6.9659268239531695E-3</v>
      </c>
    </row>
    <row r="62" spans="1:7" ht="15" customHeight="1">
      <c r="B62" s="19" t="s">
        <v>44</v>
      </c>
      <c r="C62" s="40">
        <v>365496</v>
      </c>
      <c r="D62" s="33">
        <v>389419</v>
      </c>
      <c r="E62" s="34">
        <f t="shared" si="1"/>
        <v>23923</v>
      </c>
      <c r="F62" s="108">
        <f t="shared" si="0"/>
        <v>6.5453520695164927E-2</v>
      </c>
      <c r="G62" s="102">
        <f t="shared" si="2"/>
        <v>0.2438569091924685</v>
      </c>
    </row>
    <row r="63" spans="1:7" ht="15" customHeight="1">
      <c r="B63" s="68" t="s">
        <v>153</v>
      </c>
      <c r="C63" s="62">
        <f>C64+C83+C91+C95</f>
        <v>8529</v>
      </c>
      <c r="D63" s="62">
        <f>D64+D83+D91+D95</f>
        <v>9430</v>
      </c>
      <c r="E63" s="62">
        <f t="shared" si="1"/>
        <v>901</v>
      </c>
      <c r="F63" s="109">
        <f t="shared" si="0"/>
        <v>0.10563958260053934</v>
      </c>
      <c r="G63" s="103">
        <f t="shared" si="2"/>
        <v>5.9051321422040988E-3</v>
      </c>
    </row>
    <row r="64" spans="1:7">
      <c r="B64" s="52" t="s">
        <v>47</v>
      </c>
      <c r="C64" s="56">
        <f>SUM(C65:C82)</f>
        <v>277</v>
      </c>
      <c r="D64" s="56">
        <f>SUM(D65:D82)</f>
        <v>507</v>
      </c>
      <c r="E64" s="53">
        <f t="shared" si="1"/>
        <v>230</v>
      </c>
      <c r="F64" s="107">
        <f t="shared" si="0"/>
        <v>0.83032490974729245</v>
      </c>
      <c r="G64" s="101">
        <f t="shared" si="2"/>
        <v>3.1748695610789795E-4</v>
      </c>
    </row>
    <row r="65" spans="1:7" ht="12.75">
      <c r="A65" s="14"/>
      <c r="B65" s="22" t="s">
        <v>197</v>
      </c>
      <c r="C65" s="40">
        <v>0</v>
      </c>
      <c r="D65" s="33">
        <v>0</v>
      </c>
      <c r="E65" s="34">
        <f t="shared" si="1"/>
        <v>0</v>
      </c>
      <c r="F65" s="108"/>
      <c r="G65" s="102">
        <f t="shared" si="2"/>
        <v>0</v>
      </c>
    </row>
    <row r="66" spans="1:7" ht="15" customHeight="1">
      <c r="A66" s="14"/>
      <c r="B66" s="23" t="s">
        <v>48</v>
      </c>
      <c r="C66" s="40">
        <v>0</v>
      </c>
      <c r="D66" s="33">
        <v>1</v>
      </c>
      <c r="E66" s="34">
        <f t="shared" si="1"/>
        <v>1</v>
      </c>
      <c r="F66" s="108"/>
      <c r="G66" s="102">
        <f t="shared" si="2"/>
        <v>6.2620701401952259E-7</v>
      </c>
    </row>
    <row r="67" spans="1:7" ht="12.75">
      <c r="A67" s="14"/>
      <c r="B67" s="23" t="s">
        <v>157</v>
      </c>
      <c r="C67" s="40">
        <v>2</v>
      </c>
      <c r="D67" s="33">
        <v>1</v>
      </c>
      <c r="E67" s="34">
        <f t="shared" si="1"/>
        <v>-1</v>
      </c>
      <c r="F67" s="108">
        <f t="shared" si="0"/>
        <v>-0.5</v>
      </c>
      <c r="G67" s="102">
        <f t="shared" si="2"/>
        <v>6.2620701401952259E-7</v>
      </c>
    </row>
    <row r="68" spans="1:7" ht="12.75">
      <c r="A68" s="14"/>
      <c r="B68" s="23" t="s">
        <v>52</v>
      </c>
      <c r="C68" s="40">
        <v>0</v>
      </c>
      <c r="D68" s="33">
        <v>1</v>
      </c>
      <c r="E68" s="34">
        <f t="shared" si="1"/>
        <v>1</v>
      </c>
      <c r="F68" s="108"/>
      <c r="G68" s="102">
        <f t="shared" si="2"/>
        <v>6.2620701401952259E-7</v>
      </c>
    </row>
    <row r="69" spans="1:7" ht="12.75">
      <c r="A69" s="14"/>
      <c r="B69" s="23" t="s">
        <v>49</v>
      </c>
      <c r="C69" s="40">
        <v>7</v>
      </c>
      <c r="D69" s="33">
        <v>4</v>
      </c>
      <c r="E69" s="34">
        <f t="shared" si="1"/>
        <v>-3</v>
      </c>
      <c r="F69" s="108">
        <f t="shared" ref="F69" si="5">E69/C69</f>
        <v>-0.42857142857142855</v>
      </c>
      <c r="G69" s="102">
        <f t="shared" ref="G69:G132" si="6">D69/$D$2</f>
        <v>2.5048280560780904E-6</v>
      </c>
    </row>
    <row r="70" spans="1:7" ht="15" customHeight="1">
      <c r="A70" s="14"/>
      <c r="B70" s="23" t="s">
        <v>198</v>
      </c>
      <c r="C70" s="40">
        <v>0</v>
      </c>
      <c r="D70" s="33">
        <v>5</v>
      </c>
      <c r="E70" s="34">
        <f t="shared" ref="E70:E131" si="7">D70-C70</f>
        <v>5</v>
      </c>
      <c r="F70" s="108"/>
      <c r="G70" s="102">
        <f t="shared" si="6"/>
        <v>3.1310350700976131E-6</v>
      </c>
    </row>
    <row r="71" spans="1:7" ht="15" customHeight="1">
      <c r="A71" s="14"/>
      <c r="B71" s="22" t="s">
        <v>53</v>
      </c>
      <c r="C71" s="40">
        <v>10</v>
      </c>
      <c r="D71" s="33">
        <v>25</v>
      </c>
      <c r="E71" s="34">
        <f t="shared" si="7"/>
        <v>15</v>
      </c>
      <c r="F71" s="108">
        <f t="shared" ref="F71:F81" si="8">E71/C71</f>
        <v>1.5</v>
      </c>
      <c r="G71" s="102">
        <f t="shared" si="6"/>
        <v>1.5655175350488065E-5</v>
      </c>
    </row>
    <row r="72" spans="1:7" ht="12.75">
      <c r="A72" s="14"/>
      <c r="B72" s="23" t="s">
        <v>217</v>
      </c>
      <c r="C72" s="40">
        <v>14</v>
      </c>
      <c r="D72" s="33">
        <v>32</v>
      </c>
      <c r="E72" s="34">
        <f t="shared" si="7"/>
        <v>18</v>
      </c>
      <c r="F72" s="108">
        <f t="shared" si="8"/>
        <v>1.2857142857142858</v>
      </c>
      <c r="G72" s="102">
        <f t="shared" si="6"/>
        <v>2.0038624448624723E-5</v>
      </c>
    </row>
    <row r="73" spans="1:7" ht="15" customHeight="1">
      <c r="A73" s="14"/>
      <c r="B73" s="23" t="s">
        <v>209</v>
      </c>
      <c r="C73" s="40">
        <v>2</v>
      </c>
      <c r="D73" s="33">
        <v>1</v>
      </c>
      <c r="E73" s="34">
        <f t="shared" si="7"/>
        <v>-1</v>
      </c>
      <c r="F73" s="108">
        <f t="shared" si="8"/>
        <v>-0.5</v>
      </c>
      <c r="G73" s="102">
        <f t="shared" si="6"/>
        <v>6.2620701401952259E-7</v>
      </c>
    </row>
    <row r="74" spans="1:7" s="13" customFormat="1" ht="16.5" customHeight="1">
      <c r="A74" s="14"/>
      <c r="B74" s="23" t="s">
        <v>51</v>
      </c>
      <c r="C74" s="40">
        <v>0</v>
      </c>
      <c r="D74" s="33">
        <v>0</v>
      </c>
      <c r="E74" s="34">
        <f t="shared" si="7"/>
        <v>0</v>
      </c>
      <c r="F74" s="108"/>
      <c r="G74" s="102">
        <f t="shared" si="6"/>
        <v>0</v>
      </c>
    </row>
    <row r="75" spans="1:7" ht="15" customHeight="1">
      <c r="A75" s="14"/>
      <c r="B75" s="23" t="s">
        <v>158</v>
      </c>
      <c r="C75" s="40">
        <v>37</v>
      </c>
      <c r="D75" s="33">
        <v>58</v>
      </c>
      <c r="E75" s="34">
        <f t="shared" si="7"/>
        <v>21</v>
      </c>
      <c r="F75" s="108">
        <f t="shared" si="8"/>
        <v>0.56756756756756754</v>
      </c>
      <c r="G75" s="102">
        <f t="shared" si="6"/>
        <v>3.6320006813132311E-5</v>
      </c>
    </row>
    <row r="76" spans="1:7" ht="14.25" customHeight="1">
      <c r="A76" s="14"/>
      <c r="B76" s="23" t="s">
        <v>159</v>
      </c>
      <c r="C76" s="40">
        <v>1</v>
      </c>
      <c r="D76" s="33">
        <v>0</v>
      </c>
      <c r="E76" s="34">
        <f t="shared" si="7"/>
        <v>-1</v>
      </c>
      <c r="F76" s="108">
        <f t="shared" si="8"/>
        <v>-1</v>
      </c>
      <c r="G76" s="102">
        <f t="shared" si="6"/>
        <v>0</v>
      </c>
    </row>
    <row r="77" spans="1:7" ht="12.75">
      <c r="A77" s="14"/>
      <c r="B77" s="23" t="s">
        <v>160</v>
      </c>
      <c r="C77" s="40">
        <v>0</v>
      </c>
      <c r="D77" s="33">
        <v>0</v>
      </c>
      <c r="E77" s="34">
        <f t="shared" si="7"/>
        <v>0</v>
      </c>
      <c r="F77" s="108"/>
      <c r="G77" s="102">
        <f t="shared" si="6"/>
        <v>0</v>
      </c>
    </row>
    <row r="78" spans="1:7" ht="12.75">
      <c r="A78" s="14"/>
      <c r="B78" s="23" t="s">
        <v>210</v>
      </c>
      <c r="C78" s="40">
        <v>0</v>
      </c>
      <c r="D78" s="33">
        <v>0</v>
      </c>
      <c r="E78" s="34">
        <f t="shared" si="7"/>
        <v>0</v>
      </c>
      <c r="F78" s="108"/>
      <c r="G78" s="102">
        <f t="shared" si="6"/>
        <v>0</v>
      </c>
    </row>
    <row r="79" spans="1:7" s="13" customFormat="1" ht="12.75">
      <c r="A79" s="14"/>
      <c r="B79" s="23" t="s">
        <v>219</v>
      </c>
      <c r="C79" s="40">
        <v>0</v>
      </c>
      <c r="D79" s="33">
        <v>1</v>
      </c>
      <c r="E79" s="34">
        <f t="shared" si="7"/>
        <v>1</v>
      </c>
      <c r="F79" s="108"/>
      <c r="G79" s="102">
        <f t="shared" si="6"/>
        <v>6.2620701401952259E-7</v>
      </c>
    </row>
    <row r="80" spans="1:7" ht="15" customHeight="1">
      <c r="A80" s="14"/>
      <c r="B80" s="23" t="s">
        <v>50</v>
      </c>
      <c r="C80" s="40">
        <v>10</v>
      </c>
      <c r="D80" s="33">
        <v>12</v>
      </c>
      <c r="E80" s="34">
        <f t="shared" si="7"/>
        <v>2</v>
      </c>
      <c r="F80" s="108">
        <f t="shared" si="8"/>
        <v>0.2</v>
      </c>
      <c r="G80" s="102">
        <f t="shared" si="6"/>
        <v>7.5144841682342715E-6</v>
      </c>
    </row>
    <row r="81" spans="1:7" ht="15" customHeight="1">
      <c r="A81" s="14"/>
      <c r="B81" s="23" t="s">
        <v>220</v>
      </c>
      <c r="C81" s="40">
        <v>194</v>
      </c>
      <c r="D81" s="33">
        <v>366</v>
      </c>
      <c r="E81" s="34">
        <f t="shared" si="7"/>
        <v>172</v>
      </c>
      <c r="F81" s="108">
        <f t="shared" si="8"/>
        <v>0.88659793814432986</v>
      </c>
      <c r="G81" s="102">
        <f t="shared" si="6"/>
        <v>2.2919176713114529E-4</v>
      </c>
    </row>
    <row r="82" spans="1:7" ht="15" customHeight="1">
      <c r="A82" s="14"/>
      <c r="B82" s="23" t="s">
        <v>161</v>
      </c>
      <c r="C82" s="40">
        <v>0</v>
      </c>
      <c r="D82" s="33">
        <v>0</v>
      </c>
      <c r="E82" s="34">
        <f t="shared" si="7"/>
        <v>0</v>
      </c>
      <c r="F82" s="108"/>
      <c r="G82" s="102">
        <f t="shared" si="6"/>
        <v>0</v>
      </c>
    </row>
    <row r="83" spans="1:7" ht="15" customHeight="1">
      <c r="B83" s="52" t="s">
        <v>54</v>
      </c>
      <c r="C83" s="57">
        <f>SUM(C84:C90)</f>
        <v>36</v>
      </c>
      <c r="D83" s="57">
        <f>SUM(D84:D90)</f>
        <v>64</v>
      </c>
      <c r="E83" s="53">
        <f t="shared" si="7"/>
        <v>28</v>
      </c>
      <c r="F83" s="107">
        <f t="shared" ref="F83:F131" si="9">E83/C83</f>
        <v>0.77777777777777779</v>
      </c>
      <c r="G83" s="101">
        <f t="shared" si="6"/>
        <v>4.0077248897249446E-5</v>
      </c>
    </row>
    <row r="84" spans="1:7" ht="15" customHeight="1">
      <c r="B84" s="23" t="s">
        <v>162</v>
      </c>
      <c r="C84" s="40">
        <v>0</v>
      </c>
      <c r="D84" s="33">
        <v>0</v>
      </c>
      <c r="E84" s="34">
        <f t="shared" si="7"/>
        <v>0</v>
      </c>
      <c r="F84" s="108"/>
      <c r="G84" s="102">
        <f t="shared" si="6"/>
        <v>0</v>
      </c>
    </row>
    <row r="85" spans="1:7" ht="15" customHeight="1">
      <c r="B85" s="23" t="s">
        <v>211</v>
      </c>
      <c r="C85" s="40">
        <v>11</v>
      </c>
      <c r="D85" s="33">
        <v>15</v>
      </c>
      <c r="E85" s="34">
        <f t="shared" si="7"/>
        <v>4</v>
      </c>
      <c r="F85" s="108">
        <f t="shared" si="9"/>
        <v>0.36363636363636365</v>
      </c>
      <c r="G85" s="102">
        <f t="shared" si="6"/>
        <v>9.3931052102928396E-6</v>
      </c>
    </row>
    <row r="86" spans="1:7" ht="12">
      <c r="B86" s="23" t="s">
        <v>212</v>
      </c>
      <c r="C86" s="40">
        <v>7</v>
      </c>
      <c r="D86" s="33">
        <v>17</v>
      </c>
      <c r="E86" s="34">
        <f t="shared" si="7"/>
        <v>10</v>
      </c>
      <c r="F86" s="108">
        <f t="shared" si="9"/>
        <v>1.4285714285714286</v>
      </c>
      <c r="G86" s="102">
        <f t="shared" si="6"/>
        <v>1.0645519238331885E-5</v>
      </c>
    </row>
    <row r="87" spans="1:7" ht="15" customHeight="1">
      <c r="B87" s="23" t="s">
        <v>55</v>
      </c>
      <c r="C87" s="40">
        <v>1</v>
      </c>
      <c r="D87" s="33">
        <v>2</v>
      </c>
      <c r="E87" s="34">
        <f t="shared" si="7"/>
        <v>1</v>
      </c>
      <c r="F87" s="108">
        <f t="shared" si="9"/>
        <v>1</v>
      </c>
      <c r="G87" s="102">
        <f t="shared" si="6"/>
        <v>1.2524140280390452E-6</v>
      </c>
    </row>
    <row r="88" spans="1:7" ht="12">
      <c r="B88" s="23" t="s">
        <v>57</v>
      </c>
      <c r="C88" s="40">
        <v>3</v>
      </c>
      <c r="D88" s="33">
        <v>2</v>
      </c>
      <c r="E88" s="34">
        <f t="shared" si="7"/>
        <v>-1</v>
      </c>
      <c r="F88" s="108">
        <f t="shared" si="9"/>
        <v>-0.33333333333333331</v>
      </c>
      <c r="G88" s="102">
        <f t="shared" si="6"/>
        <v>1.2524140280390452E-6</v>
      </c>
    </row>
    <row r="89" spans="1:7" ht="15" customHeight="1">
      <c r="B89" s="23" t="s">
        <v>163</v>
      </c>
      <c r="C89" s="40">
        <v>0</v>
      </c>
      <c r="D89" s="33">
        <v>1</v>
      </c>
      <c r="E89" s="34">
        <f t="shared" si="7"/>
        <v>1</v>
      </c>
      <c r="F89" s="108"/>
      <c r="G89" s="102">
        <f t="shared" si="6"/>
        <v>6.2620701401952259E-7</v>
      </c>
    </row>
    <row r="90" spans="1:7" ht="15" customHeight="1">
      <c r="B90" s="23" t="s">
        <v>56</v>
      </c>
      <c r="C90" s="40">
        <v>14</v>
      </c>
      <c r="D90" s="33">
        <v>27</v>
      </c>
      <c r="E90" s="34">
        <f t="shared" si="7"/>
        <v>13</v>
      </c>
      <c r="F90" s="108">
        <f t="shared" si="9"/>
        <v>0.9285714285714286</v>
      </c>
      <c r="G90" s="102">
        <f t="shared" si="6"/>
        <v>1.6907589378527112E-5</v>
      </c>
    </row>
    <row r="91" spans="1:7" ht="15" customHeight="1">
      <c r="A91" s="15"/>
      <c r="B91" s="52" t="s">
        <v>58</v>
      </c>
      <c r="C91" s="53">
        <f>SUM(C92:C94)</f>
        <v>7760</v>
      </c>
      <c r="D91" s="53">
        <f>SUM(D92:D94)</f>
        <v>8287</v>
      </c>
      <c r="E91" s="53">
        <f t="shared" si="7"/>
        <v>527</v>
      </c>
      <c r="F91" s="107">
        <f t="shared" si="9"/>
        <v>6.7912371134020613E-2</v>
      </c>
      <c r="G91" s="101">
        <f t="shared" si="6"/>
        <v>5.1893775251797844E-3</v>
      </c>
    </row>
    <row r="92" spans="1:7" ht="15" customHeight="1">
      <c r="B92" s="19" t="s">
        <v>59</v>
      </c>
      <c r="C92" s="40">
        <v>729</v>
      </c>
      <c r="D92" s="33">
        <v>848</v>
      </c>
      <c r="E92" s="34">
        <f t="shared" si="7"/>
        <v>119</v>
      </c>
      <c r="F92" s="108">
        <f t="shared" si="9"/>
        <v>0.16323731138545952</v>
      </c>
      <c r="G92" s="102">
        <f t="shared" si="6"/>
        <v>5.310235478885552E-4</v>
      </c>
    </row>
    <row r="93" spans="1:7" ht="15" customHeight="1">
      <c r="B93" s="19" t="s">
        <v>60</v>
      </c>
      <c r="C93" s="40">
        <v>71</v>
      </c>
      <c r="D93" s="33">
        <v>89</v>
      </c>
      <c r="E93" s="34">
        <f t="shared" si="7"/>
        <v>18</v>
      </c>
      <c r="F93" s="108">
        <f t="shared" si="9"/>
        <v>0.25352112676056338</v>
      </c>
      <c r="G93" s="102">
        <f t="shared" si="6"/>
        <v>5.5732424247737514E-5</v>
      </c>
    </row>
    <row r="94" spans="1:7" ht="15" customHeight="1">
      <c r="B94" s="19" t="s">
        <v>151</v>
      </c>
      <c r="C94" s="40">
        <v>6960</v>
      </c>
      <c r="D94" s="33">
        <v>7350</v>
      </c>
      <c r="E94" s="34">
        <f t="shared" si="7"/>
        <v>390</v>
      </c>
      <c r="F94" s="108">
        <f t="shared" si="9"/>
        <v>5.6034482758620691E-2</v>
      </c>
      <c r="G94" s="102">
        <f t="shared" si="6"/>
        <v>4.6026215530434915E-3</v>
      </c>
    </row>
    <row r="95" spans="1:7" ht="15" customHeight="1">
      <c r="B95" s="52" t="s">
        <v>61</v>
      </c>
      <c r="C95" s="53">
        <f>SUM(C96:C107)</f>
        <v>456</v>
      </c>
      <c r="D95" s="53">
        <f>SUM(D96:D107)</f>
        <v>572</v>
      </c>
      <c r="E95" s="53">
        <f t="shared" si="7"/>
        <v>116</v>
      </c>
      <c r="F95" s="107">
        <f t="shared" si="9"/>
        <v>0.25438596491228072</v>
      </c>
      <c r="G95" s="101">
        <f t="shared" si="6"/>
        <v>3.5819041201916692E-4</v>
      </c>
    </row>
    <row r="96" spans="1:7" ht="15" customHeight="1">
      <c r="B96" s="20" t="s">
        <v>62</v>
      </c>
      <c r="C96" s="40">
        <v>98</v>
      </c>
      <c r="D96" s="33">
        <v>91</v>
      </c>
      <c r="E96" s="34">
        <f t="shared" si="7"/>
        <v>-7</v>
      </c>
      <c r="F96" s="108">
        <f t="shared" si="9"/>
        <v>-7.1428571428571425E-2</v>
      </c>
      <c r="G96" s="102">
        <f t="shared" si="6"/>
        <v>5.6984838275776561E-5</v>
      </c>
    </row>
    <row r="97" spans="2:7" ht="15" customHeight="1">
      <c r="B97" s="20" t="s">
        <v>63</v>
      </c>
      <c r="C97" s="40">
        <v>8</v>
      </c>
      <c r="D97" s="33">
        <v>10</v>
      </c>
      <c r="E97" s="34">
        <f t="shared" si="7"/>
        <v>2</v>
      </c>
      <c r="F97" s="108">
        <f t="shared" si="9"/>
        <v>0.25</v>
      </c>
      <c r="G97" s="102">
        <f t="shared" si="6"/>
        <v>6.2620701401952261E-6</v>
      </c>
    </row>
    <row r="98" spans="2:7" ht="15" customHeight="1">
      <c r="B98" s="20" t="s">
        <v>64</v>
      </c>
      <c r="C98" s="40">
        <v>210</v>
      </c>
      <c r="D98" s="33">
        <v>271</v>
      </c>
      <c r="E98" s="34">
        <f t="shared" si="7"/>
        <v>61</v>
      </c>
      <c r="F98" s="108">
        <f t="shared" si="9"/>
        <v>0.2904761904761905</v>
      </c>
      <c r="G98" s="102">
        <f t="shared" si="6"/>
        <v>1.6970210079929064E-4</v>
      </c>
    </row>
    <row r="99" spans="2:7" ht="15" customHeight="1">
      <c r="B99" s="20" t="s">
        <v>71</v>
      </c>
      <c r="C99" s="40">
        <v>12</v>
      </c>
      <c r="D99" s="33">
        <v>11</v>
      </c>
      <c r="E99" s="34">
        <f t="shared" si="7"/>
        <v>-1</v>
      </c>
      <c r="F99" s="108">
        <f t="shared" si="9"/>
        <v>-8.3333333333333329E-2</v>
      </c>
      <c r="G99" s="102">
        <f t="shared" si="6"/>
        <v>6.8882771542147488E-6</v>
      </c>
    </row>
    <row r="100" spans="2:7" ht="12">
      <c r="B100" s="20" t="s">
        <v>67</v>
      </c>
      <c r="C100" s="40">
        <v>79</v>
      </c>
      <c r="D100" s="33">
        <v>106</v>
      </c>
      <c r="E100" s="34">
        <f t="shared" si="7"/>
        <v>27</v>
      </c>
      <c r="F100" s="108">
        <f t="shared" si="9"/>
        <v>0.34177215189873417</v>
      </c>
      <c r="G100" s="102">
        <f t="shared" si="6"/>
        <v>6.6377943486069401E-5</v>
      </c>
    </row>
    <row r="101" spans="2:7" ht="15" customHeight="1">
      <c r="B101" s="20" t="s">
        <v>65</v>
      </c>
      <c r="C101" s="40">
        <v>20</v>
      </c>
      <c r="D101" s="33">
        <v>31</v>
      </c>
      <c r="E101" s="34">
        <f t="shared" si="7"/>
        <v>11</v>
      </c>
      <c r="F101" s="108">
        <f t="shared" si="9"/>
        <v>0.55000000000000004</v>
      </c>
      <c r="G101" s="102">
        <f t="shared" si="6"/>
        <v>1.9412417434605203E-5</v>
      </c>
    </row>
    <row r="102" spans="2:7" ht="15" customHeight="1">
      <c r="B102" s="23" t="s">
        <v>164</v>
      </c>
      <c r="C102" s="40">
        <v>1</v>
      </c>
      <c r="D102" s="33">
        <v>1</v>
      </c>
      <c r="E102" s="34">
        <f t="shared" si="7"/>
        <v>0</v>
      </c>
      <c r="F102" s="108">
        <f t="shared" si="9"/>
        <v>0</v>
      </c>
      <c r="G102" s="102">
        <f t="shared" si="6"/>
        <v>6.2620701401952259E-7</v>
      </c>
    </row>
    <row r="103" spans="2:7" ht="15" customHeight="1">
      <c r="B103" s="20" t="s">
        <v>68</v>
      </c>
      <c r="C103" s="40">
        <v>1</v>
      </c>
      <c r="D103" s="33">
        <v>3</v>
      </c>
      <c r="E103" s="34">
        <f t="shared" si="7"/>
        <v>2</v>
      </c>
      <c r="F103" s="108">
        <f t="shared" si="9"/>
        <v>2</v>
      </c>
      <c r="G103" s="102">
        <f t="shared" si="6"/>
        <v>1.8786210420585679E-6</v>
      </c>
    </row>
    <row r="104" spans="2:7" ht="15" customHeight="1">
      <c r="B104" s="20" t="s">
        <v>69</v>
      </c>
      <c r="C104" s="40">
        <v>17</v>
      </c>
      <c r="D104" s="33">
        <v>27</v>
      </c>
      <c r="E104" s="34">
        <f t="shared" si="7"/>
        <v>10</v>
      </c>
      <c r="F104" s="108">
        <f t="shared" si="9"/>
        <v>0.58823529411764708</v>
      </c>
      <c r="G104" s="102">
        <f t="shared" si="6"/>
        <v>1.6907589378527112E-5</v>
      </c>
    </row>
    <row r="105" spans="2:7" ht="15" customHeight="1">
      <c r="B105" s="20" t="s">
        <v>202</v>
      </c>
      <c r="C105" s="40">
        <v>0</v>
      </c>
      <c r="D105" s="33">
        <v>2</v>
      </c>
      <c r="E105" s="34">
        <f t="shared" si="7"/>
        <v>2</v>
      </c>
      <c r="F105" s="108"/>
      <c r="G105" s="102">
        <f t="shared" si="6"/>
        <v>1.2524140280390452E-6</v>
      </c>
    </row>
    <row r="106" spans="2:7" ht="16.5" customHeight="1">
      <c r="B106" s="22" t="s">
        <v>70</v>
      </c>
      <c r="C106" s="40">
        <v>4</v>
      </c>
      <c r="D106" s="33">
        <v>6</v>
      </c>
      <c r="E106" s="34">
        <f t="shared" si="7"/>
        <v>2</v>
      </c>
      <c r="F106" s="108">
        <f t="shared" si="9"/>
        <v>0.5</v>
      </c>
      <c r="G106" s="102">
        <f t="shared" si="6"/>
        <v>3.7572420841171357E-6</v>
      </c>
    </row>
    <row r="107" spans="2:7" ht="18" customHeight="1">
      <c r="B107" s="20" t="s">
        <v>66</v>
      </c>
      <c r="C107" s="40">
        <v>6</v>
      </c>
      <c r="D107" s="33">
        <v>13</v>
      </c>
      <c r="E107" s="34">
        <f t="shared" si="7"/>
        <v>7</v>
      </c>
      <c r="F107" s="108">
        <f t="shared" si="9"/>
        <v>1.1666666666666667</v>
      </c>
      <c r="G107" s="102">
        <f t="shared" si="6"/>
        <v>8.1406911822537942E-6</v>
      </c>
    </row>
    <row r="108" spans="2:7" ht="33.75" customHeight="1">
      <c r="B108" s="69" t="s">
        <v>72</v>
      </c>
      <c r="C108" s="62">
        <f>C109+C117+C133+C143</f>
        <v>12235</v>
      </c>
      <c r="D108" s="62">
        <f>D109+D117+D133+D143</f>
        <v>40210</v>
      </c>
      <c r="E108" s="62">
        <f t="shared" si="7"/>
        <v>27975</v>
      </c>
      <c r="F108" s="109">
        <f t="shared" si="9"/>
        <v>2.286473232529628</v>
      </c>
      <c r="G108" s="103">
        <f t="shared" si="6"/>
        <v>2.5179784033725006E-2</v>
      </c>
    </row>
    <row r="109" spans="2:7" ht="21.75" customHeight="1">
      <c r="B109" s="58" t="s">
        <v>194</v>
      </c>
      <c r="C109" s="53">
        <f>SUM(C110:C116)</f>
        <v>3736</v>
      </c>
      <c r="D109" s="53">
        <f>SUM(D110:D116)</f>
        <v>5310</v>
      </c>
      <c r="E109" s="53">
        <f t="shared" si="7"/>
        <v>1574</v>
      </c>
      <c r="F109" s="107">
        <f t="shared" si="9"/>
        <v>0.42130620985010708</v>
      </c>
      <c r="G109" s="101">
        <f t="shared" si="6"/>
        <v>3.3251592444436652E-3</v>
      </c>
    </row>
    <row r="110" spans="2:7" ht="12">
      <c r="B110" s="20" t="s">
        <v>86</v>
      </c>
      <c r="C110" s="104">
        <v>2192</v>
      </c>
      <c r="D110" s="104">
        <v>3418</v>
      </c>
      <c r="E110" s="34">
        <f t="shared" si="7"/>
        <v>1226</v>
      </c>
      <c r="F110" s="108">
        <f t="shared" si="9"/>
        <v>0.55930656934306566</v>
      </c>
      <c r="G110" s="102">
        <f t="shared" si="6"/>
        <v>2.1403755739187284E-3</v>
      </c>
    </row>
    <row r="111" spans="2:7" ht="15" customHeight="1">
      <c r="B111" s="24" t="s">
        <v>87</v>
      </c>
      <c r="C111" s="40">
        <v>18</v>
      </c>
      <c r="D111" s="33">
        <v>21</v>
      </c>
      <c r="E111" s="34">
        <f t="shared" si="7"/>
        <v>3</v>
      </c>
      <c r="F111" s="108">
        <f t="shared" si="9"/>
        <v>0.16666666666666666</v>
      </c>
      <c r="G111" s="102">
        <f t="shared" si="6"/>
        <v>1.3150347294409976E-5</v>
      </c>
    </row>
    <row r="112" spans="2:7" ht="12">
      <c r="B112" s="24" t="s">
        <v>77</v>
      </c>
      <c r="C112" s="40">
        <v>633</v>
      </c>
      <c r="D112" s="33">
        <v>875</v>
      </c>
      <c r="E112" s="34">
        <f t="shared" si="7"/>
        <v>242</v>
      </c>
      <c r="F112" s="108">
        <f t="shared" si="9"/>
        <v>0.38230647709320698</v>
      </c>
      <c r="G112" s="102">
        <f t="shared" si="6"/>
        <v>5.4793113726708234E-4</v>
      </c>
    </row>
    <row r="113" spans="2:7" s="79" customFormat="1" ht="12">
      <c r="B113" s="24" t="s">
        <v>81</v>
      </c>
      <c r="C113" s="40">
        <v>33</v>
      </c>
      <c r="D113" s="33">
        <v>21</v>
      </c>
      <c r="E113" s="34">
        <f t="shared" si="7"/>
        <v>-12</v>
      </c>
      <c r="F113" s="108">
        <f t="shared" si="9"/>
        <v>-0.36363636363636365</v>
      </c>
      <c r="G113" s="102">
        <f t="shared" si="6"/>
        <v>1.3150347294409976E-5</v>
      </c>
    </row>
    <row r="114" spans="2:7" ht="15" customHeight="1">
      <c r="B114" s="21" t="s">
        <v>260</v>
      </c>
      <c r="C114" s="40">
        <v>7</v>
      </c>
      <c r="D114" s="33">
        <v>9</v>
      </c>
      <c r="E114" s="34">
        <f t="shared" si="7"/>
        <v>2</v>
      </c>
      <c r="F114" s="108">
        <f t="shared" si="9"/>
        <v>0.2857142857142857</v>
      </c>
      <c r="G114" s="102">
        <f t="shared" si="6"/>
        <v>5.6358631261757034E-6</v>
      </c>
    </row>
    <row r="115" spans="2:7" ht="12">
      <c r="B115" s="21" t="s">
        <v>165</v>
      </c>
      <c r="C115" s="40">
        <v>786</v>
      </c>
      <c r="D115" s="33">
        <v>849</v>
      </c>
      <c r="E115" s="34">
        <f t="shared" si="7"/>
        <v>63</v>
      </c>
      <c r="F115" s="108">
        <f t="shared" si="9"/>
        <v>8.0152671755725186E-2</v>
      </c>
      <c r="G115" s="102">
        <f t="shared" si="6"/>
        <v>5.3164975490257473E-4</v>
      </c>
    </row>
    <row r="116" spans="2:7" ht="15" customHeight="1">
      <c r="B116" s="21" t="s">
        <v>166</v>
      </c>
      <c r="C116" s="40">
        <v>67</v>
      </c>
      <c r="D116" s="33">
        <v>117</v>
      </c>
      <c r="E116" s="34">
        <f t="shared" si="7"/>
        <v>50</v>
      </c>
      <c r="F116" s="108">
        <f t="shared" si="9"/>
        <v>0.74626865671641796</v>
      </c>
      <c r="G116" s="102">
        <f t="shared" si="6"/>
        <v>7.3266220640284146E-5</v>
      </c>
    </row>
    <row r="117" spans="2:7" ht="15" customHeight="1">
      <c r="B117" s="59" t="s">
        <v>195</v>
      </c>
      <c r="C117" s="56">
        <f>SUM(C118:C132)</f>
        <v>523</v>
      </c>
      <c r="D117" s="56">
        <f>SUM(D118:D132)</f>
        <v>603</v>
      </c>
      <c r="E117" s="53">
        <f t="shared" si="7"/>
        <v>80</v>
      </c>
      <c r="F117" s="107">
        <f t="shared" si="9"/>
        <v>0.15296367112810708</v>
      </c>
      <c r="G117" s="101">
        <f t="shared" si="6"/>
        <v>3.7760282945377215E-4</v>
      </c>
    </row>
    <row r="118" spans="2:7" ht="12">
      <c r="B118" s="21" t="s">
        <v>156</v>
      </c>
      <c r="C118" s="40">
        <v>0</v>
      </c>
      <c r="D118" s="33">
        <v>5</v>
      </c>
      <c r="E118" s="34">
        <f t="shared" si="7"/>
        <v>5</v>
      </c>
      <c r="F118" s="108"/>
      <c r="G118" s="102">
        <f t="shared" si="6"/>
        <v>3.1310350700976131E-6</v>
      </c>
    </row>
    <row r="119" spans="2:7" ht="15" customHeight="1">
      <c r="B119" s="21" t="s">
        <v>73</v>
      </c>
      <c r="C119" s="40">
        <v>403</v>
      </c>
      <c r="D119" s="33">
        <v>452</v>
      </c>
      <c r="E119" s="34">
        <f t="shared" si="7"/>
        <v>49</v>
      </c>
      <c r="F119" s="108">
        <f t="shared" si="9"/>
        <v>0.12158808933002481</v>
      </c>
      <c r="G119" s="102">
        <f t="shared" si="6"/>
        <v>2.8304557033682421E-4</v>
      </c>
    </row>
    <row r="120" spans="2:7" ht="15" customHeight="1">
      <c r="B120" s="21" t="s">
        <v>85</v>
      </c>
      <c r="C120" s="40">
        <v>2</v>
      </c>
      <c r="D120" s="33">
        <v>2</v>
      </c>
      <c r="E120" s="34">
        <f t="shared" si="7"/>
        <v>0</v>
      </c>
      <c r="F120" s="108">
        <f t="shared" si="9"/>
        <v>0</v>
      </c>
      <c r="G120" s="102">
        <f t="shared" si="6"/>
        <v>1.2524140280390452E-6</v>
      </c>
    </row>
    <row r="121" spans="2:7" ht="15" customHeight="1">
      <c r="B121" s="21" t="s">
        <v>167</v>
      </c>
      <c r="C121" s="40">
        <v>0</v>
      </c>
      <c r="D121" s="33">
        <v>0</v>
      </c>
      <c r="E121" s="34">
        <f t="shared" si="7"/>
        <v>0</v>
      </c>
      <c r="F121" s="108"/>
      <c r="G121" s="102">
        <f t="shared" si="6"/>
        <v>0</v>
      </c>
    </row>
    <row r="122" spans="2:7" ht="15" customHeight="1">
      <c r="B122" s="21" t="s">
        <v>168</v>
      </c>
      <c r="C122" s="40">
        <v>0</v>
      </c>
      <c r="D122" s="33">
        <v>0</v>
      </c>
      <c r="E122" s="34">
        <f t="shared" si="7"/>
        <v>0</v>
      </c>
      <c r="F122" s="108"/>
      <c r="G122" s="102">
        <f t="shared" si="6"/>
        <v>0</v>
      </c>
    </row>
    <row r="123" spans="2:7" ht="15" customHeight="1">
      <c r="B123" s="21" t="s">
        <v>213</v>
      </c>
      <c r="C123" s="40">
        <v>0</v>
      </c>
      <c r="D123" s="33">
        <v>0</v>
      </c>
      <c r="E123" s="34">
        <f t="shared" si="7"/>
        <v>0</v>
      </c>
      <c r="F123" s="108"/>
      <c r="G123" s="102">
        <f t="shared" si="6"/>
        <v>0</v>
      </c>
    </row>
    <row r="124" spans="2:7" ht="15" customHeight="1">
      <c r="B124" s="21" t="s">
        <v>75</v>
      </c>
      <c r="C124" s="40">
        <v>112</v>
      </c>
      <c r="D124" s="33">
        <v>131</v>
      </c>
      <c r="E124" s="34">
        <f t="shared" si="7"/>
        <v>19</v>
      </c>
      <c r="F124" s="108">
        <f t="shared" si="9"/>
        <v>0.16964285714285715</v>
      </c>
      <c r="G124" s="102">
        <f t="shared" si="6"/>
        <v>8.2033118836557462E-5</v>
      </c>
    </row>
    <row r="125" spans="2:7" ht="15" customHeight="1">
      <c r="B125" s="21" t="s">
        <v>214</v>
      </c>
      <c r="C125" s="40">
        <v>1</v>
      </c>
      <c r="D125" s="33">
        <v>0</v>
      </c>
      <c r="E125" s="34">
        <f t="shared" si="7"/>
        <v>-1</v>
      </c>
      <c r="F125" s="108">
        <f t="shared" si="9"/>
        <v>-1</v>
      </c>
      <c r="G125" s="102">
        <f t="shared" si="6"/>
        <v>0</v>
      </c>
    </row>
    <row r="126" spans="2:7" ht="15" customHeight="1">
      <c r="B126" s="21" t="s">
        <v>169</v>
      </c>
      <c r="C126" s="40">
        <v>0</v>
      </c>
      <c r="D126" s="33">
        <v>1</v>
      </c>
      <c r="E126" s="34">
        <f t="shared" si="7"/>
        <v>1</v>
      </c>
      <c r="F126" s="108"/>
      <c r="G126" s="102">
        <f t="shared" si="6"/>
        <v>6.2620701401952259E-7</v>
      </c>
    </row>
    <row r="127" spans="2:7" s="13" customFormat="1" ht="15" customHeight="1">
      <c r="B127" s="21" t="s">
        <v>74</v>
      </c>
      <c r="C127" s="40">
        <v>0</v>
      </c>
      <c r="D127" s="33">
        <v>0</v>
      </c>
      <c r="E127" s="34">
        <f t="shared" si="7"/>
        <v>0</v>
      </c>
      <c r="F127" s="108"/>
      <c r="G127" s="102">
        <f t="shared" si="6"/>
        <v>0</v>
      </c>
    </row>
    <row r="128" spans="2:7" s="13" customFormat="1" ht="15" customHeight="1">
      <c r="B128" s="21" t="s">
        <v>170</v>
      </c>
      <c r="C128" s="40">
        <v>2</v>
      </c>
      <c r="D128" s="33">
        <v>4</v>
      </c>
      <c r="E128" s="34">
        <f t="shared" si="7"/>
        <v>2</v>
      </c>
      <c r="F128" s="108">
        <f t="shared" si="9"/>
        <v>1</v>
      </c>
      <c r="G128" s="102">
        <f t="shared" si="6"/>
        <v>2.5048280560780904E-6</v>
      </c>
    </row>
    <row r="129" spans="1:7" s="13" customFormat="1" ht="15" customHeight="1">
      <c r="B129" s="21" t="s">
        <v>84</v>
      </c>
      <c r="C129" s="40">
        <v>1</v>
      </c>
      <c r="D129" s="33">
        <v>8</v>
      </c>
      <c r="E129" s="34">
        <f t="shared" si="7"/>
        <v>7</v>
      </c>
      <c r="F129" s="108">
        <f t="shared" si="9"/>
        <v>7</v>
      </c>
      <c r="G129" s="102">
        <f t="shared" si="6"/>
        <v>5.0096561121561807E-6</v>
      </c>
    </row>
    <row r="130" spans="1:7" s="13" customFormat="1" ht="15" customHeight="1">
      <c r="B130" s="21" t="s">
        <v>171</v>
      </c>
      <c r="C130" s="40">
        <v>0</v>
      </c>
      <c r="D130" s="33">
        <v>0</v>
      </c>
      <c r="E130" s="34">
        <f t="shared" si="7"/>
        <v>0</v>
      </c>
      <c r="F130" s="108"/>
      <c r="G130" s="102">
        <f t="shared" si="6"/>
        <v>0</v>
      </c>
    </row>
    <row r="131" spans="1:7" s="13" customFormat="1" ht="15" customHeight="1">
      <c r="B131" s="21" t="s">
        <v>172</v>
      </c>
      <c r="C131" s="40">
        <v>2</v>
      </c>
      <c r="D131" s="33">
        <v>0</v>
      </c>
      <c r="E131" s="34">
        <f t="shared" si="7"/>
        <v>-2</v>
      </c>
      <c r="F131" s="108">
        <f t="shared" si="9"/>
        <v>-1</v>
      </c>
      <c r="G131" s="102">
        <f t="shared" si="6"/>
        <v>0</v>
      </c>
    </row>
    <row r="132" spans="1:7" s="13" customFormat="1" ht="15" customHeight="1">
      <c r="B132" s="21" t="s">
        <v>173</v>
      </c>
      <c r="C132" s="40">
        <v>0</v>
      </c>
      <c r="D132" s="33">
        <v>0</v>
      </c>
      <c r="E132" s="34">
        <f t="shared" ref="E132:E197" si="10">D132-C132</f>
        <v>0</v>
      </c>
      <c r="F132" s="108"/>
      <c r="G132" s="102">
        <f t="shared" si="6"/>
        <v>0</v>
      </c>
    </row>
    <row r="133" spans="1:7" ht="15" customHeight="1">
      <c r="B133" s="52" t="s">
        <v>206</v>
      </c>
      <c r="C133" s="53">
        <f>SUM(C134:C142)</f>
        <v>6003</v>
      </c>
      <c r="D133" s="53">
        <f>SUM(D134:D142)</f>
        <v>28335</v>
      </c>
      <c r="E133" s="53">
        <f t="shared" si="10"/>
        <v>22332</v>
      </c>
      <c r="F133" s="107">
        <f t="shared" ref="F133:F197" si="11">E133/C133</f>
        <v>3.7201399300349824</v>
      </c>
      <c r="G133" s="101">
        <f t="shared" ref="G133:G200" si="12">D133/$D$2</f>
        <v>1.7743575742243174E-2</v>
      </c>
    </row>
    <row r="134" spans="1:7" ht="15" customHeight="1">
      <c r="A134" s="14"/>
      <c r="B134" s="20" t="s">
        <v>103</v>
      </c>
      <c r="C134" s="40">
        <v>19</v>
      </c>
      <c r="D134" s="33">
        <v>49</v>
      </c>
      <c r="E134" s="34">
        <f t="shared" si="10"/>
        <v>30</v>
      </c>
      <c r="F134" s="108">
        <f t="shared" si="11"/>
        <v>1.5789473684210527</v>
      </c>
      <c r="G134" s="102">
        <f t="shared" si="12"/>
        <v>3.0684143686956606E-5</v>
      </c>
    </row>
    <row r="135" spans="1:7" ht="15" customHeight="1">
      <c r="A135" s="14"/>
      <c r="B135" s="20" t="s">
        <v>104</v>
      </c>
      <c r="C135" s="40">
        <v>14</v>
      </c>
      <c r="D135" s="33">
        <v>108</v>
      </c>
      <c r="E135" s="34">
        <f t="shared" si="10"/>
        <v>94</v>
      </c>
      <c r="F135" s="108">
        <f t="shared" si="11"/>
        <v>6.7142857142857144</v>
      </c>
      <c r="G135" s="102">
        <f t="shared" si="12"/>
        <v>6.7630357514108448E-5</v>
      </c>
    </row>
    <row r="136" spans="1:7" s="13" customFormat="1" ht="15" customHeight="1">
      <c r="A136" s="14"/>
      <c r="B136" s="20" t="s">
        <v>215</v>
      </c>
      <c r="C136" s="40">
        <v>1</v>
      </c>
      <c r="D136" s="33">
        <v>1</v>
      </c>
      <c r="E136" s="34">
        <f t="shared" si="10"/>
        <v>0</v>
      </c>
      <c r="F136" s="108">
        <f t="shared" si="11"/>
        <v>0</v>
      </c>
      <c r="G136" s="102">
        <f t="shared" si="12"/>
        <v>6.2620701401952259E-7</v>
      </c>
    </row>
    <row r="137" spans="1:7" ht="15" customHeight="1">
      <c r="A137" s="14"/>
      <c r="B137" s="20" t="s">
        <v>105</v>
      </c>
      <c r="C137" s="40">
        <v>1538</v>
      </c>
      <c r="D137" s="33">
        <v>6796</v>
      </c>
      <c r="E137" s="34">
        <f t="shared" si="10"/>
        <v>5258</v>
      </c>
      <c r="F137" s="108">
        <f t="shared" si="11"/>
        <v>3.4187256176853058</v>
      </c>
      <c r="G137" s="102">
        <f t="shared" si="12"/>
        <v>4.2557028672766759E-3</v>
      </c>
    </row>
    <row r="138" spans="1:7" ht="12.75">
      <c r="A138" s="14"/>
      <c r="B138" s="20" t="s">
        <v>106</v>
      </c>
      <c r="C138" s="40">
        <v>4187</v>
      </c>
      <c r="D138" s="33">
        <v>20124</v>
      </c>
      <c r="E138" s="34">
        <f t="shared" si="10"/>
        <v>15937</v>
      </c>
      <c r="F138" s="108">
        <f t="shared" si="11"/>
        <v>3.8063052304752807</v>
      </c>
      <c r="G138" s="102">
        <f t="shared" si="12"/>
        <v>1.2601789950128874E-2</v>
      </c>
    </row>
    <row r="139" spans="1:7" ht="12.75">
      <c r="A139" s="14"/>
      <c r="B139" s="23" t="s">
        <v>174</v>
      </c>
      <c r="C139" s="40">
        <v>2</v>
      </c>
      <c r="D139" s="33">
        <v>11</v>
      </c>
      <c r="E139" s="34">
        <f t="shared" si="10"/>
        <v>9</v>
      </c>
      <c r="F139" s="108">
        <f t="shared" si="11"/>
        <v>4.5</v>
      </c>
      <c r="G139" s="102">
        <f t="shared" si="12"/>
        <v>6.8882771542147488E-6</v>
      </c>
    </row>
    <row r="140" spans="1:7" ht="15" customHeight="1">
      <c r="A140" s="14"/>
      <c r="B140" s="20" t="s">
        <v>107</v>
      </c>
      <c r="C140" s="40">
        <v>8</v>
      </c>
      <c r="D140" s="33">
        <v>85</v>
      </c>
      <c r="E140" s="34">
        <f t="shared" si="10"/>
        <v>77</v>
      </c>
      <c r="F140" s="108">
        <f t="shared" si="11"/>
        <v>9.625</v>
      </c>
      <c r="G140" s="102">
        <f t="shared" si="12"/>
        <v>5.3227596191659427E-5</v>
      </c>
    </row>
    <row r="141" spans="1:7" ht="15" customHeight="1">
      <c r="A141" s="14"/>
      <c r="B141" s="20" t="s">
        <v>108</v>
      </c>
      <c r="C141" s="40">
        <v>86</v>
      </c>
      <c r="D141" s="33">
        <v>695</v>
      </c>
      <c r="E141" s="34">
        <f t="shared" si="10"/>
        <v>609</v>
      </c>
      <c r="F141" s="108">
        <f t="shared" si="11"/>
        <v>7.0813953488372094</v>
      </c>
      <c r="G141" s="102">
        <f t="shared" si="12"/>
        <v>4.3521387474356821E-4</v>
      </c>
    </row>
    <row r="142" spans="1:7" ht="15" customHeight="1">
      <c r="A142" s="14"/>
      <c r="B142" s="20" t="s">
        <v>109</v>
      </c>
      <c r="C142" s="40">
        <v>148</v>
      </c>
      <c r="D142" s="33">
        <v>466</v>
      </c>
      <c r="E142" s="34">
        <f t="shared" si="10"/>
        <v>318</v>
      </c>
      <c r="F142" s="108">
        <f t="shared" si="11"/>
        <v>2.1486486486486487</v>
      </c>
      <c r="G142" s="102">
        <f t="shared" si="12"/>
        <v>2.9181246853309754E-4</v>
      </c>
    </row>
    <row r="143" spans="1:7" ht="15" customHeight="1">
      <c r="A143" s="14"/>
      <c r="B143" s="58" t="s">
        <v>207</v>
      </c>
      <c r="C143" s="56">
        <f>SUM(C144:C152)</f>
        <v>1973</v>
      </c>
      <c r="D143" s="56">
        <f>SUM(D144:D152)</f>
        <v>5962</v>
      </c>
      <c r="E143" s="53">
        <f t="shared" si="10"/>
        <v>3989</v>
      </c>
      <c r="F143" s="107">
        <f t="shared" si="11"/>
        <v>2.0217942219969589</v>
      </c>
      <c r="G143" s="101">
        <f t="shared" si="12"/>
        <v>3.7334462175843937E-3</v>
      </c>
    </row>
    <row r="144" spans="1:7" ht="15" customHeight="1">
      <c r="B144" s="23" t="s">
        <v>261</v>
      </c>
      <c r="C144" s="40">
        <v>2</v>
      </c>
      <c r="D144" s="33">
        <v>1</v>
      </c>
      <c r="E144" s="34">
        <f t="shared" si="10"/>
        <v>-1</v>
      </c>
      <c r="F144" s="108">
        <f t="shared" si="11"/>
        <v>-0.5</v>
      </c>
      <c r="G144" s="102">
        <f t="shared" si="12"/>
        <v>6.2620701401952259E-7</v>
      </c>
    </row>
    <row r="145" spans="2:7" ht="12">
      <c r="B145" s="23" t="s">
        <v>258</v>
      </c>
      <c r="C145" s="40">
        <v>0</v>
      </c>
      <c r="D145" s="33">
        <v>6</v>
      </c>
      <c r="E145" s="34">
        <f t="shared" si="10"/>
        <v>6</v>
      </c>
      <c r="F145" s="108"/>
      <c r="G145" s="102">
        <f t="shared" si="12"/>
        <v>3.7572420841171357E-6</v>
      </c>
    </row>
    <row r="146" spans="2:7" ht="15" customHeight="1">
      <c r="B146" s="23" t="s">
        <v>78</v>
      </c>
      <c r="C146" s="40">
        <v>69</v>
      </c>
      <c r="D146" s="33">
        <v>189</v>
      </c>
      <c r="E146" s="34">
        <f t="shared" si="10"/>
        <v>120</v>
      </c>
      <c r="F146" s="108">
        <f t="shared" si="11"/>
        <v>1.7391304347826086</v>
      </c>
      <c r="G146" s="102">
        <f t="shared" si="12"/>
        <v>1.1835312564968977E-4</v>
      </c>
    </row>
    <row r="147" spans="2:7" ht="12">
      <c r="B147" s="23" t="s">
        <v>79</v>
      </c>
      <c r="C147" s="40">
        <v>118</v>
      </c>
      <c r="D147" s="33">
        <v>243</v>
      </c>
      <c r="E147" s="34">
        <f t="shared" si="10"/>
        <v>125</v>
      </c>
      <c r="F147" s="108">
        <f t="shared" si="11"/>
        <v>1.0593220338983051</v>
      </c>
      <c r="G147" s="102">
        <f t="shared" si="12"/>
        <v>1.52168304406744E-4</v>
      </c>
    </row>
    <row r="148" spans="2:7" s="79" customFormat="1" ht="12">
      <c r="B148" s="23" t="s">
        <v>80</v>
      </c>
      <c r="C148" s="40">
        <v>8</v>
      </c>
      <c r="D148" s="33">
        <v>58</v>
      </c>
      <c r="E148" s="34">
        <f t="shared" si="10"/>
        <v>50</v>
      </c>
      <c r="F148" s="108">
        <f t="shared" si="11"/>
        <v>6.25</v>
      </c>
      <c r="G148" s="102">
        <f t="shared" si="12"/>
        <v>3.6320006813132311E-5</v>
      </c>
    </row>
    <row r="149" spans="2:7" ht="12">
      <c r="B149" s="23" t="s">
        <v>193</v>
      </c>
      <c r="C149" s="40">
        <v>1323</v>
      </c>
      <c r="D149" s="33">
        <v>5011</v>
      </c>
      <c r="E149" s="34">
        <f t="shared" si="10"/>
        <v>3688</v>
      </c>
      <c r="F149" s="108">
        <f t="shared" si="11"/>
        <v>2.7876039304610734</v>
      </c>
      <c r="G149" s="102">
        <f t="shared" si="12"/>
        <v>3.1379233472518279E-3</v>
      </c>
    </row>
    <row r="150" spans="2:7" ht="15" customHeight="1">
      <c r="B150" s="23" t="s">
        <v>82</v>
      </c>
      <c r="C150" s="40">
        <v>117</v>
      </c>
      <c r="D150" s="33">
        <v>72</v>
      </c>
      <c r="E150" s="34">
        <f t="shared" si="10"/>
        <v>-45</v>
      </c>
      <c r="F150" s="108">
        <f t="shared" si="11"/>
        <v>-0.38461538461538464</v>
      </c>
      <c r="G150" s="102">
        <f t="shared" si="12"/>
        <v>4.5086905009405627E-5</v>
      </c>
    </row>
    <row r="151" spans="2:7" ht="15" customHeight="1">
      <c r="B151" s="23" t="s">
        <v>83</v>
      </c>
      <c r="C151" s="40">
        <v>330</v>
      </c>
      <c r="D151" s="33">
        <v>352</v>
      </c>
      <c r="E151" s="34">
        <f t="shared" si="10"/>
        <v>22</v>
      </c>
      <c r="F151" s="108">
        <f t="shared" si="11"/>
        <v>6.6666666666666666E-2</v>
      </c>
      <c r="G151" s="102">
        <f t="shared" si="12"/>
        <v>2.2042486893487196E-4</v>
      </c>
    </row>
    <row r="152" spans="2:7" ht="15" customHeight="1">
      <c r="B152" s="23" t="s">
        <v>76</v>
      </c>
      <c r="C152" s="40">
        <v>6</v>
      </c>
      <c r="D152" s="33">
        <v>30</v>
      </c>
      <c r="E152" s="34">
        <f t="shared" si="10"/>
        <v>24</v>
      </c>
      <c r="F152" s="108">
        <f t="shared" si="11"/>
        <v>4</v>
      </c>
      <c r="G152" s="102">
        <f t="shared" si="12"/>
        <v>1.8786210420585679E-5</v>
      </c>
    </row>
    <row r="153" spans="2:7" ht="15" customHeight="1">
      <c r="B153" s="68" t="s">
        <v>88</v>
      </c>
      <c r="C153" s="62">
        <f>SUM(C154:C167)</f>
        <v>5689</v>
      </c>
      <c r="D153" s="62">
        <f>SUM(D154:D167)</f>
        <v>14243</v>
      </c>
      <c r="E153" s="62">
        <f t="shared" si="10"/>
        <v>8554</v>
      </c>
      <c r="F153" s="109">
        <f t="shared" si="11"/>
        <v>1.5036034452452101</v>
      </c>
      <c r="G153" s="103">
        <f t="shared" si="12"/>
        <v>8.9190665006800614E-3</v>
      </c>
    </row>
    <row r="154" spans="2:7" ht="15" customHeight="1">
      <c r="B154" s="20" t="s">
        <v>90</v>
      </c>
      <c r="C154" s="40">
        <v>167</v>
      </c>
      <c r="D154" s="33">
        <v>351</v>
      </c>
      <c r="E154" s="34">
        <f t="shared" si="10"/>
        <v>184</v>
      </c>
      <c r="F154" s="108">
        <f t="shared" si="11"/>
        <v>1.1017964071856288</v>
      </c>
      <c r="G154" s="102">
        <f t="shared" si="12"/>
        <v>2.1979866192085244E-4</v>
      </c>
    </row>
    <row r="155" spans="2:7" ht="15" customHeight="1">
      <c r="B155" s="20" t="s">
        <v>91</v>
      </c>
      <c r="C155" s="40">
        <v>422</v>
      </c>
      <c r="D155" s="33">
        <v>1098</v>
      </c>
      <c r="E155" s="34">
        <f t="shared" si="10"/>
        <v>676</v>
      </c>
      <c r="F155" s="108">
        <f t="shared" si="11"/>
        <v>1.6018957345971565</v>
      </c>
      <c r="G155" s="102">
        <f t="shared" si="12"/>
        <v>6.8757530139343587E-4</v>
      </c>
    </row>
    <row r="156" spans="2:7" ht="15" customHeight="1">
      <c r="B156" s="25" t="s">
        <v>92</v>
      </c>
      <c r="C156" s="40">
        <v>774</v>
      </c>
      <c r="D156" s="33">
        <v>1152</v>
      </c>
      <c r="E156" s="34">
        <f t="shared" si="10"/>
        <v>378</v>
      </c>
      <c r="F156" s="108">
        <f t="shared" si="11"/>
        <v>0.48837209302325579</v>
      </c>
      <c r="G156" s="102">
        <f t="shared" si="12"/>
        <v>7.2139048015049004E-4</v>
      </c>
    </row>
    <row r="157" spans="2:7" ht="15" customHeight="1">
      <c r="B157" s="26" t="s">
        <v>94</v>
      </c>
      <c r="C157" s="40">
        <v>59</v>
      </c>
      <c r="D157" s="33">
        <v>457</v>
      </c>
      <c r="E157" s="34">
        <f t="shared" si="10"/>
        <v>398</v>
      </c>
      <c r="F157" s="108">
        <f t="shared" si="11"/>
        <v>6.7457627118644066</v>
      </c>
      <c r="G157" s="102">
        <f t="shared" si="12"/>
        <v>2.8617660540692182E-4</v>
      </c>
    </row>
    <row r="158" spans="2:7" ht="15" customHeight="1">
      <c r="B158" s="26" t="s">
        <v>102</v>
      </c>
      <c r="C158" s="40">
        <v>306</v>
      </c>
      <c r="D158" s="33">
        <v>669</v>
      </c>
      <c r="E158" s="34">
        <f t="shared" si="10"/>
        <v>363</v>
      </c>
      <c r="F158" s="108">
        <f t="shared" si="11"/>
        <v>1.1862745098039216</v>
      </c>
      <c r="G158" s="102">
        <f t="shared" si="12"/>
        <v>4.1893249237906065E-4</v>
      </c>
    </row>
    <row r="159" spans="2:7" ht="15" customHeight="1">
      <c r="B159" s="26" t="s">
        <v>96</v>
      </c>
      <c r="C159" s="40">
        <v>320</v>
      </c>
      <c r="D159" s="33">
        <v>452</v>
      </c>
      <c r="E159" s="34">
        <f t="shared" si="10"/>
        <v>132</v>
      </c>
      <c r="F159" s="108">
        <f t="shared" si="11"/>
        <v>0.41249999999999998</v>
      </c>
      <c r="G159" s="102">
        <f t="shared" si="12"/>
        <v>2.8304557033682421E-4</v>
      </c>
    </row>
    <row r="160" spans="2:7" ht="15" customHeight="1">
      <c r="B160" s="19" t="s">
        <v>97</v>
      </c>
      <c r="C160" s="40">
        <v>9</v>
      </c>
      <c r="D160" s="33">
        <v>5</v>
      </c>
      <c r="E160" s="34">
        <f t="shared" si="10"/>
        <v>-4</v>
      </c>
      <c r="F160" s="108">
        <f t="shared" si="11"/>
        <v>-0.44444444444444442</v>
      </c>
      <c r="G160" s="102">
        <f t="shared" si="12"/>
        <v>3.1310350700976131E-6</v>
      </c>
    </row>
    <row r="161" spans="2:7" ht="12">
      <c r="B161" s="19" t="s">
        <v>98</v>
      </c>
      <c r="C161" s="40">
        <v>300</v>
      </c>
      <c r="D161" s="33">
        <v>2040</v>
      </c>
      <c r="E161" s="34">
        <f t="shared" si="10"/>
        <v>1740</v>
      </c>
      <c r="F161" s="108">
        <f t="shared" si="11"/>
        <v>5.8</v>
      </c>
      <c r="G161" s="102">
        <f t="shared" si="12"/>
        <v>1.2774623085998261E-3</v>
      </c>
    </row>
    <row r="162" spans="2:7" ht="15" customHeight="1">
      <c r="B162" s="19" t="s">
        <v>99</v>
      </c>
      <c r="C162" s="40">
        <v>0</v>
      </c>
      <c r="D162" s="33">
        <v>243</v>
      </c>
      <c r="E162" s="34">
        <f t="shared" si="10"/>
        <v>243</v>
      </c>
      <c r="F162" s="108"/>
      <c r="G162" s="102">
        <f t="shared" si="12"/>
        <v>1.52168304406744E-4</v>
      </c>
    </row>
    <row r="163" spans="2:7" ht="15" customHeight="1">
      <c r="B163" s="19" t="s">
        <v>95</v>
      </c>
      <c r="C163" s="40">
        <v>50</v>
      </c>
      <c r="D163" s="33">
        <v>173</v>
      </c>
      <c r="E163" s="34">
        <f t="shared" si="10"/>
        <v>123</v>
      </c>
      <c r="F163" s="108">
        <f t="shared" si="11"/>
        <v>2.46</v>
      </c>
      <c r="G163" s="102">
        <f t="shared" si="12"/>
        <v>1.0833381342537741E-4</v>
      </c>
    </row>
    <row r="164" spans="2:7" ht="15" customHeight="1">
      <c r="B164" s="20" t="s">
        <v>100</v>
      </c>
      <c r="C164" s="40">
        <v>850</v>
      </c>
      <c r="D164" s="33">
        <v>1608</v>
      </c>
      <c r="E164" s="34">
        <f t="shared" si="10"/>
        <v>758</v>
      </c>
      <c r="F164" s="108">
        <f t="shared" si="11"/>
        <v>0.8917647058823529</v>
      </c>
      <c r="G164" s="102">
        <f t="shared" si="12"/>
        <v>1.0069408785433923E-3</v>
      </c>
    </row>
    <row r="165" spans="2:7" ht="15" customHeight="1">
      <c r="B165" s="19" t="s">
        <v>101</v>
      </c>
      <c r="C165" s="40">
        <v>350</v>
      </c>
      <c r="D165" s="33">
        <v>683</v>
      </c>
      <c r="E165" s="34">
        <f t="shared" si="10"/>
        <v>333</v>
      </c>
      <c r="F165" s="108">
        <f t="shared" si="11"/>
        <v>0.9514285714285714</v>
      </c>
      <c r="G165" s="102">
        <f t="shared" si="12"/>
        <v>4.2769939057533398E-4</v>
      </c>
    </row>
    <row r="166" spans="2:7" ht="12">
      <c r="B166" s="20" t="s">
        <v>89</v>
      </c>
      <c r="C166" s="40">
        <v>2074</v>
      </c>
      <c r="D166" s="33">
        <v>5001</v>
      </c>
      <c r="E166" s="34">
        <f t="shared" si="10"/>
        <v>2927</v>
      </c>
      <c r="F166" s="108">
        <f t="shared" si="11"/>
        <v>1.4112825458052074</v>
      </c>
      <c r="G166" s="102">
        <f t="shared" si="12"/>
        <v>3.1316612771116327E-3</v>
      </c>
    </row>
    <row r="167" spans="2:7" ht="15" customHeight="1">
      <c r="B167" s="19" t="s">
        <v>93</v>
      </c>
      <c r="C167" s="40">
        <v>8</v>
      </c>
      <c r="D167" s="33">
        <v>311</v>
      </c>
      <c r="E167" s="34">
        <f t="shared" si="10"/>
        <v>303</v>
      </c>
      <c r="F167" s="108">
        <f t="shared" si="11"/>
        <v>37.875</v>
      </c>
      <c r="G167" s="102">
        <f t="shared" si="12"/>
        <v>1.9475038136007155E-4</v>
      </c>
    </row>
    <row r="168" spans="2:7" ht="15" customHeight="1">
      <c r="B168" s="68" t="s">
        <v>110</v>
      </c>
      <c r="C168" s="62">
        <f>C169+C188+C205+C211+C216</f>
        <v>621</v>
      </c>
      <c r="D168" s="62">
        <f>D169+D188+D205+D211+D216</f>
        <v>1622</v>
      </c>
      <c r="E168" s="62">
        <f t="shared" si="10"/>
        <v>1001</v>
      </c>
      <c r="F168" s="109">
        <f t="shared" si="11"/>
        <v>1.6119162640901772</v>
      </c>
      <c r="G168" s="103">
        <f t="shared" si="12"/>
        <v>1.0157077767396657E-3</v>
      </c>
    </row>
    <row r="169" spans="2:7" ht="15" customHeight="1">
      <c r="B169" s="52" t="s">
        <v>111</v>
      </c>
      <c r="C169" s="53">
        <f>SUM(C170:C187)</f>
        <v>112</v>
      </c>
      <c r="D169" s="53">
        <f>SUM(D170:D187)</f>
        <v>516</v>
      </c>
      <c r="E169" s="53">
        <f t="shared" si="10"/>
        <v>404</v>
      </c>
      <c r="F169" s="107">
        <f t="shared" si="11"/>
        <v>3.6071428571428572</v>
      </c>
      <c r="G169" s="101">
        <f t="shared" si="12"/>
        <v>3.2312281923407366E-4</v>
      </c>
    </row>
    <row r="170" spans="2:7" ht="15" customHeight="1">
      <c r="B170" s="23" t="s">
        <v>175</v>
      </c>
      <c r="C170" s="40">
        <v>2</v>
      </c>
      <c r="D170" s="33">
        <v>0</v>
      </c>
      <c r="E170" s="34">
        <f t="shared" si="10"/>
        <v>-2</v>
      </c>
      <c r="F170" s="108">
        <f t="shared" si="11"/>
        <v>-1</v>
      </c>
      <c r="G170" s="102">
        <f t="shared" si="12"/>
        <v>0</v>
      </c>
    </row>
    <row r="171" spans="2:7" s="12" customFormat="1" ht="15" customHeight="1">
      <c r="B171" s="23" t="s">
        <v>208</v>
      </c>
      <c r="C171" s="40">
        <v>11</v>
      </c>
      <c r="D171" s="33">
        <v>329</v>
      </c>
      <c r="E171" s="34">
        <f t="shared" si="10"/>
        <v>318</v>
      </c>
      <c r="F171" s="108">
        <f t="shared" si="11"/>
        <v>28.90909090909091</v>
      </c>
      <c r="G171" s="102">
        <f t="shared" si="12"/>
        <v>2.0602210761242295E-4</v>
      </c>
    </row>
    <row r="172" spans="2:7" ht="15" customHeight="1">
      <c r="B172" s="23" t="s">
        <v>176</v>
      </c>
      <c r="C172" s="40">
        <v>0</v>
      </c>
      <c r="D172" s="33">
        <v>0</v>
      </c>
      <c r="E172" s="34">
        <f t="shared" si="10"/>
        <v>0</v>
      </c>
      <c r="F172" s="108"/>
      <c r="G172" s="102">
        <f t="shared" si="12"/>
        <v>0</v>
      </c>
    </row>
    <row r="173" spans="2:7" ht="15" customHeight="1">
      <c r="B173" s="23" t="s">
        <v>113</v>
      </c>
      <c r="C173" s="40">
        <v>1</v>
      </c>
      <c r="D173" s="33">
        <v>11</v>
      </c>
      <c r="E173" s="34">
        <f t="shared" si="10"/>
        <v>10</v>
      </c>
      <c r="F173" s="108">
        <f t="shared" si="11"/>
        <v>10</v>
      </c>
      <c r="G173" s="102">
        <f t="shared" si="12"/>
        <v>6.8882771542147488E-6</v>
      </c>
    </row>
    <row r="174" spans="2:7" ht="15" customHeight="1">
      <c r="B174" s="23" t="s">
        <v>112</v>
      </c>
      <c r="C174" s="40">
        <v>2</v>
      </c>
      <c r="D174" s="33">
        <v>16</v>
      </c>
      <c r="E174" s="34">
        <f t="shared" si="10"/>
        <v>14</v>
      </c>
      <c r="F174" s="108">
        <f t="shared" si="11"/>
        <v>7</v>
      </c>
      <c r="G174" s="102">
        <f t="shared" si="12"/>
        <v>1.0019312224312361E-5</v>
      </c>
    </row>
    <row r="175" spans="2:7" ht="15" customHeight="1">
      <c r="B175" s="23" t="s">
        <v>116</v>
      </c>
      <c r="C175" s="40">
        <v>43</v>
      </c>
      <c r="D175" s="33">
        <v>51</v>
      </c>
      <c r="E175" s="34">
        <f t="shared" si="10"/>
        <v>8</v>
      </c>
      <c r="F175" s="108">
        <f t="shared" si="11"/>
        <v>0.18604651162790697</v>
      </c>
      <c r="G175" s="102">
        <f t="shared" si="12"/>
        <v>3.1936557714995653E-5</v>
      </c>
    </row>
    <row r="176" spans="2:7" ht="15" customHeight="1">
      <c r="B176" s="23" t="s">
        <v>117</v>
      </c>
      <c r="C176" s="40">
        <v>1</v>
      </c>
      <c r="D176" s="33">
        <v>1</v>
      </c>
      <c r="E176" s="34">
        <f t="shared" si="10"/>
        <v>0</v>
      </c>
      <c r="F176" s="108">
        <f t="shared" si="11"/>
        <v>0</v>
      </c>
      <c r="G176" s="102">
        <f t="shared" si="12"/>
        <v>6.2620701401952259E-7</v>
      </c>
    </row>
    <row r="177" spans="1:7" ht="15" customHeight="1">
      <c r="B177" s="23" t="s">
        <v>177</v>
      </c>
      <c r="C177" s="40">
        <v>0</v>
      </c>
      <c r="D177" s="33">
        <v>1</v>
      </c>
      <c r="E177" s="34">
        <f t="shared" si="10"/>
        <v>1</v>
      </c>
      <c r="F177" s="108"/>
      <c r="G177" s="102">
        <f t="shared" si="12"/>
        <v>6.2620701401952259E-7</v>
      </c>
    </row>
    <row r="178" spans="1:7" ht="15" customHeight="1">
      <c r="B178" s="23" t="s">
        <v>218</v>
      </c>
      <c r="C178" s="40">
        <v>10</v>
      </c>
      <c r="D178" s="33">
        <v>11</v>
      </c>
      <c r="E178" s="34">
        <f t="shared" si="10"/>
        <v>1</v>
      </c>
      <c r="F178" s="108">
        <f t="shared" si="11"/>
        <v>0.1</v>
      </c>
      <c r="G178" s="102">
        <f t="shared" si="12"/>
        <v>6.8882771542147488E-6</v>
      </c>
    </row>
    <row r="179" spans="1:7" ht="15" customHeight="1">
      <c r="B179" s="23" t="s">
        <v>178</v>
      </c>
      <c r="C179" s="40">
        <v>0</v>
      </c>
      <c r="D179" s="33">
        <v>3</v>
      </c>
      <c r="E179" s="34">
        <f t="shared" si="10"/>
        <v>3</v>
      </c>
      <c r="F179" s="108"/>
      <c r="G179" s="102">
        <f t="shared" si="12"/>
        <v>1.8786210420585679E-6</v>
      </c>
    </row>
    <row r="180" spans="1:7" ht="15" customHeight="1">
      <c r="B180" s="23" t="s">
        <v>179</v>
      </c>
      <c r="C180" s="40">
        <v>2</v>
      </c>
      <c r="D180" s="33">
        <v>3</v>
      </c>
      <c r="E180" s="34">
        <f t="shared" si="10"/>
        <v>1</v>
      </c>
      <c r="F180" s="108">
        <f t="shared" si="11"/>
        <v>0.5</v>
      </c>
      <c r="G180" s="102">
        <f t="shared" si="12"/>
        <v>1.8786210420585679E-6</v>
      </c>
    </row>
    <row r="181" spans="1:7" ht="12.75" customHeight="1">
      <c r="B181" s="23" t="s">
        <v>180</v>
      </c>
      <c r="C181" s="40">
        <v>2</v>
      </c>
      <c r="D181" s="33">
        <v>1</v>
      </c>
      <c r="E181" s="34">
        <f t="shared" si="10"/>
        <v>-1</v>
      </c>
      <c r="F181" s="108">
        <f t="shared" si="11"/>
        <v>-0.5</v>
      </c>
      <c r="G181" s="102">
        <f t="shared" si="12"/>
        <v>6.2620701401952259E-7</v>
      </c>
    </row>
    <row r="182" spans="1:7" ht="12">
      <c r="B182" s="23" t="s">
        <v>118</v>
      </c>
      <c r="C182" s="40">
        <v>5</v>
      </c>
      <c r="D182" s="33">
        <v>3</v>
      </c>
      <c r="E182" s="34">
        <f t="shared" si="10"/>
        <v>-2</v>
      </c>
      <c r="F182" s="108">
        <f t="shared" si="11"/>
        <v>-0.4</v>
      </c>
      <c r="G182" s="102">
        <f t="shared" si="12"/>
        <v>1.8786210420585679E-6</v>
      </c>
    </row>
    <row r="183" spans="1:7" ht="15" customHeight="1">
      <c r="B183" s="23" t="s">
        <v>181</v>
      </c>
      <c r="C183" s="40">
        <v>9</v>
      </c>
      <c r="D183" s="33">
        <v>32</v>
      </c>
      <c r="E183" s="34">
        <f t="shared" si="10"/>
        <v>23</v>
      </c>
      <c r="F183" s="108">
        <f t="shared" si="11"/>
        <v>2.5555555555555554</v>
      </c>
      <c r="G183" s="102">
        <f t="shared" si="12"/>
        <v>2.0038624448624723E-5</v>
      </c>
    </row>
    <row r="184" spans="1:7" ht="15" customHeight="1">
      <c r="B184" s="23" t="s">
        <v>119</v>
      </c>
      <c r="C184" s="40">
        <v>1</v>
      </c>
      <c r="D184" s="33">
        <v>16</v>
      </c>
      <c r="E184" s="34">
        <f t="shared" si="10"/>
        <v>15</v>
      </c>
      <c r="F184" s="108">
        <f t="shared" si="11"/>
        <v>15</v>
      </c>
      <c r="G184" s="102">
        <f t="shared" si="12"/>
        <v>1.0019312224312361E-5</v>
      </c>
    </row>
    <row r="185" spans="1:7" ht="15" customHeight="1">
      <c r="B185" s="23" t="s">
        <v>120</v>
      </c>
      <c r="C185" s="40">
        <v>5</v>
      </c>
      <c r="D185" s="33">
        <v>15</v>
      </c>
      <c r="E185" s="34">
        <f t="shared" si="10"/>
        <v>10</v>
      </c>
      <c r="F185" s="108">
        <f t="shared" si="11"/>
        <v>2</v>
      </c>
      <c r="G185" s="102">
        <f t="shared" si="12"/>
        <v>9.3931052102928396E-6</v>
      </c>
    </row>
    <row r="186" spans="1:7" ht="12">
      <c r="B186" s="23" t="s">
        <v>114</v>
      </c>
      <c r="C186" s="40">
        <v>1</v>
      </c>
      <c r="D186" s="33">
        <v>3</v>
      </c>
      <c r="E186" s="34">
        <f t="shared" si="10"/>
        <v>2</v>
      </c>
      <c r="F186" s="108">
        <f t="shared" si="11"/>
        <v>2</v>
      </c>
      <c r="G186" s="102">
        <f t="shared" si="12"/>
        <v>1.8786210420585679E-6</v>
      </c>
    </row>
    <row r="187" spans="1:7" ht="15" customHeight="1">
      <c r="B187" s="23" t="s">
        <v>115</v>
      </c>
      <c r="C187" s="40">
        <v>17</v>
      </c>
      <c r="D187" s="33">
        <v>20</v>
      </c>
      <c r="E187" s="34">
        <f t="shared" si="10"/>
        <v>3</v>
      </c>
      <c r="F187" s="108">
        <f t="shared" si="11"/>
        <v>0.17647058823529413</v>
      </c>
      <c r="G187" s="102">
        <f t="shared" si="12"/>
        <v>1.2524140280390452E-5</v>
      </c>
    </row>
    <row r="188" spans="1:7" ht="15" customHeight="1">
      <c r="B188" s="52" t="s">
        <v>126</v>
      </c>
      <c r="C188" s="60">
        <f>SUM(C189:C204)</f>
        <v>123</v>
      </c>
      <c r="D188" s="60">
        <f>SUM(D189:D204)</f>
        <v>264</v>
      </c>
      <c r="E188" s="53">
        <f t="shared" si="10"/>
        <v>141</v>
      </c>
      <c r="F188" s="107">
        <f t="shared" si="11"/>
        <v>1.1463414634146341</v>
      </c>
      <c r="G188" s="101">
        <f t="shared" si="12"/>
        <v>1.6531865170115397E-4</v>
      </c>
    </row>
    <row r="189" spans="1:7" ht="15" customHeight="1">
      <c r="A189" s="14"/>
      <c r="B189" s="20" t="s">
        <v>270</v>
      </c>
      <c r="C189" s="40">
        <v>1</v>
      </c>
      <c r="D189" s="33">
        <v>1</v>
      </c>
      <c r="E189" s="34">
        <f t="shared" si="10"/>
        <v>0</v>
      </c>
      <c r="F189" s="108">
        <f t="shared" si="11"/>
        <v>0</v>
      </c>
      <c r="G189" s="102">
        <f t="shared" si="12"/>
        <v>6.2620701401952259E-7</v>
      </c>
    </row>
    <row r="190" spans="1:7" s="118" customFormat="1" ht="15" customHeight="1">
      <c r="A190" s="14"/>
      <c r="B190" s="20" t="s">
        <v>200</v>
      </c>
      <c r="C190" s="40">
        <v>0</v>
      </c>
      <c r="D190" s="33">
        <v>4</v>
      </c>
      <c r="E190" s="34">
        <f t="shared" si="10"/>
        <v>4</v>
      </c>
      <c r="F190" s="108"/>
      <c r="G190" s="102">
        <f t="shared" si="12"/>
        <v>2.5048280560780904E-6</v>
      </c>
    </row>
    <row r="191" spans="1:7" ht="15" customHeight="1">
      <c r="A191" s="14"/>
      <c r="B191" s="22" t="s">
        <v>123</v>
      </c>
      <c r="C191" s="40">
        <v>1</v>
      </c>
      <c r="D191" s="33">
        <v>5</v>
      </c>
      <c r="E191" s="34">
        <f t="shared" si="10"/>
        <v>4</v>
      </c>
      <c r="F191" s="108">
        <f t="shared" si="11"/>
        <v>4</v>
      </c>
      <c r="G191" s="102">
        <f t="shared" si="12"/>
        <v>3.1310350700976131E-6</v>
      </c>
    </row>
    <row r="192" spans="1:7" s="118" customFormat="1" ht="15" customHeight="1">
      <c r="A192" s="14"/>
      <c r="B192" s="22" t="s">
        <v>182</v>
      </c>
      <c r="C192" s="40">
        <v>15</v>
      </c>
      <c r="D192" s="33">
        <v>9</v>
      </c>
      <c r="E192" s="34">
        <f t="shared" si="10"/>
        <v>-6</v>
      </c>
      <c r="F192" s="108">
        <f t="shared" si="11"/>
        <v>-0.4</v>
      </c>
      <c r="G192" s="102">
        <f t="shared" si="12"/>
        <v>5.6358631261757034E-6</v>
      </c>
    </row>
    <row r="193" spans="1:7" s="118" customFormat="1" ht="15" customHeight="1">
      <c r="A193" s="14"/>
      <c r="B193" s="22" t="s">
        <v>203</v>
      </c>
      <c r="C193" s="40">
        <v>0</v>
      </c>
      <c r="D193" s="33">
        <v>4</v>
      </c>
      <c r="E193" s="34">
        <f t="shared" si="10"/>
        <v>4</v>
      </c>
      <c r="F193" s="108"/>
      <c r="G193" s="102">
        <f t="shared" si="12"/>
        <v>2.5048280560780904E-6</v>
      </c>
    </row>
    <row r="194" spans="1:7" ht="15" customHeight="1">
      <c r="A194" s="14"/>
      <c r="B194" s="23" t="s">
        <v>121</v>
      </c>
      <c r="C194" s="40">
        <v>7</v>
      </c>
      <c r="D194" s="33">
        <v>15</v>
      </c>
      <c r="E194" s="34">
        <f t="shared" si="10"/>
        <v>8</v>
      </c>
      <c r="F194" s="108">
        <f t="shared" si="11"/>
        <v>1.1428571428571428</v>
      </c>
      <c r="G194" s="102">
        <f t="shared" si="12"/>
        <v>9.3931052102928396E-6</v>
      </c>
    </row>
    <row r="195" spans="1:7" ht="15" customHeight="1">
      <c r="A195" s="14"/>
      <c r="B195" s="23" t="s">
        <v>122</v>
      </c>
      <c r="C195" s="40">
        <v>2</v>
      </c>
      <c r="D195" s="33">
        <v>3</v>
      </c>
      <c r="E195" s="34">
        <f t="shared" si="10"/>
        <v>1</v>
      </c>
      <c r="F195" s="108">
        <f t="shared" si="11"/>
        <v>0.5</v>
      </c>
      <c r="G195" s="102">
        <f t="shared" si="12"/>
        <v>1.8786210420585679E-6</v>
      </c>
    </row>
    <row r="196" spans="1:7" ht="15" customHeight="1">
      <c r="A196" s="14"/>
      <c r="B196" s="23" t="s">
        <v>183</v>
      </c>
      <c r="C196" s="40">
        <v>0</v>
      </c>
      <c r="D196" s="33">
        <v>1</v>
      </c>
      <c r="E196" s="34">
        <f t="shared" si="10"/>
        <v>1</v>
      </c>
      <c r="F196" s="108"/>
      <c r="G196" s="102">
        <f t="shared" si="12"/>
        <v>6.2620701401952259E-7</v>
      </c>
    </row>
    <row r="197" spans="1:7" ht="15" customHeight="1">
      <c r="A197" s="14"/>
      <c r="B197" s="23" t="s">
        <v>137</v>
      </c>
      <c r="C197" s="40">
        <v>4</v>
      </c>
      <c r="D197" s="33">
        <v>2</v>
      </c>
      <c r="E197" s="34">
        <f t="shared" si="10"/>
        <v>-2</v>
      </c>
      <c r="F197" s="108">
        <f t="shared" si="11"/>
        <v>-0.5</v>
      </c>
      <c r="G197" s="102">
        <f t="shared" si="12"/>
        <v>1.2524140280390452E-6</v>
      </c>
    </row>
    <row r="198" spans="1:7" ht="15" customHeight="1">
      <c r="A198" s="14"/>
      <c r="B198" s="23" t="s">
        <v>271</v>
      </c>
      <c r="C198" s="40">
        <v>0</v>
      </c>
      <c r="D198" s="33">
        <v>1</v>
      </c>
      <c r="E198" s="34">
        <f t="shared" ref="E198:E226" si="13">D198-C198</f>
        <v>1</v>
      </c>
      <c r="F198" s="108"/>
      <c r="G198" s="102">
        <f t="shared" si="12"/>
        <v>6.2620701401952259E-7</v>
      </c>
    </row>
    <row r="199" spans="1:7" ht="15" customHeight="1">
      <c r="A199" s="14"/>
      <c r="B199" s="23" t="s">
        <v>184</v>
      </c>
      <c r="C199" s="40">
        <v>0</v>
      </c>
      <c r="D199" s="33">
        <v>4</v>
      </c>
      <c r="E199" s="34">
        <f t="shared" si="13"/>
        <v>4</v>
      </c>
      <c r="F199" s="108"/>
      <c r="G199" s="102">
        <f t="shared" si="12"/>
        <v>2.5048280560780904E-6</v>
      </c>
    </row>
    <row r="200" spans="1:7" s="111" customFormat="1" ht="15" customHeight="1">
      <c r="A200" s="14"/>
      <c r="B200" s="23" t="s">
        <v>185</v>
      </c>
      <c r="C200" s="40">
        <v>2</v>
      </c>
      <c r="D200" s="33">
        <v>0</v>
      </c>
      <c r="E200" s="34">
        <f t="shared" si="13"/>
        <v>-2</v>
      </c>
      <c r="F200" s="108">
        <f t="shared" ref="F200:F204" si="14">E200/C200</f>
        <v>-1</v>
      </c>
      <c r="G200" s="102">
        <f t="shared" si="12"/>
        <v>0</v>
      </c>
    </row>
    <row r="201" spans="1:7" s="111" customFormat="1" ht="15" customHeight="1">
      <c r="A201" s="14"/>
      <c r="B201" s="23" t="s">
        <v>124</v>
      </c>
      <c r="C201" s="40">
        <v>88</v>
      </c>
      <c r="D201" s="33">
        <v>211</v>
      </c>
      <c r="E201" s="34">
        <f t="shared" si="13"/>
        <v>123</v>
      </c>
      <c r="F201" s="108">
        <f t="shared" si="14"/>
        <v>1.3977272727272727</v>
      </c>
      <c r="G201" s="102">
        <f t="shared" ref="G201:G203" si="15">D201/$D$2</f>
        <v>1.3212967995811928E-4</v>
      </c>
    </row>
    <row r="202" spans="1:7" ht="15" customHeight="1">
      <c r="A202" s="14"/>
      <c r="B202" s="19" t="s">
        <v>125</v>
      </c>
      <c r="C202" s="40">
        <v>2</v>
      </c>
      <c r="D202" s="33">
        <v>2</v>
      </c>
      <c r="E202" s="34">
        <f t="shared" si="13"/>
        <v>0</v>
      </c>
      <c r="F202" s="108">
        <f t="shared" si="14"/>
        <v>0</v>
      </c>
      <c r="G202" s="102">
        <f t="shared" si="15"/>
        <v>1.2524140280390452E-6</v>
      </c>
    </row>
    <row r="203" spans="1:7" ht="15" customHeight="1">
      <c r="A203" s="14"/>
      <c r="B203" s="23" t="s">
        <v>186</v>
      </c>
      <c r="C203" s="40">
        <v>0</v>
      </c>
      <c r="D203" s="33">
        <v>2</v>
      </c>
      <c r="E203" s="34">
        <f t="shared" si="13"/>
        <v>2</v>
      </c>
      <c r="F203" s="108"/>
      <c r="G203" s="102">
        <f t="shared" si="15"/>
        <v>1.2524140280390452E-6</v>
      </c>
    </row>
    <row r="204" spans="1:7" ht="15" customHeight="1">
      <c r="A204" s="14"/>
      <c r="B204" s="23" t="s">
        <v>272</v>
      </c>
      <c r="C204" s="40">
        <v>1</v>
      </c>
      <c r="D204" s="33">
        <v>0</v>
      </c>
      <c r="E204" s="34">
        <f t="shared" si="13"/>
        <v>-1</v>
      </c>
      <c r="F204" s="108">
        <f t="shared" si="14"/>
        <v>-1</v>
      </c>
      <c r="G204" s="102">
        <f t="shared" ref="G204:G226" si="16">D204/$D$2</f>
        <v>0</v>
      </c>
    </row>
    <row r="205" spans="1:7" ht="15" customHeight="1">
      <c r="B205" s="52" t="s">
        <v>127</v>
      </c>
      <c r="C205" s="53">
        <f>SUM(C206:C210)</f>
        <v>269</v>
      </c>
      <c r="D205" s="53">
        <f>SUM(D206:D210)</f>
        <v>366</v>
      </c>
      <c r="E205" s="53">
        <f>D205-C205</f>
        <v>97</v>
      </c>
      <c r="F205" s="107">
        <f>E205/C205</f>
        <v>0.36059479553903345</v>
      </c>
      <c r="G205" s="101">
        <f t="shared" si="16"/>
        <v>2.2919176713114529E-4</v>
      </c>
    </row>
    <row r="206" spans="1:7" ht="13.5" customHeight="1">
      <c r="B206" s="23" t="s">
        <v>188</v>
      </c>
      <c r="C206" s="40">
        <v>0</v>
      </c>
      <c r="D206" s="33">
        <v>0</v>
      </c>
      <c r="E206" s="34">
        <f t="shared" si="13"/>
        <v>0</v>
      </c>
      <c r="F206" s="108"/>
      <c r="G206" s="102">
        <f t="shared" si="16"/>
        <v>0</v>
      </c>
    </row>
    <row r="207" spans="1:7" ht="15" customHeight="1">
      <c r="A207" s="14"/>
      <c r="B207" s="22" t="s">
        <v>187</v>
      </c>
      <c r="C207" s="40">
        <v>0</v>
      </c>
      <c r="D207" s="33">
        <v>1</v>
      </c>
      <c r="E207" s="34">
        <f t="shared" si="13"/>
        <v>1</v>
      </c>
      <c r="F207" s="108"/>
      <c r="G207" s="102">
        <f t="shared" si="16"/>
        <v>6.2620701401952259E-7</v>
      </c>
    </row>
    <row r="208" spans="1:7" ht="15" customHeight="1">
      <c r="A208" s="14"/>
      <c r="B208" s="23" t="s">
        <v>189</v>
      </c>
      <c r="C208" s="40">
        <v>1</v>
      </c>
      <c r="D208" s="33">
        <v>3</v>
      </c>
      <c r="E208" s="34">
        <f t="shared" si="13"/>
        <v>2</v>
      </c>
      <c r="F208" s="108">
        <f t="shared" ref="F208:F210" si="17">E208/C208</f>
        <v>2</v>
      </c>
      <c r="G208" s="102">
        <f t="shared" si="16"/>
        <v>1.8786210420585679E-6</v>
      </c>
    </row>
    <row r="209" spans="1:7" ht="15" customHeight="1">
      <c r="A209" s="14"/>
      <c r="B209" s="23" t="s">
        <v>127</v>
      </c>
      <c r="C209" s="40">
        <v>267</v>
      </c>
      <c r="D209" s="33">
        <v>361</v>
      </c>
      <c r="E209" s="34">
        <f t="shared" si="13"/>
        <v>94</v>
      </c>
      <c r="F209" s="108">
        <f t="shared" si="17"/>
        <v>0.35205992509363299</v>
      </c>
      <c r="G209" s="102">
        <f t="shared" si="16"/>
        <v>2.2606073206104767E-4</v>
      </c>
    </row>
    <row r="210" spans="1:7" ht="15" customHeight="1">
      <c r="B210" s="22" t="s">
        <v>199</v>
      </c>
      <c r="C210" s="40">
        <v>1</v>
      </c>
      <c r="D210" s="33">
        <v>1</v>
      </c>
      <c r="E210" s="34">
        <f t="shared" si="13"/>
        <v>0</v>
      </c>
      <c r="F210" s="108">
        <f t="shared" si="17"/>
        <v>0</v>
      </c>
      <c r="G210" s="102">
        <f t="shared" si="16"/>
        <v>6.2620701401952259E-7</v>
      </c>
    </row>
    <row r="211" spans="1:7">
      <c r="B211" s="52" t="s">
        <v>128</v>
      </c>
      <c r="C211" s="53">
        <f>SUM(C212:C215)</f>
        <v>100</v>
      </c>
      <c r="D211" s="53">
        <f>SUM(D212:D215)</f>
        <v>439</v>
      </c>
      <c r="E211" s="53">
        <f t="shared" si="13"/>
        <v>339</v>
      </c>
      <c r="F211" s="107">
        <f t="shared" ref="F211:F226" si="18">E211/C211</f>
        <v>3.39</v>
      </c>
      <c r="G211" s="101">
        <f t="shared" si="16"/>
        <v>2.7490487915457046E-4</v>
      </c>
    </row>
    <row r="212" spans="1:7" ht="15" customHeight="1">
      <c r="B212" s="19" t="s">
        <v>129</v>
      </c>
      <c r="C212" s="40">
        <v>16</v>
      </c>
      <c r="D212" s="33">
        <v>28</v>
      </c>
      <c r="E212" s="34">
        <f t="shared" si="13"/>
        <v>12</v>
      </c>
      <c r="F212" s="108">
        <f t="shared" si="18"/>
        <v>0.75</v>
      </c>
      <c r="G212" s="102">
        <f t="shared" si="16"/>
        <v>1.7533796392546632E-5</v>
      </c>
    </row>
    <row r="213" spans="1:7" ht="15" customHeight="1">
      <c r="B213" s="19" t="s">
        <v>130</v>
      </c>
      <c r="C213" s="40">
        <v>24</v>
      </c>
      <c r="D213" s="33">
        <v>145</v>
      </c>
      <c r="E213" s="34">
        <f t="shared" si="13"/>
        <v>121</v>
      </c>
      <c r="F213" s="108">
        <f t="shared" si="18"/>
        <v>5.041666666666667</v>
      </c>
      <c r="G213" s="102">
        <f t="shared" si="16"/>
        <v>9.0800017032830778E-5</v>
      </c>
    </row>
    <row r="214" spans="1:7" ht="15" customHeight="1">
      <c r="B214" s="19" t="s">
        <v>131</v>
      </c>
      <c r="C214" s="40">
        <v>6</v>
      </c>
      <c r="D214" s="33">
        <v>109</v>
      </c>
      <c r="E214" s="34">
        <f t="shared" si="13"/>
        <v>103</v>
      </c>
      <c r="F214" s="108">
        <f t="shared" si="18"/>
        <v>17.166666666666668</v>
      </c>
      <c r="G214" s="102">
        <f t="shared" si="16"/>
        <v>6.8256564528127971E-5</v>
      </c>
    </row>
    <row r="215" spans="1:7" ht="15" customHeight="1">
      <c r="B215" s="19" t="s">
        <v>132</v>
      </c>
      <c r="C215" s="40">
        <v>54</v>
      </c>
      <c r="D215" s="33">
        <v>157</v>
      </c>
      <c r="E215" s="34">
        <f t="shared" si="13"/>
        <v>103</v>
      </c>
      <c r="F215" s="108">
        <f t="shared" si="18"/>
        <v>1.9074074074074074</v>
      </c>
      <c r="G215" s="102">
        <f t="shared" si="16"/>
        <v>9.8314501201065047E-5</v>
      </c>
    </row>
    <row r="216" spans="1:7">
      <c r="B216" s="52" t="s">
        <v>133</v>
      </c>
      <c r="C216" s="56">
        <f>SUM(C217:C223)</f>
        <v>17</v>
      </c>
      <c r="D216" s="56">
        <f>SUM(D217:D223)</f>
        <v>37</v>
      </c>
      <c r="E216" s="53">
        <f t="shared" si="13"/>
        <v>20</v>
      </c>
      <c r="F216" s="107">
        <f t="shared" si="18"/>
        <v>1.1764705882352942</v>
      </c>
      <c r="G216" s="101">
        <f t="shared" si="16"/>
        <v>2.3169659518722337E-5</v>
      </c>
    </row>
    <row r="217" spans="1:7" ht="12">
      <c r="B217" s="23" t="s">
        <v>190</v>
      </c>
      <c r="C217" s="40">
        <v>0</v>
      </c>
      <c r="D217" s="33">
        <v>0</v>
      </c>
      <c r="E217" s="34">
        <f t="shared" si="13"/>
        <v>0</v>
      </c>
      <c r="F217" s="108"/>
      <c r="G217" s="102">
        <f t="shared" si="16"/>
        <v>0</v>
      </c>
    </row>
    <row r="218" spans="1:7" ht="12">
      <c r="B218" s="23" t="s">
        <v>135</v>
      </c>
      <c r="C218" s="40">
        <v>7</v>
      </c>
      <c r="D218" s="33">
        <v>20</v>
      </c>
      <c r="E218" s="34">
        <f t="shared" si="13"/>
        <v>13</v>
      </c>
      <c r="F218" s="108">
        <f t="shared" si="18"/>
        <v>1.8571428571428572</v>
      </c>
      <c r="G218" s="102">
        <f t="shared" si="16"/>
        <v>1.2524140280390452E-5</v>
      </c>
    </row>
    <row r="219" spans="1:7" ht="12">
      <c r="B219" s="23" t="s">
        <v>191</v>
      </c>
      <c r="C219" s="40">
        <v>0</v>
      </c>
      <c r="D219" s="33">
        <v>0</v>
      </c>
      <c r="E219" s="34">
        <f t="shared" si="13"/>
        <v>0</v>
      </c>
      <c r="F219" s="108"/>
      <c r="G219" s="102">
        <f t="shared" si="16"/>
        <v>0</v>
      </c>
    </row>
    <row r="220" spans="1:7" ht="12">
      <c r="B220" s="23" t="s">
        <v>204</v>
      </c>
      <c r="C220" s="40">
        <v>5</v>
      </c>
      <c r="D220" s="33">
        <v>0</v>
      </c>
      <c r="E220" s="34">
        <f t="shared" si="13"/>
        <v>-5</v>
      </c>
      <c r="F220" s="108">
        <f t="shared" si="18"/>
        <v>-1</v>
      </c>
      <c r="G220" s="102">
        <f t="shared" si="16"/>
        <v>0</v>
      </c>
    </row>
    <row r="221" spans="1:7" ht="12">
      <c r="B221" s="23" t="s">
        <v>192</v>
      </c>
      <c r="C221" s="40">
        <v>1</v>
      </c>
      <c r="D221" s="33">
        <v>17</v>
      </c>
      <c r="E221" s="34">
        <f t="shared" si="13"/>
        <v>16</v>
      </c>
      <c r="F221" s="108">
        <f t="shared" si="18"/>
        <v>16</v>
      </c>
      <c r="G221" s="102">
        <f t="shared" si="16"/>
        <v>1.0645519238331885E-5</v>
      </c>
    </row>
    <row r="222" spans="1:7" ht="12">
      <c r="B222" s="23" t="s">
        <v>134</v>
      </c>
      <c r="C222" s="40">
        <v>0</v>
      </c>
      <c r="D222" s="33">
        <v>0</v>
      </c>
      <c r="E222" s="34">
        <f t="shared" si="13"/>
        <v>0</v>
      </c>
      <c r="F222" s="108"/>
      <c r="G222" s="102">
        <f t="shared" si="16"/>
        <v>0</v>
      </c>
    </row>
    <row r="223" spans="1:7" s="12" customFormat="1" ht="12">
      <c r="B223" s="23" t="s">
        <v>232</v>
      </c>
      <c r="C223" s="40">
        <v>4</v>
      </c>
      <c r="D223" s="33">
        <v>0</v>
      </c>
      <c r="E223" s="34">
        <f t="shared" si="13"/>
        <v>-4</v>
      </c>
      <c r="F223" s="108">
        <f t="shared" si="18"/>
        <v>-1</v>
      </c>
      <c r="G223" s="102">
        <f t="shared" si="16"/>
        <v>0</v>
      </c>
    </row>
    <row r="224" spans="1:7">
      <c r="B224" s="70" t="s">
        <v>196</v>
      </c>
      <c r="C224" s="63">
        <f>SUM(C225:C226)</f>
        <v>708</v>
      </c>
      <c r="D224" s="63">
        <f>SUM(D225:D226)</f>
        <v>1157</v>
      </c>
      <c r="E224" s="62">
        <f>D224-C224</f>
        <v>449</v>
      </c>
      <c r="F224" s="109">
        <f t="shared" si="18"/>
        <v>0.63418079096045199</v>
      </c>
      <c r="G224" s="103">
        <f t="shared" si="16"/>
        <v>7.2452151522058765E-4</v>
      </c>
    </row>
    <row r="225" spans="2:7" ht="12">
      <c r="B225" s="19" t="s">
        <v>138</v>
      </c>
      <c r="C225" s="40">
        <v>658</v>
      </c>
      <c r="D225" s="33">
        <v>1112</v>
      </c>
      <c r="E225" s="34">
        <f>D225-C225</f>
        <v>454</v>
      </c>
      <c r="F225" s="108">
        <f t="shared" si="18"/>
        <v>0.6899696048632219</v>
      </c>
      <c r="G225" s="102">
        <f t="shared" si="16"/>
        <v>6.963421995897092E-4</v>
      </c>
    </row>
    <row r="226" spans="2:7" ht="12.75" thickBot="1">
      <c r="B226" s="27" t="s">
        <v>136</v>
      </c>
      <c r="C226" s="43">
        <v>50</v>
      </c>
      <c r="D226" s="42">
        <v>45</v>
      </c>
      <c r="E226" s="35">
        <f t="shared" si="13"/>
        <v>-5</v>
      </c>
      <c r="F226" s="110">
        <f t="shared" si="18"/>
        <v>-0.1</v>
      </c>
      <c r="G226" s="105">
        <f t="shared" si="16"/>
        <v>2.8179315630878519E-5</v>
      </c>
    </row>
    <row r="227" spans="2:7" s="78" customFormat="1" ht="12">
      <c r="B227" s="93"/>
      <c r="C227" s="94"/>
      <c r="D227" s="95"/>
      <c r="E227" s="96"/>
      <c r="F227" s="97"/>
      <c r="G227" s="98"/>
    </row>
    <row r="228" spans="2:7" s="78" customFormat="1" ht="12">
      <c r="B228" s="93"/>
      <c r="C228" s="94"/>
      <c r="D228" s="95"/>
      <c r="E228" s="96"/>
      <c r="F228" s="97"/>
      <c r="G228" s="98"/>
    </row>
    <row r="229" spans="2:7" s="78" customFormat="1" ht="12">
      <c r="B229" s="93"/>
      <c r="C229" s="94"/>
      <c r="D229" s="95"/>
      <c r="E229" s="96"/>
      <c r="F229" s="97"/>
      <c r="G229" s="98"/>
    </row>
    <row r="230" spans="2:7" s="78" customFormat="1" ht="12">
      <c r="B230" s="93"/>
      <c r="C230" s="94"/>
      <c r="D230" s="95"/>
      <c r="E230" s="96"/>
      <c r="F230" s="97"/>
      <c r="G230" s="98"/>
    </row>
    <row r="231" spans="2:7" ht="15" customHeight="1">
      <c r="B231" s="119" t="s">
        <v>150</v>
      </c>
      <c r="C231" s="120"/>
      <c r="D231" s="120"/>
      <c r="E231" s="120"/>
      <c r="F231" s="120"/>
    </row>
    <row r="242" spans="6:6" ht="15" customHeight="1">
      <c r="F242" s="14"/>
    </row>
    <row r="243" spans="6:6" ht="15" customHeight="1">
      <c r="F243" s="14"/>
    </row>
    <row r="244" spans="6:6" ht="15" customHeight="1">
      <c r="F244" s="14"/>
    </row>
    <row r="245" spans="6:6" ht="15" customHeight="1">
      <c r="F245" s="14"/>
    </row>
    <row r="246" spans="6:6" ht="15" customHeight="1">
      <c r="F246" s="14"/>
    </row>
    <row r="247" spans="6:6" ht="15" customHeight="1">
      <c r="F247" s="14"/>
    </row>
    <row r="248" spans="6:6" ht="15" customHeight="1">
      <c r="F248" s="14"/>
    </row>
  </sheetData>
  <mergeCells count="1">
    <mergeCell ref="B231:F231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C216:D216 C224:D224 C64:D64 C143:D143 C117:D117 G203:G226 G193:G197 G5:G192 G198:G20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B2" sqref="B2:H2"/>
    </sheetView>
  </sheetViews>
  <sheetFormatPr defaultRowHeight="15" customHeight="1"/>
  <cols>
    <col min="1" max="1" width="12.85546875" style="8" customWidth="1"/>
    <col min="2" max="2" width="6.7109375" style="8" customWidth="1"/>
    <col min="3" max="3" width="25.7109375" style="8" customWidth="1"/>
    <col min="4" max="4" width="16.140625" style="8" customWidth="1"/>
    <col min="5" max="5" width="18.28515625" style="8" customWidth="1"/>
    <col min="6" max="7" width="13.5703125" style="8" customWidth="1"/>
    <col min="8" max="8" width="14.5703125" style="8" customWidth="1"/>
    <col min="9" max="16384" width="9.140625" style="8"/>
  </cols>
  <sheetData>
    <row r="1" spans="1:9" ht="23.25" customHeight="1"/>
    <row r="2" spans="1:9" ht="19.5" customHeight="1">
      <c r="B2" s="121" t="s">
        <v>149</v>
      </c>
      <c r="C2" s="121"/>
      <c r="D2" s="121"/>
      <c r="E2" s="121"/>
      <c r="F2" s="121"/>
      <c r="G2" s="121"/>
      <c r="H2" s="121"/>
    </row>
    <row r="3" spans="1:9" ht="15" customHeight="1" thickBot="1">
      <c r="B3" s="9"/>
      <c r="C3" s="9"/>
      <c r="D3" s="9"/>
      <c r="E3" s="9"/>
      <c r="F3" s="9"/>
      <c r="G3" s="9"/>
    </row>
    <row r="4" spans="1:9" ht="38.25" customHeight="1">
      <c r="A4" s="9"/>
      <c r="B4" s="49"/>
      <c r="C4" s="50" t="s">
        <v>0</v>
      </c>
      <c r="D4" s="48" t="s">
        <v>268</v>
      </c>
      <c r="E4" s="48" t="s">
        <v>269</v>
      </c>
      <c r="F4" s="51" t="s">
        <v>205</v>
      </c>
      <c r="G4" s="51" t="s">
        <v>1</v>
      </c>
      <c r="H4" s="76" t="s">
        <v>259</v>
      </c>
      <c r="I4" s="10"/>
    </row>
    <row r="5" spans="1:9" ht="15" customHeight="1">
      <c r="A5"/>
      <c r="B5" s="31">
        <v>1</v>
      </c>
      <c r="C5" s="28" t="s">
        <v>139</v>
      </c>
      <c r="D5" s="33">
        <v>373458</v>
      </c>
      <c r="E5" s="36">
        <v>458881</v>
      </c>
      <c r="F5" s="37">
        <f>E5-D5</f>
        <v>85423</v>
      </c>
      <c r="G5" s="81">
        <f>F5/D5</f>
        <v>0.22873522591563175</v>
      </c>
      <c r="H5" s="80">
        <f>E5/'2016 4 Month'!D2</f>
        <v>0.28735450080029257</v>
      </c>
      <c r="I5" s="10"/>
    </row>
    <row r="6" spans="1:9" ht="15" customHeight="1">
      <c r="A6"/>
      <c r="B6" s="31">
        <v>2</v>
      </c>
      <c r="C6" s="28" t="s">
        <v>44</v>
      </c>
      <c r="D6" s="33">
        <v>365496</v>
      </c>
      <c r="E6" s="36">
        <v>389419</v>
      </c>
      <c r="F6" s="37">
        <f t="shared" ref="F6:F19" si="0">E6-D6</f>
        <v>23923</v>
      </c>
      <c r="G6" s="81">
        <f>F6/D6</f>
        <v>6.5453520695164927E-2</v>
      </c>
      <c r="H6" s="80">
        <f>E6/'2016 4 Month'!D2</f>
        <v>0.2438569091924685</v>
      </c>
      <c r="I6" s="10"/>
    </row>
    <row r="7" spans="1:9" ht="15" customHeight="1">
      <c r="A7"/>
      <c r="B7" s="31">
        <v>3</v>
      </c>
      <c r="C7" s="41" t="s">
        <v>144</v>
      </c>
      <c r="D7" s="33">
        <v>326885</v>
      </c>
      <c r="E7" s="36">
        <v>334781</v>
      </c>
      <c r="F7" s="37">
        <f t="shared" si="0"/>
        <v>7896</v>
      </c>
      <c r="G7" s="81">
        <f>F7/D7</f>
        <v>2.415528396836808E-2</v>
      </c>
      <c r="H7" s="80">
        <f>E7/'2016 4 Month'!D2</f>
        <v>0.20964221036046982</v>
      </c>
      <c r="I7" s="10"/>
    </row>
    <row r="8" spans="1:9" ht="12.75">
      <c r="A8"/>
      <c r="B8" s="31">
        <v>4</v>
      </c>
      <c r="C8" s="28" t="s">
        <v>143</v>
      </c>
      <c r="D8" s="33">
        <v>182585</v>
      </c>
      <c r="E8" s="36">
        <v>218951</v>
      </c>
      <c r="F8" s="37">
        <f t="shared" si="0"/>
        <v>36366</v>
      </c>
      <c r="G8" s="82">
        <f>F8/D8</f>
        <v>0.19917298792343291</v>
      </c>
      <c r="H8" s="80">
        <f>E8/'2016 4 Month'!D2</f>
        <v>0.1371086519265885</v>
      </c>
      <c r="I8" s="10"/>
    </row>
    <row r="9" spans="1:9" ht="15" customHeight="1">
      <c r="A9"/>
      <c r="B9" s="31">
        <v>5</v>
      </c>
      <c r="C9" s="29" t="s">
        <v>147</v>
      </c>
      <c r="D9" s="33">
        <v>32958</v>
      </c>
      <c r="E9" s="36">
        <v>40082</v>
      </c>
      <c r="F9" s="37">
        <f t="shared" si="0"/>
        <v>7124</v>
      </c>
      <c r="G9" s="82">
        <f t="shared" ref="G9:G19" si="1">F9/D9</f>
        <v>0.216153892833303</v>
      </c>
      <c r="H9" s="80">
        <f>E9/'2016 4 Month'!D2</f>
        <v>2.5099629535930507E-2</v>
      </c>
      <c r="I9" s="10"/>
    </row>
    <row r="10" spans="1:9" ht="15" customHeight="1">
      <c r="A10"/>
      <c r="B10" s="31">
        <v>6</v>
      </c>
      <c r="C10" s="30" t="s">
        <v>106</v>
      </c>
      <c r="D10" s="33">
        <v>4187</v>
      </c>
      <c r="E10" s="36">
        <v>20124</v>
      </c>
      <c r="F10" s="37">
        <f t="shared" si="0"/>
        <v>15937</v>
      </c>
      <c r="G10" s="82">
        <f t="shared" si="1"/>
        <v>3.8063052304752807</v>
      </c>
      <c r="H10" s="80">
        <f>E10/'2016 4 Month'!D2</f>
        <v>1.2601789950128874E-2</v>
      </c>
      <c r="I10" s="10"/>
    </row>
    <row r="11" spans="1:9" ht="12.75">
      <c r="A11"/>
      <c r="B11" s="31">
        <v>7</v>
      </c>
      <c r="C11" s="41" t="s">
        <v>45</v>
      </c>
      <c r="D11" s="33">
        <v>5396</v>
      </c>
      <c r="E11" s="36">
        <v>11124</v>
      </c>
      <c r="F11" s="37">
        <f t="shared" si="0"/>
        <v>5728</v>
      </c>
      <c r="G11" s="82">
        <f t="shared" si="1"/>
        <v>1.061527057079318</v>
      </c>
      <c r="H11" s="80">
        <f>E11/'2016 4 Month'!D2</f>
        <v>6.9659268239531695E-3</v>
      </c>
      <c r="I11" s="10"/>
    </row>
    <row r="12" spans="1:9" ht="15" customHeight="1">
      <c r="A12"/>
      <c r="B12" s="31">
        <v>8</v>
      </c>
      <c r="C12" s="28" t="s">
        <v>148</v>
      </c>
      <c r="D12" s="33">
        <v>6816</v>
      </c>
      <c r="E12" s="36">
        <v>8762</v>
      </c>
      <c r="F12" s="37">
        <f t="shared" si="0"/>
        <v>1946</v>
      </c>
      <c r="G12" s="82">
        <f t="shared" si="1"/>
        <v>0.28550469483568075</v>
      </c>
      <c r="H12" s="80">
        <f>E12/'2016 4 Month'!D2</f>
        <v>5.486825856839057E-3</v>
      </c>
      <c r="I12" s="10"/>
    </row>
    <row r="13" spans="1:9" ht="12.75">
      <c r="A13"/>
      <c r="B13" s="31">
        <v>9</v>
      </c>
      <c r="C13" s="28" t="s">
        <v>267</v>
      </c>
      <c r="D13" s="33">
        <v>6960</v>
      </c>
      <c r="E13" s="36">
        <v>7350</v>
      </c>
      <c r="F13" s="37">
        <f t="shared" si="0"/>
        <v>390</v>
      </c>
      <c r="G13" s="82">
        <f t="shared" si="1"/>
        <v>5.6034482758620691E-2</v>
      </c>
      <c r="H13" s="80">
        <f>E13/'2016 4 Month'!D2</f>
        <v>4.6026215530434915E-3</v>
      </c>
      <c r="I13" s="10"/>
    </row>
    <row r="14" spans="1:9" ht="15" customHeight="1">
      <c r="A14"/>
      <c r="B14" s="31">
        <v>10</v>
      </c>
      <c r="C14" s="28" t="s">
        <v>38</v>
      </c>
      <c r="D14" s="33">
        <v>8680</v>
      </c>
      <c r="E14" s="36">
        <v>6937</v>
      </c>
      <c r="F14" s="37">
        <f t="shared" si="0"/>
        <v>-1743</v>
      </c>
      <c r="G14" s="81">
        <f t="shared" si="1"/>
        <v>-0.20080645161290323</v>
      </c>
      <c r="H14" s="80">
        <f>E14/'2016 4 Month'!D2</f>
        <v>4.3439980562534281E-3</v>
      </c>
      <c r="I14" s="10"/>
    </row>
    <row r="15" spans="1:9" ht="12.75">
      <c r="A15"/>
      <c r="B15" s="31">
        <v>11</v>
      </c>
      <c r="C15" s="28" t="s">
        <v>105</v>
      </c>
      <c r="D15" s="33">
        <v>1538</v>
      </c>
      <c r="E15" s="36">
        <v>6796</v>
      </c>
      <c r="F15" s="37">
        <f t="shared" si="0"/>
        <v>5258</v>
      </c>
      <c r="G15" s="81">
        <f t="shared" si="1"/>
        <v>3.4187256176853058</v>
      </c>
      <c r="H15" s="80">
        <f>E15/'2016 4 Month'!D2</f>
        <v>4.2557028672766759E-3</v>
      </c>
      <c r="I15" s="10"/>
    </row>
    <row r="16" spans="1:9" ht="12.75">
      <c r="A16"/>
      <c r="B16" s="31">
        <v>12</v>
      </c>
      <c r="C16" s="28" t="s">
        <v>8</v>
      </c>
      <c r="D16" s="33">
        <v>6260</v>
      </c>
      <c r="E16" s="36">
        <v>6673</v>
      </c>
      <c r="F16" s="37">
        <f t="shared" si="0"/>
        <v>413</v>
      </c>
      <c r="G16" s="81">
        <f t="shared" si="1"/>
        <v>6.5974440894568692E-2</v>
      </c>
      <c r="H16" s="80">
        <f>E16/'2016 4 Month'!D2</f>
        <v>4.1786794045522747E-3</v>
      </c>
      <c r="I16" s="10"/>
    </row>
    <row r="17" spans="1:9" ht="15" customHeight="1">
      <c r="A17"/>
      <c r="B17" s="31">
        <v>13</v>
      </c>
      <c r="C17" s="74" t="s">
        <v>140</v>
      </c>
      <c r="D17" s="33">
        <v>3979</v>
      </c>
      <c r="E17" s="36">
        <v>5427</v>
      </c>
      <c r="F17" s="37">
        <f t="shared" si="0"/>
        <v>1448</v>
      </c>
      <c r="G17" s="81">
        <f t="shared" si="1"/>
        <v>0.36391053028399095</v>
      </c>
      <c r="H17" s="80">
        <f>E17/'2016 4 Month'!D2</f>
        <v>3.3984254650839493E-3</v>
      </c>
      <c r="I17" s="10"/>
    </row>
    <row r="18" spans="1:9" ht="15" customHeight="1">
      <c r="A18"/>
      <c r="B18" s="31">
        <v>14</v>
      </c>
      <c r="C18" s="28" t="s">
        <v>193</v>
      </c>
      <c r="D18" s="33">
        <v>1323</v>
      </c>
      <c r="E18" s="36">
        <v>5011</v>
      </c>
      <c r="F18" s="37">
        <f t="shared" si="0"/>
        <v>3688</v>
      </c>
      <c r="G18" s="81">
        <f t="shared" si="1"/>
        <v>2.7876039304610734</v>
      </c>
      <c r="H18" s="80">
        <f>E18/'2016 4 Month'!D2</f>
        <v>3.1379233472518279E-3</v>
      </c>
    </row>
    <row r="19" spans="1:9" ht="15" customHeight="1" thickBot="1">
      <c r="A19"/>
      <c r="B19" s="32">
        <v>15</v>
      </c>
      <c r="C19" s="46" t="s">
        <v>89</v>
      </c>
      <c r="D19" s="42">
        <v>2074</v>
      </c>
      <c r="E19" s="38">
        <v>5001</v>
      </c>
      <c r="F19" s="39">
        <f t="shared" si="0"/>
        <v>2927</v>
      </c>
      <c r="G19" s="83">
        <f t="shared" si="1"/>
        <v>1.4112825458052074</v>
      </c>
      <c r="H19" s="84">
        <f>E19/'2016 4 Month'!D2</f>
        <v>3.1316612771116327E-3</v>
      </c>
    </row>
    <row r="21" spans="1:9" ht="15" customHeight="1">
      <c r="B21" s="11" t="s">
        <v>150</v>
      </c>
    </row>
  </sheetData>
  <sortState ref="C26:D42">
    <sortCondition descending="1" ref="D26"/>
  </sortState>
  <mergeCells count="1">
    <mergeCell ref="B2:H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5.85546875" customWidth="1"/>
    <col min="2" max="2" width="21.85546875" customWidth="1"/>
    <col min="3" max="3" width="17.140625" customWidth="1"/>
    <col min="4" max="4" width="17.85546875" customWidth="1"/>
    <col min="5" max="5" width="15.42578125" customWidth="1"/>
    <col min="6" max="7" width="15" customWidth="1"/>
  </cols>
  <sheetData>
    <row r="1" spans="2:7" ht="25.5" customHeight="1"/>
    <row r="2" spans="2:7" ht="20.25" customHeight="1">
      <c r="B2" s="121" t="s">
        <v>262</v>
      </c>
      <c r="C2" s="121"/>
      <c r="D2" s="121"/>
      <c r="E2" s="121"/>
      <c r="F2" s="121"/>
      <c r="G2" s="121"/>
    </row>
    <row r="3" spans="2:7" ht="13.5" thickBot="1"/>
    <row r="4" spans="2:7" ht="35.25" customHeight="1">
      <c r="B4" s="112" t="s">
        <v>263</v>
      </c>
      <c r="C4" s="48" t="s">
        <v>268</v>
      </c>
      <c r="D4" s="48" t="s">
        <v>269</v>
      </c>
      <c r="E4" s="51" t="s">
        <v>205</v>
      </c>
      <c r="F4" s="51" t="s">
        <v>1</v>
      </c>
      <c r="G4" s="115" t="s">
        <v>259</v>
      </c>
    </row>
    <row r="5" spans="2:7" ht="18" customHeight="1">
      <c r="B5" s="113" t="s">
        <v>264</v>
      </c>
      <c r="C5" s="36">
        <v>494292</v>
      </c>
      <c r="D5" s="36">
        <v>578100</v>
      </c>
      <c r="E5" s="36">
        <f>D5-C5</f>
        <v>83808</v>
      </c>
      <c r="F5" s="116">
        <f>D5/C5-1</f>
        <v>0.16955160107790546</v>
      </c>
      <c r="G5" s="80">
        <f>D5/'2016 4 Month'!D2</f>
        <v>0.36201027480468601</v>
      </c>
    </row>
    <row r="6" spans="2:7" ht="16.5" customHeight="1">
      <c r="B6" s="113" t="s">
        <v>265</v>
      </c>
      <c r="C6" s="36">
        <v>298539</v>
      </c>
      <c r="D6" s="36">
        <v>297031</v>
      </c>
      <c r="E6" s="36">
        <f t="shared" ref="E6:E7" si="0">D6-C6</f>
        <v>-1508</v>
      </c>
      <c r="F6" s="116">
        <f t="shared" ref="F6" si="1">D6/C6-1</f>
        <v>-5.0512663337118902E-3</v>
      </c>
      <c r="G6" s="80">
        <f>D6/'2016 4 Month'!D2</f>
        <v>0.18600289558123281</v>
      </c>
    </row>
    <row r="7" spans="2:7" ht="17.25" customHeight="1">
      <c r="B7" s="113" t="s">
        <v>266</v>
      </c>
      <c r="C7" s="36">
        <v>591083</v>
      </c>
      <c r="D7" s="36">
        <v>721785</v>
      </c>
      <c r="E7" s="36">
        <f t="shared" si="0"/>
        <v>130702</v>
      </c>
      <c r="F7" s="116">
        <f>D7/C7-1</f>
        <v>0.22112292182316184</v>
      </c>
      <c r="G7" s="80">
        <f>D7/'2016 4 Month'!D2</f>
        <v>0.45198682961408115</v>
      </c>
    </row>
    <row r="8" spans="2:7" ht="18" customHeight="1" thickBot="1">
      <c r="B8" s="114" t="s">
        <v>2</v>
      </c>
      <c r="C8" s="38">
        <v>1383914</v>
      </c>
      <c r="D8" s="38">
        <v>1596916</v>
      </c>
      <c r="E8" s="38">
        <f>SUM(E5:E7)</f>
        <v>213002</v>
      </c>
      <c r="F8" s="117">
        <f>D8/C8-1</f>
        <v>0.15391274313288261</v>
      </c>
      <c r="G8" s="84">
        <f>D8/'2016 4 Month'!D2</f>
        <v>1</v>
      </c>
    </row>
    <row r="11" spans="2:7">
      <c r="B11" s="1" t="s">
        <v>150</v>
      </c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B2" sqref="B2:G2"/>
    </sheetView>
  </sheetViews>
  <sheetFormatPr defaultRowHeight="15" customHeight="1"/>
  <cols>
    <col min="1" max="1" width="12.28515625" customWidth="1"/>
    <col min="2" max="2" width="22.42578125" customWidth="1"/>
    <col min="3" max="3" width="17.28515625" customWidth="1"/>
    <col min="4" max="4" width="18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122" t="s">
        <v>154</v>
      </c>
      <c r="C2" s="122"/>
      <c r="D2" s="122"/>
      <c r="E2" s="122"/>
      <c r="F2" s="122"/>
      <c r="G2" s="122"/>
    </row>
    <row r="3" spans="1:7" ht="15" customHeight="1" thickBot="1">
      <c r="B3" s="2"/>
      <c r="C3" s="2"/>
      <c r="D3" s="2"/>
      <c r="E3" s="2"/>
      <c r="F3" s="2"/>
    </row>
    <row r="4" spans="1:7" ht="34.5" customHeight="1">
      <c r="A4" s="2"/>
      <c r="B4" s="47" t="s">
        <v>152</v>
      </c>
      <c r="C4" s="48" t="s">
        <v>268</v>
      </c>
      <c r="D4" s="48" t="s">
        <v>269</v>
      </c>
      <c r="E4" s="48" t="s">
        <v>225</v>
      </c>
      <c r="F4" s="89" t="s">
        <v>226</v>
      </c>
      <c r="G4" s="76" t="s">
        <v>259</v>
      </c>
    </row>
    <row r="5" spans="1:7" ht="18" customHeight="1">
      <c r="A5" s="2"/>
      <c r="B5" s="64" t="s">
        <v>2</v>
      </c>
      <c r="C5" s="65">
        <f>'2016 4 Month'!C2</f>
        <v>1383914</v>
      </c>
      <c r="D5" s="65">
        <f>'2016 4 Month'!D2</f>
        <v>1596916</v>
      </c>
      <c r="E5" s="65">
        <f>D5-C5</f>
        <v>213002</v>
      </c>
      <c r="F5" s="90">
        <f>E5/C5</f>
        <v>0.15391274313288253</v>
      </c>
      <c r="G5" s="66">
        <f>D5/'2016 4 Month'!D2</f>
        <v>1</v>
      </c>
    </row>
    <row r="6" spans="1:7" ht="12.75">
      <c r="A6" s="2"/>
      <c r="B6" s="5" t="s">
        <v>223</v>
      </c>
      <c r="C6" s="17">
        <f>'2016 4 Month'!C3</f>
        <v>1356132</v>
      </c>
      <c r="D6" s="17">
        <f>'2016 4 Month'!D3</f>
        <v>1530254</v>
      </c>
      <c r="E6" s="17">
        <f t="shared" ref="E6:E10" si="0">D6-C6</f>
        <v>174122</v>
      </c>
      <c r="F6" s="91">
        <f t="shared" ref="F6:F9" si="1">E6/C6</f>
        <v>0.12839605584117181</v>
      </c>
      <c r="G6" s="80">
        <f>D6/'2016 4 Month'!D2</f>
        <v>0.95825578803143063</v>
      </c>
    </row>
    <row r="7" spans="1:7" ht="15" customHeight="1">
      <c r="A7" s="2"/>
      <c r="B7" s="5" t="s">
        <v>153</v>
      </c>
      <c r="C7" s="17">
        <f>'2016 4 Month'!C63</f>
        <v>8529</v>
      </c>
      <c r="D7" s="17">
        <f>'2016 4 Month'!D63</f>
        <v>9430</v>
      </c>
      <c r="E7" s="17">
        <f t="shared" si="0"/>
        <v>901</v>
      </c>
      <c r="F7" s="91">
        <f t="shared" si="1"/>
        <v>0.10563958260053934</v>
      </c>
      <c r="G7" s="80">
        <f>D7/'2016 4 Month'!D2</f>
        <v>5.9051321422040988E-3</v>
      </c>
    </row>
    <row r="8" spans="1:7" ht="12.75">
      <c r="A8" s="2"/>
      <c r="B8" s="5" t="s">
        <v>72</v>
      </c>
      <c r="C8" s="17">
        <f>'2016 4 Month'!C108</f>
        <v>12235</v>
      </c>
      <c r="D8" s="17">
        <f>'2016 4 Month'!D108</f>
        <v>40210</v>
      </c>
      <c r="E8" s="17">
        <f t="shared" si="0"/>
        <v>27975</v>
      </c>
      <c r="F8" s="91">
        <f t="shared" si="1"/>
        <v>2.286473232529628</v>
      </c>
      <c r="G8" s="80">
        <f>D8/'2016 4 Month'!D2</f>
        <v>2.5179784033725006E-2</v>
      </c>
    </row>
    <row r="9" spans="1:7" ht="15" customHeight="1">
      <c r="A9" s="2"/>
      <c r="B9" s="5" t="s">
        <v>110</v>
      </c>
      <c r="C9" s="17">
        <f>'2016 4 Month'!C168</f>
        <v>621</v>
      </c>
      <c r="D9" s="17">
        <f>'2016 4 Month'!D168</f>
        <v>1622</v>
      </c>
      <c r="E9" s="17">
        <f t="shared" si="0"/>
        <v>1001</v>
      </c>
      <c r="F9" s="91">
        <f t="shared" si="1"/>
        <v>1.6119162640901772</v>
      </c>
      <c r="G9" s="80">
        <f>D9/'2016 4 Month'!D2</f>
        <v>1.0157077767396657E-3</v>
      </c>
    </row>
    <row r="10" spans="1:7" ht="15" customHeight="1" thickBot="1">
      <c r="A10" s="2"/>
      <c r="B10" s="6" t="s">
        <v>88</v>
      </c>
      <c r="C10" s="18">
        <f>'2016 4 Month'!C153</f>
        <v>5689</v>
      </c>
      <c r="D10" s="18">
        <f>'2016 4 Month'!D153</f>
        <v>14243</v>
      </c>
      <c r="E10" s="18">
        <f t="shared" si="0"/>
        <v>8554</v>
      </c>
      <c r="F10" s="92">
        <f>E10/C10</f>
        <v>1.5036034452452101</v>
      </c>
      <c r="G10" s="84">
        <f>D10/'2016 4 Month'!D2</f>
        <v>8.9190665006800614E-3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150</v>
      </c>
    </row>
    <row r="21" spans="4:6" ht="15" customHeight="1">
      <c r="D21" s="3"/>
      <c r="E21" s="4"/>
      <c r="F21" s="4"/>
    </row>
  </sheetData>
  <mergeCells count="1"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1.42578125" customWidth="1"/>
    <col min="2" max="2" width="18.85546875" customWidth="1"/>
    <col min="3" max="3" width="17.42578125" customWidth="1"/>
    <col min="4" max="4" width="15.7109375" customWidth="1"/>
    <col min="5" max="5" width="15.28515625" customWidth="1"/>
    <col min="6" max="6" width="16.85546875" customWidth="1"/>
    <col min="7" max="7" width="12.42578125" customWidth="1"/>
  </cols>
  <sheetData>
    <row r="1" spans="2:7" ht="27" customHeight="1"/>
    <row r="2" spans="2:7" ht="25.5" customHeight="1">
      <c r="B2" s="122" t="s">
        <v>233</v>
      </c>
      <c r="C2" s="122"/>
      <c r="D2" s="122"/>
      <c r="E2" s="122"/>
      <c r="F2" s="122"/>
      <c r="G2" s="122"/>
    </row>
    <row r="3" spans="2:7" ht="13.5" thickBot="1"/>
    <row r="4" spans="2:7" ht="38.25" customHeight="1">
      <c r="B4" s="47" t="s">
        <v>227</v>
      </c>
      <c r="C4" s="48" t="s">
        <v>268</v>
      </c>
      <c r="D4" s="48" t="s">
        <v>269</v>
      </c>
      <c r="E4" s="48" t="s">
        <v>225</v>
      </c>
      <c r="F4" s="48" t="s">
        <v>226</v>
      </c>
      <c r="G4" s="76" t="s">
        <v>259</v>
      </c>
    </row>
    <row r="5" spans="2:7" ht="16.5" customHeight="1">
      <c r="B5" s="44" t="s">
        <v>229</v>
      </c>
      <c r="C5" s="33">
        <v>1202926</v>
      </c>
      <c r="D5" s="33">
        <v>1362154</v>
      </c>
      <c r="E5" s="33">
        <f>D5-C5</f>
        <v>159228</v>
      </c>
      <c r="F5" s="85">
        <f>E5/C5</f>
        <v>0.13236724453540782</v>
      </c>
      <c r="G5" s="80">
        <f>D5/'2016 4 Month'!D2</f>
        <v>0.85299038897474888</v>
      </c>
    </row>
    <row r="6" spans="2:7" ht="17.25" customHeight="1">
      <c r="B6" s="44" t="s">
        <v>228</v>
      </c>
      <c r="C6" s="33">
        <v>156916</v>
      </c>
      <c r="D6" s="33">
        <v>211983</v>
      </c>
      <c r="E6" s="33">
        <f t="shared" ref="E6:E8" si="0">D6-C6</f>
        <v>55067</v>
      </c>
      <c r="F6" s="85">
        <f t="shared" ref="F6:F8" si="1">E6/C6</f>
        <v>0.35093298325218586</v>
      </c>
      <c r="G6" s="80">
        <f>D6/'2016 4 Month'!D2</f>
        <v>0.13274524145290045</v>
      </c>
    </row>
    <row r="7" spans="2:7" ht="16.5" customHeight="1">
      <c r="B7" s="44" t="s">
        <v>231</v>
      </c>
      <c r="C7" s="33">
        <v>11466</v>
      </c>
      <c r="D7" s="33">
        <v>11856</v>
      </c>
      <c r="E7" s="33">
        <f t="shared" si="0"/>
        <v>390</v>
      </c>
      <c r="F7" s="85">
        <f t="shared" si="1"/>
        <v>3.4013605442176874E-2</v>
      </c>
      <c r="G7" s="80">
        <f>D7/'2016 4 Month'!D2</f>
        <v>7.4243103582154607E-3</v>
      </c>
    </row>
    <row r="8" spans="2:7" ht="13.5" thickBot="1">
      <c r="B8" s="45" t="s">
        <v>230</v>
      </c>
      <c r="C8" s="42">
        <v>12606</v>
      </c>
      <c r="D8" s="42">
        <v>10923</v>
      </c>
      <c r="E8" s="42">
        <f t="shared" si="0"/>
        <v>-1683</v>
      </c>
      <c r="F8" s="86">
        <f t="shared" si="1"/>
        <v>-0.13350785340314136</v>
      </c>
      <c r="G8" s="84">
        <f>D8/'2016 4 Month'!D2</f>
        <v>6.8400592141352459E-3</v>
      </c>
    </row>
    <row r="11" spans="2:7">
      <c r="B11" s="1" t="s">
        <v>150</v>
      </c>
    </row>
  </sheetData>
  <mergeCells count="1">
    <mergeCell ref="B2:G2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G26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4.425781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2.5" customHeight="1"/>
    <row r="2" spans="2:7" ht="21.75" customHeight="1">
      <c r="B2" s="123" t="s">
        <v>254</v>
      </c>
      <c r="C2" s="123"/>
      <c r="D2" s="123"/>
      <c r="E2" s="123"/>
      <c r="F2" s="123"/>
      <c r="G2" s="123"/>
    </row>
    <row r="3" spans="2:7" ht="15.75" thickBot="1">
      <c r="B3" s="75"/>
      <c r="C3" s="75"/>
      <c r="D3" s="75"/>
      <c r="E3" s="75"/>
      <c r="F3" s="75"/>
    </row>
    <row r="4" spans="2:7" ht="36" customHeight="1">
      <c r="B4" s="47" t="s">
        <v>252</v>
      </c>
      <c r="C4" s="48" t="s">
        <v>268</v>
      </c>
      <c r="D4" s="48" t="s">
        <v>269</v>
      </c>
      <c r="E4" s="48" t="s">
        <v>224</v>
      </c>
      <c r="F4" s="48" t="s">
        <v>1</v>
      </c>
      <c r="G4" s="76" t="s">
        <v>259</v>
      </c>
    </row>
    <row r="5" spans="2:7">
      <c r="B5" s="71" t="s">
        <v>243</v>
      </c>
      <c r="C5" s="33">
        <v>289636</v>
      </c>
      <c r="D5" s="33">
        <v>373660</v>
      </c>
      <c r="E5" s="33">
        <f>D5-C5</f>
        <v>84024</v>
      </c>
      <c r="F5" s="87">
        <f>E5/C5</f>
        <v>0.29010205913629522</v>
      </c>
      <c r="G5" s="80">
        <f>D5/'2016 4 Month'!D2</f>
        <v>0.23398851285853484</v>
      </c>
    </row>
    <row r="6" spans="2:7">
      <c r="B6" s="72" t="s">
        <v>242</v>
      </c>
      <c r="C6" s="33">
        <v>344940</v>
      </c>
      <c r="D6" s="33">
        <v>372702</v>
      </c>
      <c r="E6" s="33">
        <f t="shared" ref="E6:E24" si="0">D6-C6</f>
        <v>27762</v>
      </c>
      <c r="F6" s="87">
        <f t="shared" ref="F6:F24" si="1">E6/C6</f>
        <v>8.0483562358671074E-2</v>
      </c>
      <c r="G6" s="80">
        <f>D6/'2016 4 Month'!D2</f>
        <v>0.23338860653910412</v>
      </c>
    </row>
    <row r="7" spans="2:7">
      <c r="B7" s="72" t="s">
        <v>240</v>
      </c>
      <c r="C7" s="33">
        <v>248271</v>
      </c>
      <c r="D7" s="33">
        <v>265803</v>
      </c>
      <c r="E7" s="33">
        <f t="shared" si="0"/>
        <v>17532</v>
      </c>
      <c r="F7" s="87">
        <f t="shared" si="1"/>
        <v>7.0616382904165206E-2</v>
      </c>
      <c r="G7" s="80">
        <f>D7/'2016 4 Month'!D2</f>
        <v>0.16644770294743116</v>
      </c>
    </row>
    <row r="8" spans="2:7">
      <c r="B8" s="72" t="s">
        <v>238</v>
      </c>
      <c r="C8" s="33">
        <v>170038</v>
      </c>
      <c r="D8" s="33">
        <v>192592</v>
      </c>
      <c r="E8" s="33">
        <f t="shared" si="0"/>
        <v>22554</v>
      </c>
      <c r="F8" s="87">
        <f t="shared" si="1"/>
        <v>0.13264093908420471</v>
      </c>
      <c r="G8" s="80">
        <f>D8/'2016 4 Month'!D2</f>
        <v>0.1206024612440479</v>
      </c>
    </row>
    <row r="9" spans="2:7">
      <c r="B9" s="72" t="s">
        <v>235</v>
      </c>
      <c r="C9" s="33">
        <v>133973</v>
      </c>
      <c r="D9" s="33">
        <v>183571</v>
      </c>
      <c r="E9" s="33">
        <f t="shared" si="0"/>
        <v>49598</v>
      </c>
      <c r="F9" s="87">
        <f t="shared" si="1"/>
        <v>0.37020892269337852</v>
      </c>
      <c r="G9" s="80">
        <f>D9/'2016 4 Month'!D2</f>
        <v>0.11495344777057778</v>
      </c>
    </row>
    <row r="10" spans="2:7">
      <c r="B10" s="72" t="s">
        <v>244</v>
      </c>
      <c r="C10" s="33">
        <v>59199</v>
      </c>
      <c r="D10" s="33">
        <v>52545</v>
      </c>
      <c r="E10" s="33">
        <f t="shared" si="0"/>
        <v>-6654</v>
      </c>
      <c r="F10" s="87">
        <f t="shared" si="1"/>
        <v>-0.11240054730654234</v>
      </c>
      <c r="G10" s="80">
        <f>D10/'2016 4 Month'!D2</f>
        <v>3.2904047551655817E-2</v>
      </c>
    </row>
    <row r="11" spans="2:7">
      <c r="B11" s="72" t="s">
        <v>239</v>
      </c>
      <c r="C11" s="33">
        <v>45862</v>
      </c>
      <c r="D11" s="33">
        <v>46811</v>
      </c>
      <c r="E11" s="33">
        <f t="shared" si="0"/>
        <v>949</v>
      </c>
      <c r="F11" s="87">
        <f t="shared" si="1"/>
        <v>2.0692512319567397E-2</v>
      </c>
      <c r="G11" s="80">
        <f>D11/'2016 4 Month'!D2</f>
        <v>2.9313376533267873E-2</v>
      </c>
    </row>
    <row r="12" spans="2:7">
      <c r="B12" s="72" t="s">
        <v>246</v>
      </c>
      <c r="C12" s="33">
        <v>19131</v>
      </c>
      <c r="D12" s="33">
        <v>25127</v>
      </c>
      <c r="E12" s="33">
        <f t="shared" si="0"/>
        <v>5996</v>
      </c>
      <c r="F12" s="87">
        <f t="shared" si="1"/>
        <v>0.31341801264962627</v>
      </c>
      <c r="G12" s="80">
        <f>D12/'2016 4 Month'!D2</f>
        <v>1.5734703641268544E-2</v>
      </c>
    </row>
    <row r="13" spans="2:7">
      <c r="B13" s="72" t="s">
        <v>245</v>
      </c>
      <c r="C13" s="33">
        <v>17610</v>
      </c>
      <c r="D13" s="33">
        <v>17264</v>
      </c>
      <c r="E13" s="33">
        <f t="shared" si="0"/>
        <v>-346</v>
      </c>
      <c r="F13" s="87">
        <f t="shared" si="1"/>
        <v>-1.964792731402612E-2</v>
      </c>
      <c r="G13" s="80">
        <f>D13/'2016 4 Month'!D2</f>
        <v>1.0810837890033039E-2</v>
      </c>
    </row>
    <row r="14" spans="2:7">
      <c r="B14" s="72" t="s">
        <v>234</v>
      </c>
      <c r="C14" s="33">
        <v>15813</v>
      </c>
      <c r="D14" s="33">
        <v>17199</v>
      </c>
      <c r="E14" s="33">
        <f t="shared" si="0"/>
        <v>1386</v>
      </c>
      <c r="F14" s="87">
        <f t="shared" si="1"/>
        <v>8.7649402390438252E-2</v>
      </c>
      <c r="G14" s="80">
        <f>D14/'2016 4 Month'!D2</f>
        <v>1.077013443412177E-2</v>
      </c>
    </row>
    <row r="15" spans="2:7">
      <c r="B15" s="72" t="s">
        <v>256</v>
      </c>
      <c r="C15" s="33">
        <v>7130</v>
      </c>
      <c r="D15" s="33">
        <v>11213</v>
      </c>
      <c r="E15" s="33">
        <f t="shared" si="0"/>
        <v>4083</v>
      </c>
      <c r="F15" s="87">
        <f t="shared" si="1"/>
        <v>0.57265077138849929</v>
      </c>
      <c r="G15" s="80">
        <f>D15/'2016 4 Month'!D2</f>
        <v>7.0216592482009073E-3</v>
      </c>
    </row>
    <row r="16" spans="2:7">
      <c r="B16" s="72" t="s">
        <v>237</v>
      </c>
      <c r="C16" s="33">
        <v>8049</v>
      </c>
      <c r="D16" s="33">
        <v>7951</v>
      </c>
      <c r="E16" s="33">
        <f t="shared" si="0"/>
        <v>-98</v>
      </c>
      <c r="F16" s="87">
        <f t="shared" si="1"/>
        <v>-1.2175425518697975E-2</v>
      </c>
      <c r="G16" s="80">
        <f>D16/'2016 4 Month'!D2</f>
        <v>4.9789719684692245E-3</v>
      </c>
    </row>
    <row r="17" spans="2:7">
      <c r="B17" s="72" t="s">
        <v>247</v>
      </c>
      <c r="C17" s="33">
        <v>9088</v>
      </c>
      <c r="D17" s="33">
        <v>7591</v>
      </c>
      <c r="E17" s="33">
        <f t="shared" si="0"/>
        <v>-1497</v>
      </c>
      <c r="F17" s="87">
        <f t="shared" si="1"/>
        <v>-0.16472271126760563</v>
      </c>
      <c r="G17" s="80">
        <f>D17/'2016 4 Month'!D2</f>
        <v>4.7535374434221961E-3</v>
      </c>
    </row>
    <row r="18" spans="2:7">
      <c r="B18" s="72" t="s">
        <v>255</v>
      </c>
      <c r="C18" s="33">
        <v>0</v>
      </c>
      <c r="D18" s="33">
        <v>7517</v>
      </c>
      <c r="E18" s="33">
        <f t="shared" si="0"/>
        <v>7517</v>
      </c>
      <c r="F18" s="87"/>
      <c r="G18" s="80">
        <f>D18/'2016 4 Month'!D2</f>
        <v>4.7071981243847517E-3</v>
      </c>
    </row>
    <row r="19" spans="2:7">
      <c r="B19" s="72" t="s">
        <v>249</v>
      </c>
      <c r="C19" s="33">
        <v>4413</v>
      </c>
      <c r="D19" s="33">
        <v>5827</v>
      </c>
      <c r="E19" s="33">
        <f t="shared" si="0"/>
        <v>1414</v>
      </c>
      <c r="F19" s="87">
        <f t="shared" si="1"/>
        <v>0.32041694992068886</v>
      </c>
      <c r="G19" s="80">
        <f>D19/'2016 4 Month'!D2</f>
        <v>3.6489082706917583E-3</v>
      </c>
    </row>
    <row r="20" spans="2:7">
      <c r="B20" s="72" t="s">
        <v>251</v>
      </c>
      <c r="C20" s="33">
        <v>6094</v>
      </c>
      <c r="D20" s="33">
        <v>5141</v>
      </c>
      <c r="E20" s="33">
        <f t="shared" si="0"/>
        <v>-953</v>
      </c>
      <c r="F20" s="87">
        <f t="shared" si="1"/>
        <v>-0.15638332786347225</v>
      </c>
      <c r="G20" s="80">
        <f>D20/'2016 4 Month'!D2</f>
        <v>3.219330259074366E-3</v>
      </c>
    </row>
    <row r="21" spans="2:7">
      <c r="B21" s="72" t="s">
        <v>248</v>
      </c>
      <c r="C21" s="33">
        <v>3518</v>
      </c>
      <c r="D21" s="33">
        <v>3332</v>
      </c>
      <c r="E21" s="33">
        <f t="shared" si="0"/>
        <v>-186</v>
      </c>
      <c r="F21" s="87">
        <f t="shared" si="1"/>
        <v>-5.2870949403069925E-2</v>
      </c>
      <c r="G21" s="80">
        <f>D21/'2016 4 Month'!D2</f>
        <v>2.0865217707130494E-3</v>
      </c>
    </row>
    <row r="22" spans="2:7">
      <c r="B22" s="72" t="s">
        <v>250</v>
      </c>
      <c r="C22" s="33">
        <v>959</v>
      </c>
      <c r="D22" s="33">
        <v>888</v>
      </c>
      <c r="E22" s="33">
        <f t="shared" si="0"/>
        <v>-71</v>
      </c>
      <c r="F22" s="87">
        <f t="shared" si="1"/>
        <v>-7.40354535974974E-2</v>
      </c>
      <c r="G22" s="80">
        <f>D22/'2016 4 Month'!D2</f>
        <v>5.5607182844933615E-4</v>
      </c>
    </row>
    <row r="23" spans="2:7">
      <c r="B23" s="72" t="s">
        <v>241</v>
      </c>
      <c r="C23" s="33">
        <v>97</v>
      </c>
      <c r="D23" s="33">
        <v>96</v>
      </c>
      <c r="E23" s="33">
        <f t="shared" si="0"/>
        <v>-1</v>
      </c>
      <c r="F23" s="87">
        <f t="shared" si="1"/>
        <v>-1.0309278350515464E-2</v>
      </c>
      <c r="G23" s="80">
        <f>D23/'2016 4 Month'!D2</f>
        <v>6.0115873345874172E-5</v>
      </c>
    </row>
    <row r="24" spans="2:7" ht="13.5" thickBot="1">
      <c r="B24" s="73" t="s">
        <v>236</v>
      </c>
      <c r="C24" s="42">
        <v>93</v>
      </c>
      <c r="D24" s="42">
        <v>86</v>
      </c>
      <c r="E24" s="42">
        <f t="shared" si="0"/>
        <v>-7</v>
      </c>
      <c r="F24" s="88">
        <f t="shared" si="1"/>
        <v>-7.5268817204301078E-2</v>
      </c>
      <c r="G24" s="84">
        <f>D24/'2016 4 Month'!D2</f>
        <v>5.3853803205678943E-5</v>
      </c>
    </row>
    <row r="26" spans="2:7">
      <c r="B26" s="1" t="s">
        <v>150</v>
      </c>
    </row>
  </sheetData>
  <mergeCells count="1">
    <mergeCell ref="B2:G2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 4 Month</vt:lpstr>
      <vt:lpstr>Top15</vt:lpstr>
      <vt:lpstr>Types of vizit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2016-05-05T13:49:34Z</dcterms:modified>
</cp:coreProperties>
</file>