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4 12 months" sheetId="1" r:id="rId1"/>
    <sheet name="Top15" sheetId="2" r:id="rId2"/>
    <sheet name="Types of Visit" sheetId="9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D228" i="1"/>
  <c r="E103" l="1"/>
  <c r="C220"/>
  <c r="C33"/>
  <c r="C228"/>
  <c r="C215"/>
  <c r="C209"/>
  <c r="C192"/>
  <c r="C172"/>
  <c r="C156"/>
  <c r="C10" i="3" s="1"/>
  <c r="C146" i="1"/>
  <c r="C136"/>
  <c r="C120"/>
  <c r="C112"/>
  <c r="C96"/>
  <c r="C92"/>
  <c r="C84"/>
  <c r="C64"/>
  <c r="C59"/>
  <c r="C49"/>
  <c r="C25"/>
  <c r="C4"/>
  <c r="E229"/>
  <c r="D220"/>
  <c r="D215"/>
  <c r="D209"/>
  <c r="D192"/>
  <c r="D172"/>
  <c r="D156"/>
  <c r="D10" i="3" s="1"/>
  <c r="D146" i="1"/>
  <c r="D136"/>
  <c r="D120"/>
  <c r="D112"/>
  <c r="D96"/>
  <c r="D92"/>
  <c r="D84"/>
  <c r="D64"/>
  <c r="D59"/>
  <c r="D49"/>
  <c r="D33"/>
  <c r="D25"/>
  <c r="D4"/>
  <c r="E7" i="11"/>
  <c r="F7" s="1"/>
  <c r="E11"/>
  <c r="F11" s="1"/>
  <c r="E12"/>
  <c r="F12" s="1"/>
  <c r="E16"/>
  <c r="F16" s="1"/>
  <c r="E19"/>
  <c r="F19" s="1"/>
  <c r="E23"/>
  <c r="F23" s="1"/>
  <c r="E5"/>
  <c r="F5" s="1"/>
  <c r="E15"/>
  <c r="F15" s="1"/>
  <c r="E21"/>
  <c r="F21" s="1"/>
  <c r="F7" i="9"/>
  <c r="E22" i="11"/>
  <c r="F22" s="1"/>
  <c r="E20"/>
  <c r="F20" s="1"/>
  <c r="E18"/>
  <c r="F18" s="1"/>
  <c r="E17"/>
  <c r="F17" s="1"/>
  <c r="E14"/>
  <c r="F14" s="1"/>
  <c r="E13"/>
  <c r="F13" s="1"/>
  <c r="E10"/>
  <c r="F10" s="1"/>
  <c r="E9"/>
  <c r="F9" s="1"/>
  <c r="E8"/>
  <c r="F8" s="1"/>
  <c r="E6"/>
  <c r="F6" s="1"/>
  <c r="D111" i="1" l="1"/>
  <c r="D8" i="3" s="1"/>
  <c r="C3" i="1"/>
  <c r="C6" i="3" s="1"/>
  <c r="C171" i="1"/>
  <c r="C9" i="3" s="1"/>
  <c r="C111" i="1"/>
  <c r="C8" i="3" s="1"/>
  <c r="C63" i="1"/>
  <c r="C7" i="3" s="1"/>
  <c r="D171" i="1"/>
  <c r="D9" i="3" s="1"/>
  <c r="D63" i="1"/>
  <c r="D7" i="3" s="1"/>
  <c r="D3" i="1"/>
  <c r="D6" i="3" s="1"/>
  <c r="F8" i="9"/>
  <c r="E7"/>
  <c r="F6"/>
  <c r="E6"/>
  <c r="F5"/>
  <c r="E5"/>
  <c r="C2" i="1" l="1"/>
  <c r="D2"/>
  <c r="E8" i="9"/>
  <c r="E5" i="8"/>
  <c r="F5" s="1"/>
  <c r="E6"/>
  <c r="F6" s="1"/>
  <c r="E7"/>
  <c r="F7" s="1"/>
  <c r="E8"/>
  <c r="F8" s="1"/>
  <c r="E2" i="1" l="1"/>
  <c r="F2" s="1"/>
  <c r="F7" i="2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6"/>
  <c r="G6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F69" s="1"/>
  <c r="E70"/>
  <c r="F70" s="1"/>
  <c r="E71"/>
  <c r="F71" s="1"/>
  <c r="E72"/>
  <c r="F72" s="1"/>
  <c r="E73"/>
  <c r="F73" s="1"/>
  <c r="E74"/>
  <c r="E75"/>
  <c r="E76"/>
  <c r="F76" s="1"/>
  <c r="E77"/>
  <c r="E78"/>
  <c r="E79"/>
  <c r="F79" s="1"/>
  <c r="E80"/>
  <c r="F80" s="1"/>
  <c r="E81"/>
  <c r="F81" s="1"/>
  <c r="E82"/>
  <c r="F82" s="1"/>
  <c r="E83"/>
  <c r="F83" s="1"/>
  <c r="E85"/>
  <c r="E86"/>
  <c r="F86" s="1"/>
  <c r="E87"/>
  <c r="F87" s="1"/>
  <c r="E88"/>
  <c r="F88" s="1"/>
  <c r="E89"/>
  <c r="F89" s="1"/>
  <c r="E90"/>
  <c r="F90" s="1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F100" s="1"/>
  <c r="E101"/>
  <c r="F101" s="1"/>
  <c r="E102"/>
  <c r="F102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1"/>
  <c r="F121" s="1"/>
  <c r="E122"/>
  <c r="F122" s="1"/>
  <c r="E123"/>
  <c r="F123" s="1"/>
  <c r="E124"/>
  <c r="F124" s="1"/>
  <c r="E125"/>
  <c r="F125" s="1"/>
  <c r="E126"/>
  <c r="E127"/>
  <c r="F127" s="1"/>
  <c r="E128"/>
  <c r="E129"/>
  <c r="E130"/>
  <c r="F130" s="1"/>
  <c r="E131"/>
  <c r="F131" s="1"/>
  <c r="E132"/>
  <c r="E133"/>
  <c r="F133" s="1"/>
  <c r="E134"/>
  <c r="F134" s="1"/>
  <c r="E135"/>
  <c r="F135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10"/>
  <c r="E211"/>
  <c r="F211" s="1"/>
  <c r="E212"/>
  <c r="F212" s="1"/>
  <c r="E213"/>
  <c r="F213" s="1"/>
  <c r="E214"/>
  <c r="E216"/>
  <c r="F216" s="1"/>
  <c r="E217"/>
  <c r="F217" s="1"/>
  <c r="E218"/>
  <c r="F218" s="1"/>
  <c r="E219"/>
  <c r="F219" s="1"/>
  <c r="E221"/>
  <c r="E222"/>
  <c r="F222" s="1"/>
  <c r="E223"/>
  <c r="F223" s="1"/>
  <c r="E224"/>
  <c r="F224" s="1"/>
  <c r="E225"/>
  <c r="F225" s="1"/>
  <c r="E226"/>
  <c r="F226" s="1"/>
  <c r="E227"/>
  <c r="F229"/>
  <c r="E230"/>
  <c r="F230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E59" l="1"/>
  <c r="F59" s="1"/>
  <c r="E49"/>
  <c r="F49" s="1"/>
  <c r="E25"/>
  <c r="F25" s="1"/>
  <c r="E192"/>
  <c r="F192" s="1"/>
  <c r="E4" l="1"/>
  <c r="F4" s="1"/>
  <c r="E220"/>
  <c r="F220" s="1"/>
  <c r="E92"/>
  <c r="F92" s="1"/>
  <c r="E33"/>
  <c r="F33" s="1"/>
  <c r="E146"/>
  <c r="F146" s="1"/>
  <c r="E228"/>
  <c r="F228" s="1"/>
  <c r="E215"/>
  <c r="F215" s="1"/>
  <c r="E209"/>
  <c r="F209" s="1"/>
  <c r="E172"/>
  <c r="F172" s="1"/>
  <c r="E136"/>
  <c r="F136" s="1"/>
  <c r="E120"/>
  <c r="F120" s="1"/>
  <c r="E112"/>
  <c r="F112" s="1"/>
  <c r="E96"/>
  <c r="F96" s="1"/>
  <c r="E84"/>
  <c r="F84" s="1"/>
  <c r="E10" i="3"/>
  <c r="F10" s="1"/>
  <c r="E156" i="1"/>
  <c r="E7" i="3" l="1"/>
  <c r="F7" s="1"/>
  <c r="E63" i="1"/>
  <c r="E8" i="3"/>
  <c r="F8" s="1"/>
  <c r="E111" i="1"/>
  <c r="F156"/>
  <c r="E171"/>
  <c r="E6" i="3"/>
  <c r="F6" s="1"/>
  <c r="E3" i="1"/>
  <c r="D5" i="3"/>
  <c r="E9" l="1"/>
  <c r="F9" s="1"/>
  <c r="F63" i="1"/>
  <c r="F171"/>
  <c r="F111"/>
  <c r="F3"/>
  <c r="C5" i="3" l="1"/>
  <c r="E5" l="1"/>
  <c r="F5" s="1"/>
</calcChain>
</file>

<file path=xl/sharedStrings.xml><?xml version="1.0" encoding="utf-8"?>
<sst xmlns="http://schemas.openxmlformats.org/spreadsheetml/2006/main" count="318" uniqueCount="277">
  <si>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</si>
  <si>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</si>
  <si>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</si>
  <si>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</si>
  <si>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</si>
  <si>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</si>
  <si>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</si>
  <si>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</si>
  <si>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</si>
  <si>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</si>
  <si>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</si>
  <si>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</si>
  <si>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</si>
  <si>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</si>
  <si>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</si>
  <si>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</si>
  <si>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</si>
  <si>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</si>
  <si>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</si>
  <si>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</si>
  <si>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</si>
  <si>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</si>
  <si>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</si>
  <si>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</si>
  <si>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</si>
  <si>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</si>
  <si>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</si>
  <si>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</si>
  <si>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</si>
  <si>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</si>
  <si>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</si>
  <si>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</si>
  <si>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</si>
  <si>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</si>
  <si>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</si>
  <si>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</si>
  <si>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</si>
  <si>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</si>
  <si>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</si>
  <si>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Liechtenstein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</si>
  <si>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</si>
  <si>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</si>
  <si>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</si>
  <si>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</si>
  <si>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</si>
  <si>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</si>
  <si>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</si>
  <si>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</si>
  <si>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</si>
  <si>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</si>
  <si>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Bahamas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</si>
  <si>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</si>
  <si>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</si>
  <si>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</si>
  <si>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</si>
  <si>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</si>
  <si>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</si>
  <si>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</si>
  <si>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</si>
  <si>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</si>
  <si>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</si>
  <si>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</si>
  <si>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</si>
  <si>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</si>
  <si>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</si>
  <si>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</si>
  <si>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</si>
  <si>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</si>
  <si>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</si>
  <si>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</si>
  <si>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</si>
  <si>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</si>
  <si>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</si>
  <si>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</si>
  <si>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</si>
  <si>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</si>
  <si>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</si>
  <si>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</si>
  <si>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</si>
  <si>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</si>
  <si>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</si>
  <si>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</si>
  <si>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Cambodia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</si>
  <si>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</si>
  <si>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</si>
  <si>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</si>
  <si>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</si>
  <si>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</si>
  <si>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</si>
  <si>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</si>
  <si>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</si>
  <si>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</si>
  <si>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</si>
  <si>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</si>
  <si>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</si>
  <si>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</si>
  <si>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</si>
  <si>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</si>
  <si>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</si>
  <si>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</si>
  <si>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</si>
  <si>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</si>
  <si>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</si>
  <si>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</si>
  <si>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</si>
  <si>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</si>
  <si>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</si>
  <si>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</si>
  <si>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</si>
  <si>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</si>
  <si>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</si>
  <si>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</si>
  <si>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</si>
  <si>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</si>
  <si>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</si>
  <si>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</si>
  <si>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</si>
  <si>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</si>
  <si>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</si>
  <si>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</si>
  <si>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</si>
  <si>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</si>
  <si>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</si>
  <si>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</si>
  <si>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</si>
  <si>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</si>
  <si>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</si>
  <si>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</si>
  <si>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</si>
  <si>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</si>
  <si>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</si>
  <si>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</si>
  <si>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</si>
  <si>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</si>
  <si>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</si>
  <si>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</si>
  <si>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</si>
  <si>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</si>
  <si>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</si>
  <si>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</si>
  <si>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</si>
  <si>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</si>
  <si>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</si>
  <si>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</si>
  <si>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</si>
  <si>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</si>
  <si>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</si>
  <si>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</si>
  <si>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</si>
  <si>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</si>
  <si>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</si>
  <si>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</si>
  <si>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</si>
  <si>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</si>
  <si>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</si>
  <si>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</si>
  <si>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</si>
  <si>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</si>
  <si>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</si>
  <si>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</si>
  <si>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</si>
  <si>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</si>
  <si>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</si>
  <si>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</si>
  <si>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</si>
  <si>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</si>
  <si>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</si>
  <si>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</si>
  <si>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</si>
  <si>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</si>
  <si>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</si>
  <si>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North Korea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</si>
  <si>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</si>
  <si>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</si>
  <si>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</si>
  <si>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</si>
  <si>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</si>
  <si>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</si>
  <si>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</si>
  <si>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</si>
  <si>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</si>
  <si>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</si>
  <si>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</si>
  <si>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</si>
  <si>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</si>
  <si>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</si>
  <si>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</si>
  <si>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</si>
  <si>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</si>
  <si>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</si>
  <si>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</si>
  <si>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</si>
  <si>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</si>
  <si>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</si>
  <si>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</si>
  <si>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</si>
  <si>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</si>
  <si>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</si>
  <si>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</si>
  <si>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</si>
  <si>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</si>
  <si>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Laos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</si>
  <si>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</si>
  <si>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</si>
  <si>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</si>
  <si>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</si>
  <si>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</si>
  <si>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</si>
  <si>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</si>
  <si>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</si>
  <si>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</si>
  <si>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</si>
  <si>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</si>
  <si>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</si>
  <si>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</si>
  <si>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</si>
  <si>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</si>
  <si>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</si>
  <si>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</si>
  <si>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</si>
  <si>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</si>
  <si>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</si>
  <si>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</si>
  <si>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</si>
  <si>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</si>
  <si>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</si>
  <si>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</si>
  <si>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</si>
  <si>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</si>
  <si>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</si>
  <si>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</si>
  <si>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</si>
  <si>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</si>
  <si>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</si>
  <si>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</si>
  <si>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</si>
  <si>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</si>
  <si>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</si>
  <si>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</si>
  <si>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</si>
  <si>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</si>
  <si>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</si>
  <si>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</si>
  <si>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</si>
  <si>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USA</t>
  </si>
  <si>
    <t>Transit</t>
  </si>
  <si>
    <t xml:space="preserve">  Types of Visit</t>
  </si>
  <si>
    <t xml:space="preserve"> 24 hour and more </t>
  </si>
  <si>
    <t>Airport Batumi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</si>
  <si>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</si>
  <si>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</si>
  <si>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</si>
  <si>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</si>
  <si>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</si>
  <si>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</si>
  <si>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</si>
  <si>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</si>
  <si>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</si>
  <si>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</si>
  <si>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</si>
  <si>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</si>
  <si>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</si>
  <si>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</si>
  <si>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</si>
  <si>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</si>
  <si>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</si>
  <si>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</si>
  <si>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</si>
  <si>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2013: 12 months</t>
  </si>
  <si>
    <t>2014: 12 months</t>
  </si>
  <si>
    <t>2013: 12 Months</t>
  </si>
  <si>
    <t>2014: 12 Months</t>
  </si>
  <si>
    <t>Kyrgyzstan</t>
  </si>
  <si>
    <t>Falkland Islands</t>
  </si>
  <si>
    <t>Same-day visit</t>
  </si>
  <si>
    <t xml:space="preserve"> Arrivals by Borders</t>
  </si>
  <si>
    <t xml:space="preserve"> Arrivals by Types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</si>
</sst>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8"/>
      <color rgb="FF4B4B4B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4" borderId="22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" fillId="7" borderId="0" applyNumberFormat="0" applyBorder="0" applyAlignment="0" applyProtection="0"/>
  </cellStyleXfs>
  <cellXfs count="123">
    <xf numFmtId="0" fontId="0" fillId="0" borderId="0" xfId="0">
      <alignment vertical="center"/>
    </xf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9" fontId="12" fillId="0" borderId="5" xfId="4" applyFont="1" applyBorder="1" applyAlignment="1">
      <alignment horizontal="center" vertical="center"/>
    </xf>
    <xf numFmtId="9" fontId="12" fillId="0" borderId="6" xfId="4" applyFont="1" applyBorder="1" applyAlignment="1">
      <alignment horizontal="center" vertical="center"/>
    </xf>
    <xf numFmtId="0" fontId="13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3" fontId="11" fillId="0" borderId="11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9" fontId="7" fillId="0" borderId="5" xfId="3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9" fontId="7" fillId="0" borderId="6" xfId="3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9" fontId="7" fillId="0" borderId="5" xfId="3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9" fontId="7" fillId="0" borderId="6" xfId="3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9" fontId="12" fillId="2" borderId="5" xfId="4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9" fontId="8" fillId="0" borderId="5" xfId="3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9" fontId="8" fillId="0" borderId="6" xfId="3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 wrapText="1"/>
    </xf>
    <xf numFmtId="0" fontId="19" fillId="5" borderId="7" xfId="7" applyNumberFormat="1" applyBorder="1" applyAlignment="1">
      <alignment horizontal="center" vertical="center" wrapText="1"/>
    </xf>
    <xf numFmtId="0" fontId="19" fillId="5" borderId="8" xfId="7" applyNumberFormat="1" applyBorder="1" applyAlignment="1">
      <alignment horizontal="center" vertical="center" wrapText="1"/>
    </xf>
    <xf numFmtId="3" fontId="19" fillId="5" borderId="9" xfId="7" applyNumberFormat="1" applyBorder="1" applyAlignment="1">
      <alignment horizontal="center" vertical="center" wrapText="1"/>
    </xf>
    <xf numFmtId="3" fontId="18" fillId="4" borderId="22" xfId="6" applyNumberFormat="1" applyAlignment="1">
      <alignment horizontal="center" vertical="center"/>
    </xf>
    <xf numFmtId="0" fontId="19" fillId="5" borderId="16" xfId="7" applyBorder="1" applyAlignment="1">
      <alignment horizontal="center" vertical="center" wrapText="1"/>
    </xf>
    <xf numFmtId="0" fontId="19" fillId="5" borderId="14" xfId="7" applyBorder="1" applyAlignment="1">
      <alignment horizontal="center" vertical="center" wrapText="1"/>
    </xf>
    <xf numFmtId="0" fontId="19" fillId="5" borderId="8" xfId="7" applyBorder="1" applyAlignment="1">
      <alignment horizontal="center" vertical="center" wrapText="1"/>
    </xf>
    <xf numFmtId="0" fontId="19" fillId="5" borderId="9" xfId="7" applyBorder="1" applyAlignment="1">
      <alignment horizontal="center" vertical="center" wrapText="1"/>
    </xf>
    <xf numFmtId="0" fontId="1" fillId="7" borderId="2" xfId="9" applyNumberFormat="1" applyBorder="1" applyAlignment="1">
      <alignment horizontal="center" vertical="center"/>
    </xf>
    <xf numFmtId="3" fontId="1" fillId="7" borderId="1" xfId="9" applyNumberFormat="1" applyBorder="1" applyAlignment="1">
      <alignment horizontal="center" vertical="center"/>
    </xf>
    <xf numFmtId="9" fontId="1" fillId="7" borderId="5" xfId="9" applyNumberFormat="1" applyBorder="1" applyAlignment="1">
      <alignment horizontal="center" vertical="center"/>
    </xf>
    <xf numFmtId="0" fontId="1" fillId="7" borderId="13" xfId="9" applyNumberFormat="1" applyBorder="1" applyAlignment="1">
      <alignment horizontal="center" vertical="center"/>
    </xf>
    <xf numFmtId="3" fontId="1" fillId="7" borderId="12" xfId="9" applyNumberFormat="1" applyBorder="1" applyAlignment="1">
      <alignment horizontal="center" vertical="center"/>
    </xf>
    <xf numFmtId="3" fontId="1" fillId="7" borderId="1" xfId="9" applyNumberFormat="1" applyBorder="1" applyAlignment="1" applyProtection="1">
      <alignment horizontal="center" vertical="center" wrapText="1"/>
      <protection locked="0"/>
    </xf>
    <xf numFmtId="3" fontId="1" fillId="7" borderId="10" xfId="9" applyNumberFormat="1" applyBorder="1" applyAlignment="1">
      <alignment horizontal="center" vertical="center"/>
    </xf>
    <xf numFmtId="0" fontId="1" fillId="7" borderId="2" xfId="9" applyNumberFormat="1" applyBorder="1" applyAlignment="1">
      <alignment horizontal="center" vertical="center" wrapText="1"/>
    </xf>
    <xf numFmtId="1" fontId="1" fillId="7" borderId="2" xfId="9" applyNumberFormat="1" applyBorder="1" applyAlignment="1" applyProtection="1">
      <alignment horizontal="center" vertical="center" wrapText="1"/>
      <protection locked="0"/>
    </xf>
    <xf numFmtId="3" fontId="1" fillId="7" borderId="1" xfId="9" applyNumberFormat="1" applyBorder="1" applyAlignment="1">
      <alignment horizontal="center" vertical="center" wrapText="1"/>
    </xf>
    <xf numFmtId="3" fontId="19" fillId="6" borderId="22" xfId="8" applyNumberFormat="1" applyBorder="1" applyAlignment="1">
      <alignment horizontal="center" vertical="center" wrapText="1"/>
    </xf>
    <xf numFmtId="3" fontId="19" fillId="6" borderId="23" xfId="8" applyNumberFormat="1" applyBorder="1" applyAlignment="1">
      <alignment horizontal="center" vertical="center"/>
    </xf>
    <xf numFmtId="3" fontId="19" fillId="6" borderId="23" xfId="8" applyNumberFormat="1" applyBorder="1" applyAlignment="1" applyProtection="1">
      <alignment horizontal="center" vertical="center" wrapText="1"/>
      <protection locked="0"/>
    </xf>
    <xf numFmtId="0" fontId="18" fillId="4" borderId="24" xfId="6" applyNumberFormat="1" applyBorder="1" applyAlignment="1">
      <alignment horizontal="center" vertical="center"/>
    </xf>
    <xf numFmtId="3" fontId="18" fillId="4" borderId="22" xfId="6" applyNumberFormat="1" applyBorder="1" applyAlignment="1">
      <alignment horizontal="center" vertical="center"/>
    </xf>
    <xf numFmtId="9" fontId="18" fillId="4" borderId="25" xfId="6" applyNumberFormat="1" applyBorder="1" applyAlignment="1">
      <alignment horizontal="center" vertical="center"/>
    </xf>
    <xf numFmtId="0" fontId="19" fillId="6" borderId="24" xfId="8" applyNumberFormat="1" applyBorder="1" applyAlignment="1">
      <alignment horizontal="center" vertical="center"/>
    </xf>
    <xf numFmtId="9" fontId="19" fillId="6" borderId="25" xfId="8" applyNumberFormat="1" applyBorder="1" applyAlignment="1">
      <alignment horizontal="center" vertical="center"/>
    </xf>
    <xf numFmtId="0" fontId="19" fillId="6" borderId="26" xfId="8" applyNumberFormat="1" applyBorder="1" applyAlignment="1">
      <alignment horizontal="center" vertical="center"/>
    </xf>
    <xf numFmtId="9" fontId="19" fillId="6" borderId="27" xfId="8" applyNumberFormat="1" applyBorder="1" applyAlignment="1">
      <alignment horizontal="center" vertical="center"/>
    </xf>
    <xf numFmtId="0" fontId="19" fillId="6" borderId="26" xfId="8" applyNumberFormat="1" applyBorder="1" applyAlignment="1">
      <alignment horizontal="center" vertical="center" wrapText="1"/>
    </xf>
    <xf numFmtId="0" fontId="19" fillId="6" borderId="26" xfId="8" applyNumberForma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12" xfId="3" applyNumberFormat="1" applyFont="1" applyFill="1" applyBorder="1" applyAlignment="1">
      <alignment horizontal="center" vertical="center"/>
    </xf>
    <xf numFmtId="9" fontId="8" fillId="2" borderId="28" xfId="3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12" xfId="3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>
      <alignment horizontal="center" vertical="center"/>
    </xf>
    <xf numFmtId="9" fontId="8" fillId="2" borderId="31" xfId="3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9" fontId="12" fillId="0" borderId="5" xfId="3" applyNumberFormat="1" applyFont="1" applyBorder="1" applyAlignment="1">
      <alignment horizontal="center" vertical="center"/>
    </xf>
    <xf numFmtId="9" fontId="12" fillId="0" borderId="6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3" fontId="12" fillId="0" borderId="33" xfId="2" applyNumberFormat="1" applyFont="1" applyBorder="1" applyAlignment="1">
      <alignment horizontal="center" vertical="center"/>
    </xf>
    <xf numFmtId="3" fontId="12" fillId="0" borderId="34" xfId="2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NumberFormat="1" applyFont="1" applyFill="1" applyAlignment="1">
      <alignment horizontal="center"/>
    </xf>
    <xf numFmtId="0" fontId="19" fillId="5" borderId="7" xfId="7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2"/>
  <sheetViews>
    <sheetView tabSelected="1" workbookViewId="0">
      <selection activeCell="B3" sqref="B3"/>
    </sheetView>
  </sheetViews>
  <sheetFormatPr defaultRowHeight="15" customHeight="1"/>
  <cols>
    <col min="1" max="1" width="8.28515625" style="9" customWidth="1"/>
    <col min="2" max="2" width="27.7109375" style="9" customWidth="1"/>
    <col min="3" max="3" width="18.140625" style="9" customWidth="1"/>
    <col min="4" max="4" width="18.28515625" style="9" customWidth="1"/>
    <col min="5" max="5" width="14.42578125" style="9" customWidth="1"/>
    <col min="6" max="6" width="14.140625" style="9" customWidth="1"/>
    <col min="7" max="16384" width="9.140625" style="9"/>
  </cols>
  <sheetData>
    <row r="1" spans="2:8" ht="35.25" customHeight="1">
      <c r="B1" s="63" t="s">
        <v>0</v>
      </c>
      <c r="C1" s="64" t="s">
        <v>268</v>
      </c>
      <c r="D1" s="64" t="s">
        <v>269</v>
      </c>
      <c r="E1" s="64" t="s">
        <v>234</v>
      </c>
      <c r="F1" s="65" t="s">
        <v>1</v>
      </c>
      <c r="G1" s="50"/>
    </row>
    <row r="2" spans="2:8" ht="15" customHeight="1">
      <c r="B2" s="84" t="s">
        <v>231</v>
      </c>
      <c r="C2" s="85">
        <f>(C3+C63+C111+C156+C171+C228)</f>
        <v>5392303</v>
      </c>
      <c r="D2" s="85">
        <f>(D3+D63+D111+D156+D171+D228)</f>
        <v>5515559</v>
      </c>
      <c r="E2" s="85">
        <f>D2-C2</f>
        <v>123256</v>
      </c>
      <c r="F2" s="86">
        <f>E2/C2</f>
        <v>2.285776596752816E-2</v>
      </c>
      <c r="G2" s="93"/>
    </row>
    <row r="3" spans="2:8" ht="15" customHeight="1">
      <c r="B3" s="87" t="s">
        <v>4</v>
      </c>
      <c r="C3" s="81">
        <f>C4+C25+C33+C49+C59</f>
        <v>5168046</v>
      </c>
      <c r="D3" s="81">
        <f>D4+D25+D33+D49+D59</f>
        <v>5354633</v>
      </c>
      <c r="E3" s="81">
        <f>D3-C3</f>
        <v>186587</v>
      </c>
      <c r="F3" s="88">
        <f t="shared" ref="F3:F67" si="0">E3/C3</f>
        <v>3.6103974306730242E-2</v>
      </c>
    </row>
    <row r="4" spans="2:8">
      <c r="B4" s="71" t="s">
        <v>232</v>
      </c>
      <c r="C4" s="72">
        <f>SUM(C5:C24)</f>
        <v>3390455</v>
      </c>
      <c r="D4" s="72">
        <f>SUM(D5:D24)</f>
        <v>3722359</v>
      </c>
      <c r="E4" s="72">
        <f>D4-C4</f>
        <v>331904</v>
      </c>
      <c r="F4" s="73">
        <f t="shared" si="0"/>
        <v>9.7893645543149818E-2</v>
      </c>
    </row>
    <row r="5" spans="2:8" s="21" customFormat="1" ht="12">
      <c r="B5" s="27" t="s">
        <v>150</v>
      </c>
      <c r="C5" s="51">
        <v>1291838</v>
      </c>
      <c r="D5" s="43">
        <v>1325635</v>
      </c>
      <c r="E5" s="44">
        <f>D5-C5</f>
        <v>33797</v>
      </c>
      <c r="F5" s="28">
        <f t="shared" si="0"/>
        <v>2.6161949098880821E-2</v>
      </c>
    </row>
    <row r="6" spans="2:8" s="21" customFormat="1" ht="12">
      <c r="B6" s="27" t="s">
        <v>145</v>
      </c>
      <c r="C6" s="51">
        <v>1075857</v>
      </c>
      <c r="D6" s="43">
        <v>1283214</v>
      </c>
      <c r="E6" s="44">
        <f t="shared" ref="E6:E69" si="1">D6-C6</f>
        <v>207357</v>
      </c>
      <c r="F6" s="28">
        <f t="shared" si="0"/>
        <v>0.19273658116273817</v>
      </c>
      <c r="G6" s="56"/>
      <c r="H6" s="22"/>
    </row>
    <row r="7" spans="2:8" s="21" customFormat="1" ht="12">
      <c r="B7" s="27" t="s">
        <v>146</v>
      </c>
      <c r="C7" s="51">
        <v>12915</v>
      </c>
      <c r="D7" s="43">
        <v>19148</v>
      </c>
      <c r="E7" s="44">
        <f t="shared" si="1"/>
        <v>6233</v>
      </c>
      <c r="F7" s="28">
        <f t="shared" si="0"/>
        <v>0.48261711188540457</v>
      </c>
      <c r="G7" s="56"/>
    </row>
    <row r="8" spans="2:8" ht="15" customHeight="1">
      <c r="B8" s="29" t="s">
        <v>3</v>
      </c>
      <c r="C8" s="51">
        <v>10878</v>
      </c>
      <c r="D8" s="43">
        <v>11027</v>
      </c>
      <c r="E8" s="44">
        <f t="shared" si="1"/>
        <v>149</v>
      </c>
      <c r="F8" s="28">
        <f t="shared" si="0"/>
        <v>1.3697370840227983E-2</v>
      </c>
      <c r="G8" s="56"/>
    </row>
    <row r="9" spans="2:8" ht="15" customHeight="1">
      <c r="B9" s="29" t="s">
        <v>12</v>
      </c>
      <c r="C9" s="51">
        <v>6562</v>
      </c>
      <c r="D9" s="43">
        <v>6259</v>
      </c>
      <c r="E9" s="44">
        <f t="shared" si="1"/>
        <v>-303</v>
      </c>
      <c r="F9" s="28">
        <f t="shared" si="0"/>
        <v>-4.6174946662602863E-2</v>
      </c>
      <c r="G9" s="56"/>
    </row>
    <row r="10" spans="2:8" ht="15" customHeight="1">
      <c r="B10" s="29" t="s">
        <v>5</v>
      </c>
      <c r="C10" s="51">
        <v>3721</v>
      </c>
      <c r="D10" s="43">
        <v>3450</v>
      </c>
      <c r="E10" s="44">
        <f t="shared" si="1"/>
        <v>-271</v>
      </c>
      <c r="F10" s="28">
        <f t="shared" si="0"/>
        <v>-7.2829884439666759E-2</v>
      </c>
      <c r="G10" s="56"/>
    </row>
    <row r="11" spans="2:8" ht="15" customHeight="1">
      <c r="B11" s="29" t="s">
        <v>11</v>
      </c>
      <c r="C11" s="51">
        <v>1880</v>
      </c>
      <c r="D11" s="43">
        <v>2667</v>
      </c>
      <c r="E11" s="44">
        <f t="shared" si="1"/>
        <v>787</v>
      </c>
      <c r="F11" s="28">
        <f t="shared" si="0"/>
        <v>0.41861702127659572</v>
      </c>
      <c r="G11" s="56"/>
    </row>
    <row r="12" spans="2:8" s="21" customFormat="1" ht="15" customHeight="1">
      <c r="B12" s="27" t="s">
        <v>154</v>
      </c>
      <c r="C12" s="51">
        <v>21148</v>
      </c>
      <c r="D12" s="43">
        <v>28394</v>
      </c>
      <c r="E12" s="44">
        <f t="shared" si="1"/>
        <v>7246</v>
      </c>
      <c r="F12" s="28">
        <f t="shared" si="0"/>
        <v>0.34263287308492529</v>
      </c>
      <c r="G12" s="56"/>
    </row>
    <row r="13" spans="2:8" s="21" customFormat="1" ht="15" customHeight="1">
      <c r="B13" s="27" t="s">
        <v>272</v>
      </c>
      <c r="C13" s="51">
        <v>2672</v>
      </c>
      <c r="D13" s="43">
        <v>2489</v>
      </c>
      <c r="E13" s="44">
        <f t="shared" si="1"/>
        <v>-183</v>
      </c>
      <c r="F13" s="28">
        <f t="shared" si="0"/>
        <v>-6.8488023952095814E-2</v>
      </c>
      <c r="G13" s="56"/>
    </row>
    <row r="14" spans="2:8" ht="15" customHeight="1">
      <c r="B14" s="29" t="s">
        <v>6</v>
      </c>
      <c r="C14" s="51">
        <v>6336</v>
      </c>
      <c r="D14" s="43">
        <v>7908</v>
      </c>
      <c r="E14" s="44">
        <f t="shared" si="1"/>
        <v>1572</v>
      </c>
      <c r="F14" s="28">
        <f t="shared" si="0"/>
        <v>0.24810606060606061</v>
      </c>
      <c r="G14" s="56"/>
    </row>
    <row r="15" spans="2:8" ht="15" customHeight="1">
      <c r="B15" s="29" t="s">
        <v>7</v>
      </c>
      <c r="C15" s="51">
        <v>5647</v>
      </c>
      <c r="D15" s="43">
        <v>10917</v>
      </c>
      <c r="E15" s="44">
        <f t="shared" si="1"/>
        <v>5270</v>
      </c>
      <c r="F15" s="28">
        <f t="shared" si="0"/>
        <v>0.93323888790508236</v>
      </c>
      <c r="G15" s="56"/>
    </row>
    <row r="16" spans="2:8" s="21" customFormat="1" ht="15" customHeight="1">
      <c r="B16" s="27" t="s">
        <v>148</v>
      </c>
      <c r="C16" s="51">
        <v>5442</v>
      </c>
      <c r="D16" s="43">
        <v>6236</v>
      </c>
      <c r="E16" s="44">
        <f t="shared" si="1"/>
        <v>794</v>
      </c>
      <c r="F16" s="28">
        <f t="shared" si="0"/>
        <v>0.14590224182285924</v>
      </c>
      <c r="G16" s="56"/>
    </row>
    <row r="17" spans="2:7" ht="15" customHeight="1">
      <c r="B17" s="29" t="s">
        <v>8</v>
      </c>
      <c r="C17" s="51">
        <v>36946</v>
      </c>
      <c r="D17" s="43">
        <v>46314</v>
      </c>
      <c r="E17" s="44">
        <f t="shared" si="1"/>
        <v>9368</v>
      </c>
      <c r="F17" s="28">
        <f t="shared" si="0"/>
        <v>0.25355924863314028</v>
      </c>
      <c r="G17" s="56"/>
    </row>
    <row r="18" spans="2:7" ht="15" customHeight="1">
      <c r="B18" s="29" t="s">
        <v>9</v>
      </c>
      <c r="C18" s="51">
        <v>3524</v>
      </c>
      <c r="D18" s="43">
        <v>4135</v>
      </c>
      <c r="E18" s="44">
        <f t="shared" si="1"/>
        <v>611</v>
      </c>
      <c r="F18" s="28">
        <f t="shared" si="0"/>
        <v>0.17338251986379113</v>
      </c>
      <c r="G18" s="56"/>
    </row>
    <row r="19" spans="2:7" s="21" customFormat="1" ht="15" customHeight="1">
      <c r="B19" s="27" t="s">
        <v>149</v>
      </c>
      <c r="C19" s="51">
        <v>767396</v>
      </c>
      <c r="D19" s="43">
        <v>811621</v>
      </c>
      <c r="E19" s="44">
        <f t="shared" si="1"/>
        <v>44225</v>
      </c>
      <c r="F19" s="28">
        <f t="shared" si="0"/>
        <v>5.7629958978154691E-2</v>
      </c>
      <c r="G19" s="56"/>
    </row>
    <row r="20" spans="2:7" ht="15" customHeight="1">
      <c r="B20" s="29" t="s">
        <v>10</v>
      </c>
      <c r="C20" s="51">
        <v>1836</v>
      </c>
      <c r="D20" s="43">
        <v>2002</v>
      </c>
      <c r="E20" s="44">
        <f t="shared" si="1"/>
        <v>166</v>
      </c>
      <c r="F20" s="28">
        <f t="shared" si="0"/>
        <v>9.0413943355119819E-2</v>
      </c>
      <c r="G20" s="56"/>
    </row>
    <row r="21" spans="2:7" s="21" customFormat="1" ht="15" customHeight="1">
      <c r="B21" s="27" t="s">
        <v>151</v>
      </c>
      <c r="C21" s="51">
        <v>816</v>
      </c>
      <c r="D21" s="43">
        <v>859</v>
      </c>
      <c r="E21" s="44">
        <f t="shared" si="1"/>
        <v>43</v>
      </c>
      <c r="F21" s="28">
        <f t="shared" si="0"/>
        <v>5.2696078431372549E-2</v>
      </c>
      <c r="G21" s="56"/>
    </row>
    <row r="22" spans="2:7" s="21" customFormat="1" ht="15" customHeight="1">
      <c r="B22" s="30" t="s">
        <v>147</v>
      </c>
      <c r="C22" s="51">
        <v>2506</v>
      </c>
      <c r="D22" s="43">
        <v>2916</v>
      </c>
      <c r="E22" s="44">
        <f t="shared" si="1"/>
        <v>410</v>
      </c>
      <c r="F22" s="28">
        <f t="shared" si="0"/>
        <v>0.16360734237829211</v>
      </c>
      <c r="G22" s="56"/>
    </row>
    <row r="23" spans="2:7" s="21" customFormat="1" ht="15" customHeight="1">
      <c r="B23" s="30" t="s">
        <v>153</v>
      </c>
      <c r="C23" s="51">
        <v>126797</v>
      </c>
      <c r="D23" s="43">
        <v>143521</v>
      </c>
      <c r="E23" s="44">
        <f t="shared" si="1"/>
        <v>16724</v>
      </c>
      <c r="F23" s="28">
        <f t="shared" si="0"/>
        <v>0.13189586504412565</v>
      </c>
      <c r="G23" s="56"/>
    </row>
    <row r="24" spans="2:7" s="21" customFormat="1" ht="15" customHeight="1">
      <c r="B24" s="30" t="s">
        <v>152</v>
      </c>
      <c r="C24" s="51">
        <v>5738</v>
      </c>
      <c r="D24" s="43">
        <v>3647</v>
      </c>
      <c r="E24" s="44">
        <f t="shared" si="1"/>
        <v>-2091</v>
      </c>
      <c r="F24" s="28">
        <f t="shared" si="0"/>
        <v>-0.36441268734750787</v>
      </c>
      <c r="G24" s="56"/>
    </row>
    <row r="25" spans="2:7" ht="15" customHeight="1">
      <c r="B25" s="74" t="s">
        <v>13</v>
      </c>
      <c r="C25" s="75">
        <f>SUM(C26:C32)</f>
        <v>30167</v>
      </c>
      <c r="D25" s="75">
        <f>SUM(D26:D32)</f>
        <v>31113</v>
      </c>
      <c r="E25" s="72">
        <f t="shared" si="1"/>
        <v>946</v>
      </c>
      <c r="F25" s="73">
        <f t="shared" si="0"/>
        <v>3.1358769516358936E-2</v>
      </c>
      <c r="G25" s="55"/>
    </row>
    <row r="26" spans="2:7" ht="15" customHeight="1">
      <c r="B26" s="27" t="s">
        <v>14</v>
      </c>
      <c r="C26" s="51">
        <v>2501</v>
      </c>
      <c r="D26" s="43">
        <v>2358</v>
      </c>
      <c r="E26" s="44">
        <f t="shared" si="1"/>
        <v>-143</v>
      </c>
      <c r="F26" s="28">
        <f t="shared" si="0"/>
        <v>-5.7177129148340666E-2</v>
      </c>
      <c r="G26" s="55"/>
    </row>
    <row r="27" spans="2:7" ht="15" customHeight="1">
      <c r="B27" s="29" t="s">
        <v>18</v>
      </c>
      <c r="C27" s="51">
        <v>3331</v>
      </c>
      <c r="D27" s="43">
        <v>1887</v>
      </c>
      <c r="E27" s="44">
        <f t="shared" si="1"/>
        <v>-1444</v>
      </c>
      <c r="F27" s="28">
        <f t="shared" si="0"/>
        <v>-0.43350345241669169</v>
      </c>
      <c r="G27" s="56"/>
    </row>
    <row r="28" spans="2:7" ht="15" customHeight="1">
      <c r="B28" s="29" t="s">
        <v>16</v>
      </c>
      <c r="C28" s="51">
        <v>92</v>
      </c>
      <c r="D28" s="43">
        <v>150</v>
      </c>
      <c r="E28" s="44">
        <f t="shared" si="1"/>
        <v>58</v>
      </c>
      <c r="F28" s="28">
        <f t="shared" si="0"/>
        <v>0.63043478260869568</v>
      </c>
      <c r="G28" s="56"/>
    </row>
    <row r="29" spans="2:7" ht="15" customHeight="1">
      <c r="B29" s="29" t="s">
        <v>15</v>
      </c>
      <c r="C29" s="51">
        <v>1381</v>
      </c>
      <c r="D29" s="43">
        <v>1804</v>
      </c>
      <c r="E29" s="44">
        <f t="shared" si="1"/>
        <v>423</v>
      </c>
      <c r="F29" s="28">
        <f t="shared" si="0"/>
        <v>0.30629978276611153</v>
      </c>
      <c r="G29" s="56"/>
    </row>
    <row r="30" spans="2:7" ht="15" customHeight="1">
      <c r="B30" s="29" t="s">
        <v>17</v>
      </c>
      <c r="C30" s="51">
        <v>2008</v>
      </c>
      <c r="D30" s="43">
        <v>1915</v>
      </c>
      <c r="E30" s="44">
        <f t="shared" si="1"/>
        <v>-93</v>
      </c>
      <c r="F30" s="28">
        <f t="shared" si="0"/>
        <v>-4.6314741035856574E-2</v>
      </c>
      <c r="G30" s="56"/>
    </row>
    <row r="31" spans="2:7" ht="15" customHeight="1">
      <c r="B31" s="29" t="s">
        <v>19</v>
      </c>
      <c r="C31" s="51">
        <v>4182</v>
      </c>
      <c r="D31" s="43">
        <v>4413</v>
      </c>
      <c r="E31" s="44">
        <f t="shared" si="1"/>
        <v>231</v>
      </c>
      <c r="F31" s="28">
        <f t="shared" si="0"/>
        <v>5.5236728837876614E-2</v>
      </c>
      <c r="G31" s="56"/>
    </row>
    <row r="32" spans="2:7" ht="15" customHeight="1">
      <c r="B32" s="27" t="s">
        <v>210</v>
      </c>
      <c r="C32" s="51">
        <v>16672</v>
      </c>
      <c r="D32" s="43">
        <v>18586</v>
      </c>
      <c r="E32" s="44">
        <f t="shared" si="1"/>
        <v>1914</v>
      </c>
      <c r="F32" s="28">
        <f t="shared" si="0"/>
        <v>0.11480326295585412</v>
      </c>
      <c r="G32" s="56"/>
    </row>
    <row r="33" spans="2:7" ht="15" customHeight="1">
      <c r="B33" s="71" t="s">
        <v>20</v>
      </c>
      <c r="C33" s="72">
        <f>SUM(C34:C48)</f>
        <v>42853</v>
      </c>
      <c r="D33" s="72">
        <f>SUM(D34:D48)</f>
        <v>44206</v>
      </c>
      <c r="E33" s="72">
        <f t="shared" si="1"/>
        <v>1353</v>
      </c>
      <c r="F33" s="73">
        <f t="shared" si="0"/>
        <v>3.1573052061699296E-2</v>
      </c>
      <c r="G33" s="55"/>
    </row>
    <row r="34" spans="2:7" ht="15" customHeight="1">
      <c r="B34" s="29" t="s">
        <v>21</v>
      </c>
      <c r="C34" s="51">
        <v>315</v>
      </c>
      <c r="D34" s="43">
        <v>371</v>
      </c>
      <c r="E34" s="44">
        <f t="shared" si="1"/>
        <v>56</v>
      </c>
      <c r="F34" s="28">
        <f t="shared" si="0"/>
        <v>0.17777777777777778</v>
      </c>
      <c r="G34" s="55"/>
    </row>
    <row r="35" spans="2:7" ht="15" customHeight="1">
      <c r="B35" s="29" t="s">
        <v>22</v>
      </c>
      <c r="C35" s="51">
        <v>6</v>
      </c>
      <c r="D35" s="43">
        <v>34</v>
      </c>
      <c r="E35" s="44">
        <f t="shared" si="1"/>
        <v>28</v>
      </c>
      <c r="F35" s="28">
        <f t="shared" si="0"/>
        <v>4.666666666666667</v>
      </c>
      <c r="G35" s="56"/>
    </row>
    <row r="36" spans="2:7" ht="12">
      <c r="B36" s="29" t="s">
        <v>226</v>
      </c>
      <c r="C36" s="51">
        <v>473</v>
      </c>
      <c r="D36" s="43">
        <v>637</v>
      </c>
      <c r="E36" s="44">
        <f t="shared" si="1"/>
        <v>164</v>
      </c>
      <c r="F36" s="28">
        <f t="shared" si="0"/>
        <v>0.34672304439746299</v>
      </c>
      <c r="G36" s="56"/>
    </row>
    <row r="37" spans="2:7" ht="15" customHeight="1">
      <c r="B37" s="27" t="s">
        <v>34</v>
      </c>
      <c r="C37" s="51">
        <v>1329</v>
      </c>
      <c r="D37" s="43">
        <v>1082</v>
      </c>
      <c r="E37" s="44">
        <f t="shared" si="1"/>
        <v>-247</v>
      </c>
      <c r="F37" s="28">
        <f t="shared" si="0"/>
        <v>-0.18585402558314523</v>
      </c>
      <c r="G37" s="56"/>
    </row>
    <row r="38" spans="2:7" ht="15" customHeight="1">
      <c r="B38" s="27" t="s">
        <v>30</v>
      </c>
      <c r="C38" s="51">
        <v>22024</v>
      </c>
      <c r="D38" s="43">
        <v>21464</v>
      </c>
      <c r="E38" s="44">
        <f t="shared" si="1"/>
        <v>-560</v>
      </c>
      <c r="F38" s="28">
        <f t="shared" si="0"/>
        <v>-2.5426807119505995E-2</v>
      </c>
      <c r="G38" s="56"/>
    </row>
    <row r="39" spans="2:7" ht="15" customHeight="1">
      <c r="B39" s="27" t="s">
        <v>24</v>
      </c>
      <c r="C39" s="51">
        <v>23</v>
      </c>
      <c r="D39" s="43">
        <v>17</v>
      </c>
      <c r="E39" s="44">
        <f t="shared" si="1"/>
        <v>-6</v>
      </c>
      <c r="F39" s="28">
        <f t="shared" si="0"/>
        <v>-0.2608695652173913</v>
      </c>
      <c r="G39" s="56"/>
    </row>
    <row r="40" spans="2:7" ht="15" customHeight="1">
      <c r="B40" s="27" t="s">
        <v>25</v>
      </c>
      <c r="C40" s="51">
        <v>9677</v>
      </c>
      <c r="D40" s="43">
        <v>10421</v>
      </c>
      <c r="E40" s="44">
        <f t="shared" si="1"/>
        <v>744</v>
      </c>
      <c r="F40" s="28">
        <f t="shared" si="0"/>
        <v>7.6883331611036484E-2</v>
      </c>
      <c r="G40" s="56"/>
    </row>
    <row r="41" spans="2:7" ht="15" customHeight="1">
      <c r="B41" s="27" t="s">
        <v>26</v>
      </c>
      <c r="C41" s="51">
        <v>474</v>
      </c>
      <c r="D41" s="43">
        <v>359</v>
      </c>
      <c r="E41" s="44">
        <f t="shared" si="1"/>
        <v>-115</v>
      </c>
      <c r="F41" s="28">
        <f t="shared" si="0"/>
        <v>-0.24261603375527427</v>
      </c>
      <c r="G41" s="56"/>
    </row>
    <row r="42" spans="2:7" ht="12">
      <c r="B42" s="27" t="s">
        <v>27</v>
      </c>
      <c r="C42" s="51">
        <v>88</v>
      </c>
      <c r="D42" s="43">
        <v>145</v>
      </c>
      <c r="E42" s="44">
        <f t="shared" si="1"/>
        <v>57</v>
      </c>
      <c r="F42" s="28">
        <f t="shared" si="0"/>
        <v>0.64772727272727271</v>
      </c>
      <c r="G42" s="56"/>
    </row>
    <row r="43" spans="2:7" ht="12">
      <c r="B43" s="27" t="s">
        <v>28</v>
      </c>
      <c r="C43" s="51">
        <v>124</v>
      </c>
      <c r="D43" s="43">
        <v>192</v>
      </c>
      <c r="E43" s="44">
        <f t="shared" si="1"/>
        <v>68</v>
      </c>
      <c r="F43" s="28">
        <f t="shared" si="0"/>
        <v>0.54838709677419351</v>
      </c>
      <c r="G43" s="56"/>
    </row>
    <row r="44" spans="2:7" ht="12">
      <c r="B44" s="27" t="s">
        <v>29</v>
      </c>
      <c r="C44" s="51">
        <v>1098</v>
      </c>
      <c r="D44" s="43">
        <v>1436</v>
      </c>
      <c r="E44" s="44">
        <f t="shared" si="1"/>
        <v>338</v>
      </c>
      <c r="F44" s="28">
        <f t="shared" si="0"/>
        <v>0.30783242258652094</v>
      </c>
      <c r="G44" s="56"/>
    </row>
    <row r="45" spans="2:7" ht="12">
      <c r="B45" s="27" t="s">
        <v>31</v>
      </c>
      <c r="C45" s="51">
        <v>77</v>
      </c>
      <c r="D45" s="43">
        <v>33</v>
      </c>
      <c r="E45" s="44">
        <f t="shared" si="1"/>
        <v>-44</v>
      </c>
      <c r="F45" s="28">
        <f t="shared" si="0"/>
        <v>-0.5714285714285714</v>
      </c>
      <c r="G45" s="56"/>
    </row>
    <row r="46" spans="2:7" ht="15" customHeight="1">
      <c r="B46" s="27" t="s">
        <v>32</v>
      </c>
      <c r="C46" s="51">
        <v>1485</v>
      </c>
      <c r="D46" s="43">
        <v>1578</v>
      </c>
      <c r="E46" s="44">
        <f t="shared" si="1"/>
        <v>93</v>
      </c>
      <c r="F46" s="28">
        <f t="shared" si="0"/>
        <v>6.2626262626262627E-2</v>
      </c>
      <c r="G46" s="56"/>
    </row>
    <row r="47" spans="2:7" ht="15" customHeight="1">
      <c r="B47" s="27" t="s">
        <v>33</v>
      </c>
      <c r="C47" s="51">
        <v>937</v>
      </c>
      <c r="D47" s="43">
        <v>1018</v>
      </c>
      <c r="E47" s="44">
        <f t="shared" si="1"/>
        <v>81</v>
      </c>
      <c r="F47" s="28">
        <f t="shared" si="0"/>
        <v>8.6446104589114198E-2</v>
      </c>
      <c r="G47" s="56"/>
    </row>
    <row r="48" spans="2:7" ht="15" customHeight="1">
      <c r="B48" s="27" t="s">
        <v>23</v>
      </c>
      <c r="C48" s="51">
        <v>4723</v>
      </c>
      <c r="D48" s="43">
        <v>5419</v>
      </c>
      <c r="E48" s="44">
        <f t="shared" si="1"/>
        <v>696</v>
      </c>
      <c r="F48" s="28">
        <f t="shared" si="0"/>
        <v>0.14736396358246878</v>
      </c>
      <c r="G48" s="56"/>
    </row>
    <row r="49" spans="1:7" ht="15" customHeight="1">
      <c r="B49" s="71" t="s">
        <v>35</v>
      </c>
      <c r="C49" s="72">
        <f>SUM(C50:C58)</f>
        <v>66661</v>
      </c>
      <c r="D49" s="72">
        <f>SUM(D50:D58)</f>
        <v>71092</v>
      </c>
      <c r="E49" s="72">
        <f t="shared" si="1"/>
        <v>4431</v>
      </c>
      <c r="F49" s="73">
        <f t="shared" si="0"/>
        <v>6.6470650005250445E-2</v>
      </c>
      <c r="G49" s="55"/>
    </row>
    <row r="50" spans="1:7" ht="15" customHeight="1">
      <c r="A50" s="19"/>
      <c r="B50" s="29" t="s">
        <v>36</v>
      </c>
      <c r="C50" s="51">
        <v>5758</v>
      </c>
      <c r="D50" s="43">
        <v>6109</v>
      </c>
      <c r="E50" s="44">
        <f t="shared" si="1"/>
        <v>351</v>
      </c>
      <c r="F50" s="28">
        <f t="shared" si="0"/>
        <v>6.0958666203542899E-2</v>
      </c>
      <c r="G50" s="55"/>
    </row>
    <row r="51" spans="1:7" ht="15" customHeight="1">
      <c r="A51" s="19"/>
      <c r="B51" s="29" t="s">
        <v>37</v>
      </c>
      <c r="C51" s="51">
        <v>3763</v>
      </c>
      <c r="D51" s="43">
        <v>4358</v>
      </c>
      <c r="E51" s="44">
        <f t="shared" si="1"/>
        <v>595</v>
      </c>
      <c r="F51" s="28">
        <f t="shared" si="0"/>
        <v>0.15811852245548763</v>
      </c>
      <c r="G51" s="56"/>
    </row>
    <row r="52" spans="1:7" ht="15" customHeight="1">
      <c r="A52" s="19"/>
      <c r="B52" s="27" t="s">
        <v>43</v>
      </c>
      <c r="C52" s="51">
        <v>14239</v>
      </c>
      <c r="D52" s="43">
        <v>14090</v>
      </c>
      <c r="E52" s="44">
        <f t="shared" si="1"/>
        <v>-149</v>
      </c>
      <c r="F52" s="28">
        <f t="shared" si="0"/>
        <v>-1.0464217992836576E-2</v>
      </c>
      <c r="G52" s="56"/>
    </row>
    <row r="53" spans="1:7" ht="12.75">
      <c r="A53" s="19"/>
      <c r="B53" s="27" t="s">
        <v>38</v>
      </c>
      <c r="C53" s="51">
        <v>30815</v>
      </c>
      <c r="D53" s="43">
        <v>33446</v>
      </c>
      <c r="E53" s="44">
        <f t="shared" si="1"/>
        <v>2631</v>
      </c>
      <c r="F53" s="28">
        <f t="shared" si="0"/>
        <v>8.5380496511439238E-2</v>
      </c>
      <c r="G53" s="56"/>
    </row>
    <row r="54" spans="1:7" ht="12.75">
      <c r="A54" s="19"/>
      <c r="B54" s="27" t="s">
        <v>39</v>
      </c>
      <c r="C54" s="51">
        <v>31</v>
      </c>
      <c r="D54" s="43">
        <v>61</v>
      </c>
      <c r="E54" s="44">
        <f t="shared" si="1"/>
        <v>30</v>
      </c>
      <c r="F54" s="28">
        <f t="shared" si="0"/>
        <v>0.967741935483871</v>
      </c>
      <c r="G54" s="56"/>
    </row>
    <row r="55" spans="1:7" ht="12.75">
      <c r="A55" s="19"/>
      <c r="B55" s="27" t="s">
        <v>40</v>
      </c>
      <c r="C55" s="51">
        <v>175</v>
      </c>
      <c r="D55" s="43">
        <v>217</v>
      </c>
      <c r="E55" s="44">
        <f t="shared" si="1"/>
        <v>42</v>
      </c>
      <c r="F55" s="28">
        <f t="shared" si="0"/>
        <v>0.24</v>
      </c>
      <c r="G55" s="56"/>
    </row>
    <row r="56" spans="1:7" ht="12" customHeight="1">
      <c r="A56" s="19"/>
      <c r="B56" s="27" t="s">
        <v>161</v>
      </c>
      <c r="C56" s="51">
        <v>4</v>
      </c>
      <c r="D56" s="43">
        <v>6</v>
      </c>
      <c r="E56" s="44">
        <f t="shared" si="1"/>
        <v>2</v>
      </c>
      <c r="F56" s="28">
        <f t="shared" si="0"/>
        <v>0.5</v>
      </c>
      <c r="G56" s="56"/>
    </row>
    <row r="57" spans="1:7" ht="15" customHeight="1">
      <c r="A57" s="19"/>
      <c r="B57" s="27" t="s">
        <v>41</v>
      </c>
      <c r="C57" s="51">
        <v>8181</v>
      </c>
      <c r="D57" s="43">
        <v>8843</v>
      </c>
      <c r="E57" s="44">
        <f t="shared" si="1"/>
        <v>662</v>
      </c>
      <c r="F57" s="28">
        <f t="shared" si="0"/>
        <v>8.0919203031414255E-2</v>
      </c>
      <c r="G57" s="56"/>
    </row>
    <row r="58" spans="1:7" ht="12.75">
      <c r="A58" s="19"/>
      <c r="B58" s="27" t="s">
        <v>42</v>
      </c>
      <c r="C58" s="51">
        <v>3695</v>
      </c>
      <c r="D58" s="43">
        <v>3962</v>
      </c>
      <c r="E58" s="44">
        <f t="shared" si="1"/>
        <v>267</v>
      </c>
      <c r="F58" s="28">
        <f t="shared" si="0"/>
        <v>7.2259810554803794E-2</v>
      </c>
      <c r="G58" s="56"/>
    </row>
    <row r="59" spans="1:7" ht="15" customHeight="1">
      <c r="B59" s="71" t="s">
        <v>44</v>
      </c>
      <c r="C59" s="72">
        <f>SUM(C60:C62)</f>
        <v>1637910</v>
      </c>
      <c r="D59" s="72">
        <f>SUM(D60:D62)</f>
        <v>1485863</v>
      </c>
      <c r="E59" s="72">
        <f t="shared" si="1"/>
        <v>-152047</v>
      </c>
      <c r="F59" s="73">
        <f t="shared" si="0"/>
        <v>-9.2829886868020836E-2</v>
      </c>
      <c r="G59" s="55"/>
    </row>
    <row r="60" spans="1:7" ht="15" customHeight="1">
      <c r="B60" s="27" t="s">
        <v>47</v>
      </c>
      <c r="C60" s="51">
        <v>550</v>
      </c>
      <c r="D60" s="43">
        <v>783</v>
      </c>
      <c r="E60" s="44">
        <f t="shared" si="1"/>
        <v>233</v>
      </c>
      <c r="F60" s="28">
        <f t="shared" si="0"/>
        <v>0.42363636363636364</v>
      </c>
      <c r="G60" s="55"/>
    </row>
    <row r="61" spans="1:7" ht="15" customHeight="1">
      <c r="B61" s="27" t="s">
        <v>46</v>
      </c>
      <c r="C61" s="51">
        <v>39922</v>
      </c>
      <c r="D61" s="43">
        <v>42385</v>
      </c>
      <c r="E61" s="44">
        <f t="shared" si="1"/>
        <v>2463</v>
      </c>
      <c r="F61" s="28">
        <f t="shared" si="0"/>
        <v>6.1695305846400483E-2</v>
      </c>
      <c r="G61" s="56"/>
    </row>
    <row r="62" spans="1:7" s="114" customFormat="1" ht="15" customHeight="1">
      <c r="B62" s="27" t="s">
        <v>45</v>
      </c>
      <c r="C62" s="115">
        <v>1597438</v>
      </c>
      <c r="D62" s="116">
        <v>1442695</v>
      </c>
      <c r="E62" s="23">
        <f t="shared" si="1"/>
        <v>-154743</v>
      </c>
      <c r="F62" s="24">
        <f t="shared" si="0"/>
        <v>-9.6869487266485463E-2</v>
      </c>
    </row>
    <row r="63" spans="1:7" ht="15" customHeight="1">
      <c r="B63" s="89" t="s">
        <v>159</v>
      </c>
      <c r="C63" s="82">
        <f>C64+C84+C92+C96</f>
        <v>32583</v>
      </c>
      <c r="D63" s="82">
        <f>D64+D84+D92+D96</f>
        <v>34634</v>
      </c>
      <c r="E63" s="82">
        <f t="shared" si="1"/>
        <v>2051</v>
      </c>
      <c r="F63" s="90">
        <f t="shared" si="0"/>
        <v>6.2946935518521929E-2</v>
      </c>
      <c r="G63" s="55"/>
    </row>
    <row r="64" spans="1:7">
      <c r="B64" s="71" t="s">
        <v>48</v>
      </c>
      <c r="C64" s="76">
        <f>SUM(C65:C83)</f>
        <v>558</v>
      </c>
      <c r="D64" s="76">
        <f>SUM(D65:D83)</f>
        <v>685</v>
      </c>
      <c r="E64" s="72">
        <f t="shared" si="1"/>
        <v>127</v>
      </c>
      <c r="F64" s="73">
        <f t="shared" si="0"/>
        <v>0.22759856630824374</v>
      </c>
      <c r="G64" s="55"/>
    </row>
    <row r="65" spans="1:7" ht="12.75">
      <c r="A65" s="19"/>
      <c r="B65" s="31" t="s">
        <v>206</v>
      </c>
      <c r="C65" s="51">
        <v>0</v>
      </c>
      <c r="D65" s="43">
        <v>1</v>
      </c>
      <c r="E65" s="44">
        <f t="shared" si="1"/>
        <v>1</v>
      </c>
      <c r="F65" s="28"/>
      <c r="G65" s="55"/>
    </row>
    <row r="66" spans="1:7" ht="15" customHeight="1">
      <c r="A66" s="19"/>
      <c r="B66" s="32" t="s">
        <v>49</v>
      </c>
      <c r="C66" s="51">
        <v>159</v>
      </c>
      <c r="D66" s="43">
        <v>15</v>
      </c>
      <c r="E66" s="44">
        <f t="shared" si="1"/>
        <v>-144</v>
      </c>
      <c r="F66" s="28"/>
      <c r="G66" s="56"/>
    </row>
    <row r="67" spans="1:7" ht="12.75">
      <c r="A67" s="19"/>
      <c r="B67" s="32" t="s">
        <v>50</v>
      </c>
      <c r="C67" s="51">
        <v>40</v>
      </c>
      <c r="D67" s="43">
        <v>4</v>
      </c>
      <c r="E67" s="44">
        <f t="shared" si="1"/>
        <v>-36</v>
      </c>
      <c r="F67" s="28">
        <f t="shared" si="0"/>
        <v>-0.9</v>
      </c>
      <c r="G67" s="56"/>
    </row>
    <row r="68" spans="1:7" ht="12.75">
      <c r="A68" s="19"/>
      <c r="B68" s="32" t="s">
        <v>163</v>
      </c>
      <c r="C68" s="51">
        <v>0</v>
      </c>
      <c r="D68" s="43">
        <v>3</v>
      </c>
      <c r="E68" s="44">
        <f t="shared" si="1"/>
        <v>3</v>
      </c>
      <c r="F68" s="28"/>
      <c r="G68" s="56"/>
    </row>
    <row r="69" spans="1:7" ht="12.75">
      <c r="A69" s="19"/>
      <c r="B69" s="32" t="s">
        <v>54</v>
      </c>
      <c r="C69" s="51">
        <v>20</v>
      </c>
      <c r="D69" s="43">
        <v>8</v>
      </c>
      <c r="E69" s="44">
        <f t="shared" si="1"/>
        <v>-12</v>
      </c>
      <c r="F69" s="28">
        <f t="shared" ref="F69:F133" si="2">E69/C69</f>
        <v>-0.6</v>
      </c>
      <c r="G69" s="56"/>
    </row>
    <row r="70" spans="1:7" ht="15" customHeight="1">
      <c r="A70" s="19"/>
      <c r="B70" s="32" t="s">
        <v>51</v>
      </c>
      <c r="C70" s="51">
        <v>51</v>
      </c>
      <c r="D70" s="43">
        <v>69</v>
      </c>
      <c r="E70" s="44">
        <f t="shared" ref="E70:E134" si="3">D70-C70</f>
        <v>18</v>
      </c>
      <c r="F70" s="28">
        <f t="shared" si="2"/>
        <v>0.35294117647058826</v>
      </c>
      <c r="G70" s="56"/>
    </row>
    <row r="71" spans="1:7" ht="15" customHeight="1">
      <c r="A71" s="19"/>
      <c r="B71" s="31" t="s">
        <v>207</v>
      </c>
      <c r="C71" s="51">
        <v>12</v>
      </c>
      <c r="D71" s="43">
        <v>7</v>
      </c>
      <c r="E71" s="44">
        <f t="shared" si="3"/>
        <v>-5</v>
      </c>
      <c r="F71" s="28">
        <f t="shared" si="2"/>
        <v>-0.41666666666666669</v>
      </c>
      <c r="G71" s="56"/>
    </row>
    <row r="72" spans="1:7" ht="12.75">
      <c r="A72" s="19"/>
      <c r="B72" s="32" t="s">
        <v>55</v>
      </c>
      <c r="C72" s="51">
        <v>26</v>
      </c>
      <c r="D72" s="43">
        <v>43</v>
      </c>
      <c r="E72" s="44">
        <f t="shared" si="3"/>
        <v>17</v>
      </c>
      <c r="F72" s="28">
        <f t="shared" si="2"/>
        <v>0.65384615384615385</v>
      </c>
      <c r="G72" s="56"/>
    </row>
    <row r="73" spans="1:7" ht="22.5" customHeight="1">
      <c r="A73" s="19"/>
      <c r="B73" s="32" t="s">
        <v>227</v>
      </c>
      <c r="C73" s="51">
        <v>103</v>
      </c>
      <c r="D73" s="43">
        <v>47</v>
      </c>
      <c r="E73" s="44">
        <f t="shared" si="3"/>
        <v>-56</v>
      </c>
      <c r="F73" s="28">
        <f t="shared" si="2"/>
        <v>-0.5436893203883495</v>
      </c>
      <c r="G73" s="56"/>
    </row>
    <row r="74" spans="1:7" s="18" customFormat="1" ht="22.5" customHeight="1">
      <c r="A74" s="19"/>
      <c r="B74" s="32" t="s">
        <v>219</v>
      </c>
      <c r="C74" s="51">
        <v>0</v>
      </c>
      <c r="D74" s="43">
        <v>2</v>
      </c>
      <c r="E74" s="44">
        <f t="shared" si="3"/>
        <v>2</v>
      </c>
      <c r="F74" s="28"/>
      <c r="G74" s="56"/>
    </row>
    <row r="75" spans="1:7" ht="15" customHeight="1">
      <c r="A75" s="19"/>
      <c r="B75" s="32" t="s">
        <v>53</v>
      </c>
      <c r="C75" s="51">
        <v>1</v>
      </c>
      <c r="D75" s="43">
        <v>11</v>
      </c>
      <c r="E75" s="44">
        <f t="shared" si="3"/>
        <v>10</v>
      </c>
      <c r="F75" s="28"/>
      <c r="G75" s="56"/>
    </row>
    <row r="76" spans="1:7" ht="14.25" customHeight="1">
      <c r="A76" s="19"/>
      <c r="B76" s="32" t="s">
        <v>164</v>
      </c>
      <c r="C76" s="51">
        <v>16</v>
      </c>
      <c r="D76" s="43">
        <v>37</v>
      </c>
      <c r="E76" s="44">
        <f t="shared" si="3"/>
        <v>21</v>
      </c>
      <c r="F76" s="28">
        <f t="shared" si="2"/>
        <v>1.3125</v>
      </c>
      <c r="G76" s="56"/>
    </row>
    <row r="77" spans="1:7" ht="12.75">
      <c r="A77" s="19"/>
      <c r="B77" s="32" t="s">
        <v>165</v>
      </c>
      <c r="C77" s="51">
        <v>1</v>
      </c>
      <c r="D77" s="43">
        <v>6</v>
      </c>
      <c r="E77" s="44">
        <f t="shared" si="3"/>
        <v>5</v>
      </c>
      <c r="F77" s="28"/>
      <c r="G77" s="56"/>
    </row>
    <row r="78" spans="1:7" ht="12.75">
      <c r="A78" s="19"/>
      <c r="B78" s="32" t="s">
        <v>166</v>
      </c>
      <c r="C78" s="51">
        <v>0</v>
      </c>
      <c r="D78" s="43">
        <v>0</v>
      </c>
      <c r="E78" s="44">
        <f t="shared" si="3"/>
        <v>0</v>
      </c>
      <c r="F78" s="28"/>
      <c r="G78" s="56"/>
    </row>
    <row r="79" spans="1:7" s="18" customFormat="1" ht="12.75">
      <c r="A79" s="19"/>
      <c r="B79" s="32" t="s">
        <v>220</v>
      </c>
      <c r="C79" s="51">
        <v>1</v>
      </c>
      <c r="D79" s="43">
        <v>1</v>
      </c>
      <c r="E79" s="44">
        <f t="shared" si="3"/>
        <v>0</v>
      </c>
      <c r="F79" s="28">
        <f t="shared" si="2"/>
        <v>0</v>
      </c>
      <c r="G79" s="56"/>
    </row>
    <row r="80" spans="1:7" ht="15" customHeight="1">
      <c r="A80" s="19"/>
      <c r="B80" s="32" t="s">
        <v>229</v>
      </c>
      <c r="C80" s="51">
        <v>63</v>
      </c>
      <c r="D80" s="43">
        <v>8</v>
      </c>
      <c r="E80" s="44">
        <f t="shared" si="3"/>
        <v>-55</v>
      </c>
      <c r="F80" s="28">
        <f t="shared" si="2"/>
        <v>-0.87301587301587302</v>
      </c>
      <c r="G80" s="56"/>
    </row>
    <row r="81" spans="1:7" ht="15" customHeight="1">
      <c r="A81" s="19"/>
      <c r="B81" s="32" t="s">
        <v>52</v>
      </c>
      <c r="C81" s="51">
        <v>43</v>
      </c>
      <c r="D81" s="43">
        <v>52</v>
      </c>
      <c r="E81" s="44">
        <f t="shared" si="3"/>
        <v>9</v>
      </c>
      <c r="F81" s="28">
        <f t="shared" si="2"/>
        <v>0.20930232558139536</v>
      </c>
      <c r="G81" s="56"/>
    </row>
    <row r="82" spans="1:7" ht="15" customHeight="1">
      <c r="A82" s="19"/>
      <c r="B82" s="32" t="s">
        <v>230</v>
      </c>
      <c r="C82" s="51">
        <v>20</v>
      </c>
      <c r="D82" s="43">
        <v>359</v>
      </c>
      <c r="E82" s="44">
        <f t="shared" si="3"/>
        <v>339</v>
      </c>
      <c r="F82" s="28">
        <f t="shared" si="2"/>
        <v>16.95</v>
      </c>
      <c r="G82" s="56"/>
    </row>
    <row r="83" spans="1:7" ht="15" customHeight="1">
      <c r="A83" s="19"/>
      <c r="B83" s="32" t="s">
        <v>167</v>
      </c>
      <c r="C83" s="51">
        <v>2</v>
      </c>
      <c r="D83" s="43">
        <v>12</v>
      </c>
      <c r="E83" s="44">
        <f t="shared" si="3"/>
        <v>10</v>
      </c>
      <c r="F83" s="28">
        <f t="shared" si="2"/>
        <v>5</v>
      </c>
      <c r="G83" s="56"/>
    </row>
    <row r="84" spans="1:7" ht="15" customHeight="1">
      <c r="B84" s="71" t="s">
        <v>56</v>
      </c>
      <c r="C84" s="77">
        <f>SUM(C85:C91)</f>
        <v>193</v>
      </c>
      <c r="D84" s="77">
        <f>SUM(D85:D91)</f>
        <v>310</v>
      </c>
      <c r="E84" s="72">
        <f t="shared" si="3"/>
        <v>117</v>
      </c>
      <c r="F84" s="73">
        <f t="shared" si="2"/>
        <v>0.60621761658031093</v>
      </c>
      <c r="G84" s="55"/>
    </row>
    <row r="85" spans="1:7" ht="15" customHeight="1">
      <c r="B85" s="32" t="s">
        <v>168</v>
      </c>
      <c r="C85" s="51">
        <v>1</v>
      </c>
      <c r="D85" s="43">
        <v>9</v>
      </c>
      <c r="E85" s="44">
        <f t="shared" si="3"/>
        <v>8</v>
      </c>
      <c r="F85" s="28"/>
      <c r="G85" s="55"/>
    </row>
    <row r="86" spans="1:7" ht="15" customHeight="1">
      <c r="B86" s="32" t="s">
        <v>221</v>
      </c>
      <c r="C86" s="51">
        <v>42</v>
      </c>
      <c r="D86" s="43">
        <v>64</v>
      </c>
      <c r="E86" s="44">
        <f t="shared" si="3"/>
        <v>22</v>
      </c>
      <c r="F86" s="28">
        <f t="shared" si="2"/>
        <v>0.52380952380952384</v>
      </c>
      <c r="G86" s="56"/>
    </row>
    <row r="87" spans="1:7" ht="12">
      <c r="B87" s="32" t="s">
        <v>222</v>
      </c>
      <c r="C87" s="51">
        <v>46</v>
      </c>
      <c r="D87" s="43">
        <v>28</v>
      </c>
      <c r="E87" s="44">
        <f t="shared" si="3"/>
        <v>-18</v>
      </c>
      <c r="F87" s="28">
        <f t="shared" si="2"/>
        <v>-0.39130434782608697</v>
      </c>
      <c r="G87" s="56"/>
    </row>
    <row r="88" spans="1:7" ht="15" customHeight="1">
      <c r="B88" s="32" t="s">
        <v>57</v>
      </c>
      <c r="C88" s="51">
        <v>11</v>
      </c>
      <c r="D88" s="43">
        <v>9</v>
      </c>
      <c r="E88" s="44">
        <f t="shared" si="3"/>
        <v>-2</v>
      </c>
      <c r="F88" s="28">
        <f t="shared" si="2"/>
        <v>-0.18181818181818182</v>
      </c>
      <c r="G88" s="56"/>
    </row>
    <row r="89" spans="1:7" ht="12">
      <c r="B89" s="32" t="s">
        <v>59</v>
      </c>
      <c r="C89" s="51">
        <v>21</v>
      </c>
      <c r="D89" s="43">
        <v>30</v>
      </c>
      <c r="E89" s="44">
        <f t="shared" si="3"/>
        <v>9</v>
      </c>
      <c r="F89" s="28">
        <f t="shared" si="2"/>
        <v>0.42857142857142855</v>
      </c>
      <c r="G89" s="56"/>
    </row>
    <row r="90" spans="1:7" ht="15" customHeight="1">
      <c r="B90" s="32" t="s">
        <v>169</v>
      </c>
      <c r="C90" s="51">
        <v>3</v>
      </c>
      <c r="D90" s="43">
        <v>2</v>
      </c>
      <c r="E90" s="44">
        <f t="shared" si="3"/>
        <v>-1</v>
      </c>
      <c r="F90" s="28">
        <f t="shared" si="2"/>
        <v>-0.33333333333333331</v>
      </c>
      <c r="G90" s="56"/>
    </row>
    <row r="91" spans="1:7" ht="15" customHeight="1">
      <c r="B91" s="32" t="s">
        <v>58</v>
      </c>
      <c r="C91" s="51">
        <v>69</v>
      </c>
      <c r="D91" s="43">
        <v>168</v>
      </c>
      <c r="E91" s="44">
        <f t="shared" si="3"/>
        <v>99</v>
      </c>
      <c r="F91" s="28">
        <f t="shared" si="2"/>
        <v>1.4347826086956521</v>
      </c>
      <c r="G91" s="56"/>
    </row>
    <row r="92" spans="1:7" ht="15" customHeight="1">
      <c r="A92" s="20"/>
      <c r="B92" s="71" t="s">
        <v>60</v>
      </c>
      <c r="C92" s="72">
        <f>SUM(C93:C95)</f>
        <v>30214</v>
      </c>
      <c r="D92" s="72">
        <f>SUM(D93:D95)</f>
        <v>32037</v>
      </c>
      <c r="E92" s="72">
        <f t="shared" si="3"/>
        <v>1823</v>
      </c>
      <c r="F92" s="73">
        <f t="shared" si="2"/>
        <v>6.0336267955252529E-2</v>
      </c>
      <c r="G92" s="55"/>
    </row>
    <row r="93" spans="1:7" ht="15" customHeight="1">
      <c r="B93" s="27" t="s">
        <v>61</v>
      </c>
      <c r="C93" s="51">
        <v>3290</v>
      </c>
      <c r="D93" s="43">
        <v>3419</v>
      </c>
      <c r="E93" s="44">
        <f t="shared" si="3"/>
        <v>129</v>
      </c>
      <c r="F93" s="28">
        <f t="shared" si="2"/>
        <v>3.9209726443768994E-2</v>
      </c>
      <c r="G93" s="55"/>
    </row>
    <row r="94" spans="1:7" ht="15" customHeight="1">
      <c r="B94" s="27" t="s">
        <v>62</v>
      </c>
      <c r="C94" s="51">
        <v>211</v>
      </c>
      <c r="D94" s="43">
        <v>346</v>
      </c>
      <c r="E94" s="44">
        <f t="shared" si="3"/>
        <v>135</v>
      </c>
      <c r="F94" s="28">
        <f t="shared" si="2"/>
        <v>0.6398104265402843</v>
      </c>
      <c r="G94" s="56"/>
    </row>
    <row r="95" spans="1:7" ht="15" customHeight="1">
      <c r="B95" s="27" t="s">
        <v>157</v>
      </c>
      <c r="C95" s="51">
        <v>26713</v>
      </c>
      <c r="D95" s="43">
        <v>28272</v>
      </c>
      <c r="E95" s="44">
        <f t="shared" si="3"/>
        <v>1559</v>
      </c>
      <c r="F95" s="28">
        <f t="shared" si="2"/>
        <v>5.836109759293228E-2</v>
      </c>
      <c r="G95" s="56"/>
    </row>
    <row r="96" spans="1:7" ht="15" customHeight="1">
      <c r="B96" s="71" t="s">
        <v>63</v>
      </c>
      <c r="C96" s="72">
        <f>SUM(C97:C110)</f>
        <v>1618</v>
      </c>
      <c r="D96" s="72">
        <f>SUM(D97:D110)</f>
        <v>1602</v>
      </c>
      <c r="E96" s="72">
        <f t="shared" si="3"/>
        <v>-16</v>
      </c>
      <c r="F96" s="73">
        <f t="shared" si="2"/>
        <v>-9.8887515451174281E-3</v>
      </c>
      <c r="G96" s="55"/>
    </row>
    <row r="97" spans="2:7" ht="15" customHeight="1">
      <c r="B97" s="29" t="s">
        <v>64</v>
      </c>
      <c r="C97" s="51">
        <v>278</v>
      </c>
      <c r="D97" s="43">
        <v>343</v>
      </c>
      <c r="E97" s="44">
        <f t="shared" si="3"/>
        <v>65</v>
      </c>
      <c r="F97" s="28">
        <f t="shared" si="2"/>
        <v>0.23381294964028776</v>
      </c>
      <c r="G97" s="55"/>
    </row>
    <row r="98" spans="2:7" ht="15" customHeight="1">
      <c r="B98" s="29" t="s">
        <v>65</v>
      </c>
      <c r="C98" s="51">
        <v>36</v>
      </c>
      <c r="D98" s="43">
        <v>32</v>
      </c>
      <c r="E98" s="44">
        <f t="shared" si="3"/>
        <v>-4</v>
      </c>
      <c r="F98" s="28">
        <f t="shared" si="2"/>
        <v>-0.1111111111111111</v>
      </c>
      <c r="G98" s="56"/>
    </row>
    <row r="99" spans="2:7" ht="15" customHeight="1">
      <c r="B99" s="29" t="s">
        <v>66</v>
      </c>
      <c r="C99" s="51">
        <v>604</v>
      </c>
      <c r="D99" s="43">
        <v>642</v>
      </c>
      <c r="E99" s="44">
        <f t="shared" si="3"/>
        <v>38</v>
      </c>
      <c r="F99" s="28">
        <f t="shared" si="2"/>
        <v>6.2913907284768214E-2</v>
      </c>
      <c r="G99" s="56"/>
    </row>
    <row r="100" spans="2:7" ht="15" customHeight="1">
      <c r="B100" s="29" t="s">
        <v>74</v>
      </c>
      <c r="C100" s="51">
        <v>71</v>
      </c>
      <c r="D100" s="43">
        <v>82</v>
      </c>
      <c r="E100" s="44">
        <f t="shared" si="3"/>
        <v>11</v>
      </c>
      <c r="F100" s="28">
        <f t="shared" si="2"/>
        <v>0.15492957746478872</v>
      </c>
      <c r="G100" s="56"/>
    </row>
    <row r="101" spans="2:7" ht="12">
      <c r="B101" s="29" t="s">
        <v>69</v>
      </c>
      <c r="C101" s="51">
        <v>163</v>
      </c>
      <c r="D101" s="43">
        <v>210</v>
      </c>
      <c r="E101" s="44">
        <f t="shared" si="3"/>
        <v>47</v>
      </c>
      <c r="F101" s="28">
        <f t="shared" si="2"/>
        <v>0.28834355828220859</v>
      </c>
      <c r="G101" s="56"/>
    </row>
    <row r="102" spans="2:7" ht="15" customHeight="1">
      <c r="B102" s="109" t="s">
        <v>67</v>
      </c>
      <c r="C102" s="51">
        <v>78</v>
      </c>
      <c r="D102" s="43">
        <v>82</v>
      </c>
      <c r="E102" s="44">
        <f t="shared" si="3"/>
        <v>4</v>
      </c>
      <c r="F102" s="28">
        <f t="shared" si="2"/>
        <v>5.128205128205128E-2</v>
      </c>
      <c r="G102" s="56"/>
    </row>
    <row r="103" spans="2:7" ht="15" customHeight="1">
      <c r="B103" s="29" t="s">
        <v>273</v>
      </c>
      <c r="C103" s="108">
        <v>0</v>
      </c>
      <c r="D103" s="108">
        <v>3</v>
      </c>
      <c r="E103" s="44">
        <f t="shared" si="3"/>
        <v>3</v>
      </c>
      <c r="F103" s="28"/>
      <c r="G103" s="56"/>
    </row>
    <row r="104" spans="2:7" ht="15" customHeight="1">
      <c r="B104" s="110" t="s">
        <v>170</v>
      </c>
      <c r="C104" s="51">
        <v>182</v>
      </c>
      <c r="D104" s="43">
        <v>47</v>
      </c>
      <c r="E104" s="44">
        <f t="shared" si="3"/>
        <v>-135</v>
      </c>
      <c r="F104" s="28">
        <f t="shared" si="2"/>
        <v>-0.74175824175824179</v>
      </c>
      <c r="G104" s="56"/>
    </row>
    <row r="105" spans="2:7" ht="15" customHeight="1">
      <c r="B105" s="29" t="s">
        <v>72</v>
      </c>
      <c r="C105" s="51">
        <v>5</v>
      </c>
      <c r="D105" s="43">
        <v>2</v>
      </c>
      <c r="E105" s="44">
        <f t="shared" si="3"/>
        <v>-3</v>
      </c>
      <c r="F105" s="28">
        <f t="shared" si="2"/>
        <v>-0.6</v>
      </c>
      <c r="G105" s="56"/>
    </row>
    <row r="106" spans="2:7" ht="15" customHeight="1">
      <c r="B106" s="29" t="s">
        <v>70</v>
      </c>
      <c r="C106" s="51">
        <v>10</v>
      </c>
      <c r="D106" s="43">
        <v>6</v>
      </c>
      <c r="E106" s="44">
        <f t="shared" si="3"/>
        <v>-4</v>
      </c>
      <c r="F106" s="28">
        <f t="shared" si="2"/>
        <v>-0.4</v>
      </c>
      <c r="G106" s="56"/>
    </row>
    <row r="107" spans="2:7" ht="16.5" customHeight="1">
      <c r="B107" s="29" t="s">
        <v>71</v>
      </c>
      <c r="C107" s="51">
        <v>66</v>
      </c>
      <c r="D107" s="43">
        <v>87</v>
      </c>
      <c r="E107" s="44">
        <f t="shared" si="3"/>
        <v>21</v>
      </c>
      <c r="F107" s="28">
        <f t="shared" si="2"/>
        <v>0.31818181818181818</v>
      </c>
      <c r="G107" s="56"/>
    </row>
    <row r="108" spans="2:7" ht="18.75" customHeight="1">
      <c r="B108" s="31" t="s">
        <v>211</v>
      </c>
      <c r="C108" s="51">
        <v>12</v>
      </c>
      <c r="D108" s="43">
        <v>4</v>
      </c>
      <c r="E108" s="44">
        <f t="shared" si="3"/>
        <v>-8</v>
      </c>
      <c r="F108" s="28">
        <f t="shared" si="2"/>
        <v>-0.66666666666666663</v>
      </c>
      <c r="G108" s="56"/>
    </row>
    <row r="109" spans="2:7" ht="12">
      <c r="B109" s="29" t="s">
        <v>73</v>
      </c>
      <c r="C109" s="51">
        <v>46</v>
      </c>
      <c r="D109" s="43">
        <v>30</v>
      </c>
      <c r="E109" s="44">
        <f t="shared" si="3"/>
        <v>-16</v>
      </c>
      <c r="F109" s="28">
        <f t="shared" si="2"/>
        <v>-0.34782608695652173</v>
      </c>
      <c r="G109" s="56"/>
    </row>
    <row r="110" spans="2:7" ht="22.5" customHeight="1">
      <c r="B110" s="29" t="s">
        <v>68</v>
      </c>
      <c r="C110" s="51">
        <v>67</v>
      </c>
      <c r="D110" s="43">
        <v>32</v>
      </c>
      <c r="E110" s="44">
        <f t="shared" si="3"/>
        <v>-35</v>
      </c>
      <c r="F110" s="28">
        <f t="shared" si="2"/>
        <v>-0.52238805970149249</v>
      </c>
      <c r="G110" s="55"/>
    </row>
    <row r="111" spans="2:7" ht="21.75" customHeight="1">
      <c r="B111" s="91" t="s">
        <v>75</v>
      </c>
      <c r="C111" s="82">
        <f>C112+C120+C136+C146</f>
        <v>121649</v>
      </c>
      <c r="D111" s="82">
        <f>D112+D120+D136+D146</f>
        <v>81301</v>
      </c>
      <c r="E111" s="82">
        <f t="shared" si="3"/>
        <v>-40348</v>
      </c>
      <c r="F111" s="90">
        <f t="shared" si="2"/>
        <v>-0.33167555836874946</v>
      </c>
      <c r="G111" s="55"/>
    </row>
    <row r="112" spans="2:7">
      <c r="B112" s="78" t="s">
        <v>203</v>
      </c>
      <c r="C112" s="72">
        <f>SUM(C113:C119)</f>
        <v>16632</v>
      </c>
      <c r="D112" s="72">
        <f>SUM(D113:D119)</f>
        <v>16455</v>
      </c>
      <c r="E112" s="72">
        <f t="shared" si="3"/>
        <v>-177</v>
      </c>
      <c r="F112" s="73">
        <f t="shared" si="2"/>
        <v>-1.0642135642135642E-2</v>
      </c>
      <c r="G112" s="55"/>
    </row>
    <row r="113" spans="2:7" ht="15" customHeight="1">
      <c r="B113" s="33" t="s">
        <v>90</v>
      </c>
      <c r="C113" s="51">
        <v>8830</v>
      </c>
      <c r="D113" s="43">
        <v>8632</v>
      </c>
      <c r="E113" s="44">
        <f t="shared" si="3"/>
        <v>-198</v>
      </c>
      <c r="F113" s="28">
        <f t="shared" si="2"/>
        <v>-2.2423556058890147E-2</v>
      </c>
      <c r="G113" s="56"/>
    </row>
    <row r="114" spans="2:7" ht="12">
      <c r="B114" s="33" t="s">
        <v>91</v>
      </c>
      <c r="C114" s="51">
        <v>19</v>
      </c>
      <c r="D114" s="43">
        <v>19</v>
      </c>
      <c r="E114" s="44">
        <f t="shared" si="3"/>
        <v>0</v>
      </c>
      <c r="F114" s="28">
        <f t="shared" si="2"/>
        <v>0</v>
      </c>
      <c r="G114" s="56"/>
    </row>
    <row r="115" spans="2:7" ht="15" customHeight="1">
      <c r="B115" s="33" t="s">
        <v>80</v>
      </c>
      <c r="C115" s="51">
        <v>4513</v>
      </c>
      <c r="D115" s="43">
        <v>4216</v>
      </c>
      <c r="E115" s="44">
        <f t="shared" si="3"/>
        <v>-297</v>
      </c>
      <c r="F115" s="28">
        <f t="shared" si="2"/>
        <v>-6.5809882561489036E-2</v>
      </c>
      <c r="G115" s="56"/>
    </row>
    <row r="116" spans="2:7" ht="12">
      <c r="B116" s="30" t="s">
        <v>85</v>
      </c>
      <c r="C116" s="51">
        <v>154</v>
      </c>
      <c r="D116" s="43">
        <v>79</v>
      </c>
      <c r="E116" s="44">
        <f t="shared" si="3"/>
        <v>-75</v>
      </c>
      <c r="F116" s="28">
        <f t="shared" si="2"/>
        <v>-0.48701298701298701</v>
      </c>
      <c r="G116" s="56"/>
    </row>
    <row r="117" spans="2:7" ht="15" customHeight="1">
      <c r="B117" s="30" t="s">
        <v>171</v>
      </c>
      <c r="C117" s="51">
        <v>9</v>
      </c>
      <c r="D117" s="43">
        <v>15</v>
      </c>
      <c r="E117" s="44">
        <f t="shared" si="3"/>
        <v>6</v>
      </c>
      <c r="F117" s="28">
        <f t="shared" si="2"/>
        <v>0.66666666666666663</v>
      </c>
      <c r="G117" s="56"/>
    </row>
    <row r="118" spans="2:7" ht="15" customHeight="1">
      <c r="B118" s="30" t="s">
        <v>172</v>
      </c>
      <c r="C118" s="51">
        <v>2433</v>
      </c>
      <c r="D118" s="43">
        <v>2959</v>
      </c>
      <c r="E118" s="44">
        <f t="shared" si="3"/>
        <v>526</v>
      </c>
      <c r="F118" s="28">
        <f t="shared" si="2"/>
        <v>0.21619399917796958</v>
      </c>
      <c r="G118" s="56"/>
    </row>
    <row r="119" spans="2:7" ht="15" customHeight="1">
      <c r="B119" s="30" t="s">
        <v>173</v>
      </c>
      <c r="C119" s="51">
        <v>674</v>
      </c>
      <c r="D119" s="43">
        <v>535</v>
      </c>
      <c r="E119" s="44">
        <f t="shared" si="3"/>
        <v>-139</v>
      </c>
      <c r="F119" s="28">
        <f t="shared" si="2"/>
        <v>-0.20623145400593471</v>
      </c>
      <c r="G119" s="55"/>
    </row>
    <row r="120" spans="2:7">
      <c r="B120" s="79" t="s">
        <v>204</v>
      </c>
      <c r="C120" s="76">
        <f>SUM(C121:C135)</f>
        <v>2838</v>
      </c>
      <c r="D120" s="76">
        <f>SUM(D121:D135)</f>
        <v>3374</v>
      </c>
      <c r="E120" s="72">
        <f t="shared" si="3"/>
        <v>536</v>
      </c>
      <c r="F120" s="73">
        <f t="shared" si="2"/>
        <v>0.18886539816772374</v>
      </c>
      <c r="G120" s="55"/>
    </row>
    <row r="121" spans="2:7" ht="15" customHeight="1">
      <c r="B121" s="30" t="s">
        <v>162</v>
      </c>
      <c r="C121" s="51">
        <v>7</v>
      </c>
      <c r="D121" s="43">
        <v>3</v>
      </c>
      <c r="E121" s="44">
        <f t="shared" si="3"/>
        <v>-4</v>
      </c>
      <c r="F121" s="28">
        <f t="shared" si="2"/>
        <v>-0.5714285714285714</v>
      </c>
      <c r="G121" s="56"/>
    </row>
    <row r="122" spans="2:7" ht="15" customHeight="1">
      <c r="B122" s="30" t="s">
        <v>76</v>
      </c>
      <c r="C122" s="51">
        <v>2176</v>
      </c>
      <c r="D122" s="43">
        <v>2736</v>
      </c>
      <c r="E122" s="44">
        <f t="shared" si="3"/>
        <v>560</v>
      </c>
      <c r="F122" s="28">
        <f t="shared" si="2"/>
        <v>0.25735294117647056</v>
      </c>
      <c r="G122" s="56"/>
    </row>
    <row r="123" spans="2:7" ht="15" customHeight="1">
      <c r="B123" s="30" t="s">
        <v>89</v>
      </c>
      <c r="C123" s="51">
        <v>11</v>
      </c>
      <c r="D123" s="43">
        <v>7</v>
      </c>
      <c r="E123" s="44">
        <f t="shared" si="3"/>
        <v>-4</v>
      </c>
      <c r="F123" s="28">
        <f t="shared" si="2"/>
        <v>-0.36363636363636365</v>
      </c>
      <c r="G123" s="56"/>
    </row>
    <row r="124" spans="2:7" ht="15" customHeight="1">
      <c r="B124" s="30" t="s">
        <v>174</v>
      </c>
      <c r="C124" s="51">
        <v>1</v>
      </c>
      <c r="D124" s="43">
        <v>3</v>
      </c>
      <c r="E124" s="44">
        <f t="shared" si="3"/>
        <v>2</v>
      </c>
      <c r="F124" s="28">
        <f t="shared" si="2"/>
        <v>2</v>
      </c>
      <c r="G124" s="56"/>
    </row>
    <row r="125" spans="2:7" ht="15" customHeight="1">
      <c r="B125" s="30" t="s">
        <v>175</v>
      </c>
      <c r="C125" s="51">
        <v>52</v>
      </c>
      <c r="D125" s="43">
        <v>29</v>
      </c>
      <c r="E125" s="44">
        <f t="shared" si="3"/>
        <v>-23</v>
      </c>
      <c r="F125" s="28">
        <f t="shared" si="2"/>
        <v>-0.44230769230769229</v>
      </c>
      <c r="G125" s="56"/>
    </row>
    <row r="126" spans="2:7" ht="15" customHeight="1">
      <c r="B126" s="30" t="s">
        <v>223</v>
      </c>
      <c r="C126" s="51">
        <v>0</v>
      </c>
      <c r="D126" s="43">
        <v>0</v>
      </c>
      <c r="E126" s="44">
        <f t="shared" si="3"/>
        <v>0</v>
      </c>
      <c r="F126" s="28"/>
      <c r="G126" s="56"/>
    </row>
    <row r="127" spans="2:7" ht="15" customHeight="1">
      <c r="B127" s="30" t="s">
        <v>78</v>
      </c>
      <c r="C127" s="51">
        <v>546</v>
      </c>
      <c r="D127" s="43">
        <v>535</v>
      </c>
      <c r="E127" s="44">
        <f t="shared" si="3"/>
        <v>-11</v>
      </c>
      <c r="F127" s="28">
        <f t="shared" si="2"/>
        <v>-2.0146520146520148E-2</v>
      </c>
      <c r="G127" s="56"/>
    </row>
    <row r="128" spans="2:7" ht="15" customHeight="1">
      <c r="B128" s="30" t="s">
        <v>224</v>
      </c>
      <c r="C128" s="51">
        <v>0</v>
      </c>
      <c r="D128" s="43">
        <v>0</v>
      </c>
      <c r="E128" s="44">
        <f t="shared" si="3"/>
        <v>0</v>
      </c>
      <c r="F128" s="28"/>
      <c r="G128" s="56"/>
    </row>
    <row r="129" spans="1:7" s="18" customFormat="1" ht="15" customHeight="1">
      <c r="B129" s="30" t="s">
        <v>176</v>
      </c>
      <c r="C129" s="51">
        <v>1</v>
      </c>
      <c r="D129" s="43">
        <v>4</v>
      </c>
      <c r="E129" s="44">
        <f t="shared" si="3"/>
        <v>3</v>
      </c>
      <c r="F129" s="28"/>
      <c r="G129" s="56"/>
    </row>
    <row r="130" spans="1:7" s="18" customFormat="1" ht="15" customHeight="1">
      <c r="B130" s="30" t="s">
        <v>77</v>
      </c>
      <c r="C130" s="51">
        <v>16</v>
      </c>
      <c r="D130" s="43">
        <v>6</v>
      </c>
      <c r="E130" s="44">
        <f t="shared" si="3"/>
        <v>-10</v>
      </c>
      <c r="F130" s="28">
        <f t="shared" si="2"/>
        <v>-0.625</v>
      </c>
      <c r="G130" s="56"/>
    </row>
    <row r="131" spans="1:7" s="18" customFormat="1" ht="15" customHeight="1">
      <c r="B131" s="30" t="s">
        <v>177</v>
      </c>
      <c r="C131" s="51">
        <v>12</v>
      </c>
      <c r="D131" s="43">
        <v>5</v>
      </c>
      <c r="E131" s="44">
        <f t="shared" si="3"/>
        <v>-7</v>
      </c>
      <c r="F131" s="28">
        <f t="shared" si="2"/>
        <v>-0.58333333333333337</v>
      </c>
      <c r="G131" s="56"/>
    </row>
    <row r="132" spans="1:7" s="18" customFormat="1" ht="15" customHeight="1">
      <c r="B132" s="30" t="s">
        <v>88</v>
      </c>
      <c r="C132" s="51">
        <v>1</v>
      </c>
      <c r="D132" s="43">
        <v>26</v>
      </c>
      <c r="E132" s="44">
        <f t="shared" si="3"/>
        <v>25</v>
      </c>
      <c r="F132" s="28"/>
      <c r="G132" s="56"/>
    </row>
    <row r="133" spans="1:7" s="18" customFormat="1" ht="15" customHeight="1">
      <c r="B133" s="30" t="s">
        <v>178</v>
      </c>
      <c r="C133" s="51">
        <v>2</v>
      </c>
      <c r="D133" s="43">
        <v>7</v>
      </c>
      <c r="E133" s="44">
        <f t="shared" si="3"/>
        <v>5</v>
      </c>
      <c r="F133" s="28">
        <f t="shared" si="2"/>
        <v>2.5</v>
      </c>
      <c r="G133" s="56"/>
    </row>
    <row r="134" spans="1:7" s="18" customFormat="1" ht="15" customHeight="1">
      <c r="B134" s="30" t="s">
        <v>179</v>
      </c>
      <c r="C134" s="51">
        <v>7</v>
      </c>
      <c r="D134" s="43">
        <v>12</v>
      </c>
      <c r="E134" s="44">
        <f t="shared" si="3"/>
        <v>5</v>
      </c>
      <c r="F134" s="28">
        <f t="shared" ref="F134" si="4">E134/C134</f>
        <v>0.7142857142857143</v>
      </c>
      <c r="G134" s="56"/>
    </row>
    <row r="135" spans="1:7" ht="15" customHeight="1">
      <c r="B135" s="30" t="s">
        <v>180</v>
      </c>
      <c r="C135" s="51">
        <v>6</v>
      </c>
      <c r="D135" s="43">
        <v>1</v>
      </c>
      <c r="E135" s="44">
        <f t="shared" ref="E135:E198" si="5">D135-C135</f>
        <v>-5</v>
      </c>
      <c r="F135" s="28">
        <f t="shared" ref="F135:F195" si="6">E135/C135</f>
        <v>-0.83333333333333337</v>
      </c>
      <c r="G135" s="55"/>
    </row>
    <row r="136" spans="1:7" ht="15" customHeight="1">
      <c r="A136" s="19"/>
      <c r="B136" s="71" t="s">
        <v>216</v>
      </c>
      <c r="C136" s="72">
        <f>SUM(C137:C145)</f>
        <v>93043</v>
      </c>
      <c r="D136" s="72">
        <f>SUM(D137:D145)</f>
        <v>53696</v>
      </c>
      <c r="E136" s="72">
        <f t="shared" si="5"/>
        <v>-39347</v>
      </c>
      <c r="F136" s="73">
        <f t="shared" si="6"/>
        <v>-0.42289049149318059</v>
      </c>
      <c r="G136" s="55"/>
    </row>
    <row r="137" spans="1:7" ht="15" customHeight="1">
      <c r="A137" s="19"/>
      <c r="B137" s="29" t="s">
        <v>107</v>
      </c>
      <c r="C137" s="51">
        <v>97</v>
      </c>
      <c r="D137" s="43">
        <v>103</v>
      </c>
      <c r="E137" s="44">
        <f t="shared" si="5"/>
        <v>6</v>
      </c>
      <c r="F137" s="28">
        <f t="shared" si="6"/>
        <v>6.1855670103092786E-2</v>
      </c>
      <c r="G137" s="56"/>
    </row>
    <row r="138" spans="1:7" s="18" customFormat="1" ht="15" customHeight="1">
      <c r="A138" s="19"/>
      <c r="B138" s="29" t="s">
        <v>108</v>
      </c>
      <c r="C138" s="51">
        <v>124</v>
      </c>
      <c r="D138" s="43">
        <v>121</v>
      </c>
      <c r="E138" s="44">
        <f t="shared" si="5"/>
        <v>-3</v>
      </c>
      <c r="F138" s="28">
        <f t="shared" si="6"/>
        <v>-2.4193548387096774E-2</v>
      </c>
      <c r="G138" s="56"/>
    </row>
    <row r="139" spans="1:7" ht="15" customHeight="1">
      <c r="A139" s="19"/>
      <c r="B139" s="29" t="s">
        <v>225</v>
      </c>
      <c r="C139" s="51">
        <v>1</v>
      </c>
      <c r="D139" s="43">
        <v>8</v>
      </c>
      <c r="E139" s="44">
        <f t="shared" si="5"/>
        <v>7</v>
      </c>
      <c r="F139" s="28">
        <f t="shared" si="6"/>
        <v>7</v>
      </c>
      <c r="G139" s="56"/>
    </row>
    <row r="140" spans="1:7" ht="12.75">
      <c r="A140" s="19"/>
      <c r="B140" s="29" t="s">
        <v>109</v>
      </c>
      <c r="C140" s="51">
        <v>6195</v>
      </c>
      <c r="D140" s="43">
        <v>4679</v>
      </c>
      <c r="E140" s="44">
        <f t="shared" si="5"/>
        <v>-1516</v>
      </c>
      <c r="F140" s="28">
        <f t="shared" si="6"/>
        <v>-0.24471347861178369</v>
      </c>
      <c r="G140" s="56"/>
    </row>
    <row r="141" spans="1:7" ht="12.75">
      <c r="A141" s="19"/>
      <c r="B141" s="29" t="s">
        <v>110</v>
      </c>
      <c r="C141" s="51">
        <v>85598</v>
      </c>
      <c r="D141" s="43">
        <v>47929</v>
      </c>
      <c r="E141" s="44">
        <f t="shared" si="5"/>
        <v>-37669</v>
      </c>
      <c r="F141" s="28">
        <f t="shared" si="6"/>
        <v>-0.44006869319376624</v>
      </c>
      <c r="G141" s="56"/>
    </row>
    <row r="142" spans="1:7" ht="15" customHeight="1">
      <c r="A142" s="19"/>
      <c r="B142" s="32" t="s">
        <v>181</v>
      </c>
      <c r="C142" s="51">
        <v>16</v>
      </c>
      <c r="D142" s="43">
        <v>16</v>
      </c>
      <c r="E142" s="44">
        <f t="shared" si="5"/>
        <v>0</v>
      </c>
      <c r="F142" s="28">
        <f t="shared" si="6"/>
        <v>0</v>
      </c>
      <c r="G142" s="56"/>
    </row>
    <row r="143" spans="1:7" ht="15" customHeight="1">
      <c r="A143" s="19"/>
      <c r="B143" s="29" t="s">
        <v>111</v>
      </c>
      <c r="C143" s="51">
        <v>152</v>
      </c>
      <c r="D143" s="43">
        <v>95</v>
      </c>
      <c r="E143" s="44">
        <f t="shared" si="5"/>
        <v>-57</v>
      </c>
      <c r="F143" s="28">
        <f t="shared" si="6"/>
        <v>-0.375</v>
      </c>
      <c r="G143" s="56"/>
    </row>
    <row r="144" spans="1:7" ht="15" customHeight="1">
      <c r="A144" s="19"/>
      <c r="B144" s="29" t="s">
        <v>112</v>
      </c>
      <c r="C144" s="51">
        <v>382</v>
      </c>
      <c r="D144" s="43">
        <v>317</v>
      </c>
      <c r="E144" s="44">
        <f t="shared" si="5"/>
        <v>-65</v>
      </c>
      <c r="F144" s="28">
        <f t="shared" si="6"/>
        <v>-0.17015706806282724</v>
      </c>
      <c r="G144" s="56"/>
    </row>
    <row r="145" spans="1:7" ht="15" customHeight="1">
      <c r="A145" s="19"/>
      <c r="B145" s="29" t="s">
        <v>113</v>
      </c>
      <c r="C145" s="51">
        <v>478</v>
      </c>
      <c r="D145" s="43">
        <v>428</v>
      </c>
      <c r="E145" s="44">
        <f t="shared" si="5"/>
        <v>-50</v>
      </c>
      <c r="F145" s="28">
        <f t="shared" si="6"/>
        <v>-0.10460251046025104</v>
      </c>
      <c r="G145" s="55"/>
    </row>
    <row r="146" spans="1:7" ht="15" customHeight="1">
      <c r="B146" s="78" t="s">
        <v>217</v>
      </c>
      <c r="C146" s="76">
        <f>SUM(C147:C155)</f>
        <v>9136</v>
      </c>
      <c r="D146" s="76">
        <f>SUM(D147:D155)</f>
        <v>7776</v>
      </c>
      <c r="E146" s="72">
        <f t="shared" si="5"/>
        <v>-1360</v>
      </c>
      <c r="F146" s="73">
        <f t="shared" si="6"/>
        <v>-0.14886164623467601</v>
      </c>
      <c r="G146" s="55"/>
    </row>
    <row r="147" spans="1:7" ht="12">
      <c r="B147" s="32" t="s">
        <v>82</v>
      </c>
      <c r="C147" s="51">
        <v>4</v>
      </c>
      <c r="D147" s="43">
        <v>17</v>
      </c>
      <c r="E147" s="44">
        <f t="shared" si="5"/>
        <v>13</v>
      </c>
      <c r="F147" s="28">
        <f t="shared" si="6"/>
        <v>3.25</v>
      </c>
      <c r="G147" s="56"/>
    </row>
    <row r="148" spans="1:7" ht="15" customHeight="1">
      <c r="B148" s="32" t="s">
        <v>81</v>
      </c>
      <c r="C148" s="51">
        <v>539</v>
      </c>
      <c r="D148" s="43">
        <v>351</v>
      </c>
      <c r="E148" s="44">
        <f t="shared" si="5"/>
        <v>-188</v>
      </c>
      <c r="F148" s="28">
        <f t="shared" si="6"/>
        <v>-0.34879406307977734</v>
      </c>
      <c r="G148" s="56"/>
    </row>
    <row r="149" spans="1:7" ht="12">
      <c r="B149" s="32" t="s">
        <v>201</v>
      </c>
      <c r="C149" s="51">
        <v>7</v>
      </c>
      <c r="D149" s="43">
        <v>8</v>
      </c>
      <c r="E149" s="44">
        <f t="shared" si="5"/>
        <v>1</v>
      </c>
      <c r="F149" s="28">
        <f t="shared" si="6"/>
        <v>0.14285714285714285</v>
      </c>
      <c r="G149" s="56"/>
    </row>
    <row r="150" spans="1:7" ht="12">
      <c r="B150" s="32" t="s">
        <v>83</v>
      </c>
      <c r="C150" s="51">
        <v>263</v>
      </c>
      <c r="D150" s="43">
        <v>633</v>
      </c>
      <c r="E150" s="44">
        <f t="shared" si="5"/>
        <v>370</v>
      </c>
      <c r="F150" s="28">
        <f t="shared" si="6"/>
        <v>1.4068441064638784</v>
      </c>
      <c r="G150" s="56"/>
    </row>
    <row r="151" spans="1:7" ht="15" customHeight="1">
      <c r="B151" s="32" t="s">
        <v>84</v>
      </c>
      <c r="C151" s="51">
        <v>99</v>
      </c>
      <c r="D151" s="43">
        <v>76</v>
      </c>
      <c r="E151" s="44">
        <f t="shared" si="5"/>
        <v>-23</v>
      </c>
      <c r="F151" s="28">
        <f t="shared" si="6"/>
        <v>-0.23232323232323232</v>
      </c>
      <c r="G151" s="56"/>
    </row>
    <row r="152" spans="1:7" ht="15" customHeight="1">
      <c r="B152" s="32" t="s">
        <v>202</v>
      </c>
      <c r="C152" s="51">
        <v>7255</v>
      </c>
      <c r="D152" s="43">
        <v>5659</v>
      </c>
      <c r="E152" s="44">
        <f t="shared" si="5"/>
        <v>-1596</v>
      </c>
      <c r="F152" s="28">
        <f t="shared" si="6"/>
        <v>-0.21998621640248106</v>
      </c>
      <c r="G152" s="56"/>
    </row>
    <row r="153" spans="1:7" ht="15" customHeight="1">
      <c r="B153" s="32" t="s">
        <v>86</v>
      </c>
      <c r="C153" s="51">
        <v>190</v>
      </c>
      <c r="D153" s="43">
        <v>226</v>
      </c>
      <c r="E153" s="44">
        <f t="shared" si="5"/>
        <v>36</v>
      </c>
      <c r="F153" s="28">
        <f t="shared" si="6"/>
        <v>0.18947368421052632</v>
      </c>
      <c r="G153" s="56"/>
    </row>
    <row r="154" spans="1:7" ht="15" customHeight="1">
      <c r="B154" s="32" t="s">
        <v>87</v>
      </c>
      <c r="C154" s="51">
        <v>723</v>
      </c>
      <c r="D154" s="43">
        <v>778</v>
      </c>
      <c r="E154" s="44">
        <f t="shared" si="5"/>
        <v>55</v>
      </c>
      <c r="F154" s="28">
        <f t="shared" si="6"/>
        <v>7.6071922544951584E-2</v>
      </c>
      <c r="G154" s="56"/>
    </row>
    <row r="155" spans="1:7" ht="15" customHeight="1">
      <c r="B155" s="32" t="s">
        <v>79</v>
      </c>
      <c r="C155" s="51">
        <v>56</v>
      </c>
      <c r="D155" s="43">
        <v>28</v>
      </c>
      <c r="E155" s="44">
        <f t="shared" si="5"/>
        <v>-28</v>
      </c>
      <c r="F155" s="28">
        <f t="shared" si="6"/>
        <v>-0.5</v>
      </c>
      <c r="G155" s="55"/>
    </row>
    <row r="156" spans="1:7" ht="15" customHeight="1">
      <c r="B156" s="89" t="s">
        <v>92</v>
      </c>
      <c r="C156" s="82">
        <f>SUM(C157:C170)</f>
        <v>63063</v>
      </c>
      <c r="D156" s="82">
        <f>SUM(D157:D170)</f>
        <v>38764</v>
      </c>
      <c r="E156" s="82">
        <f t="shared" si="5"/>
        <v>-24299</v>
      </c>
      <c r="F156" s="90">
        <f t="shared" si="6"/>
        <v>-0.38531309959881388</v>
      </c>
      <c r="G156" s="55"/>
    </row>
    <row r="157" spans="1:7" ht="15" customHeight="1">
      <c r="B157" s="29" t="s">
        <v>94</v>
      </c>
      <c r="C157" s="51">
        <v>497</v>
      </c>
      <c r="D157" s="43">
        <v>919</v>
      </c>
      <c r="E157" s="44">
        <f t="shared" si="5"/>
        <v>422</v>
      </c>
      <c r="F157" s="28">
        <f t="shared" si="6"/>
        <v>0.84909456740442657</v>
      </c>
      <c r="G157" s="56"/>
    </row>
    <row r="158" spans="1:7" ht="15" customHeight="1">
      <c r="B158" s="29" t="s">
        <v>95</v>
      </c>
      <c r="C158" s="51">
        <v>9103</v>
      </c>
      <c r="D158" s="43">
        <v>2017</v>
      </c>
      <c r="E158" s="44">
        <f t="shared" si="5"/>
        <v>-7086</v>
      </c>
      <c r="F158" s="28">
        <f t="shared" si="6"/>
        <v>-0.77842469515544321</v>
      </c>
      <c r="G158" s="56"/>
    </row>
    <row r="159" spans="1:7" ht="15" customHeight="1">
      <c r="B159" s="34" t="s">
        <v>96</v>
      </c>
      <c r="C159" s="51">
        <v>41239</v>
      </c>
      <c r="D159" s="43">
        <v>21752</v>
      </c>
      <c r="E159" s="44">
        <f t="shared" si="5"/>
        <v>-19487</v>
      </c>
      <c r="F159" s="28">
        <f t="shared" si="6"/>
        <v>-0.47253813138048933</v>
      </c>
      <c r="G159" s="56"/>
    </row>
    <row r="160" spans="1:7" ht="15" customHeight="1">
      <c r="B160" s="35" t="s">
        <v>98</v>
      </c>
      <c r="C160" s="51">
        <v>566</v>
      </c>
      <c r="D160" s="43">
        <v>391</v>
      </c>
      <c r="E160" s="44">
        <f t="shared" si="5"/>
        <v>-175</v>
      </c>
      <c r="F160" s="28">
        <f t="shared" si="6"/>
        <v>-0.30918727915194344</v>
      </c>
      <c r="G160" s="56"/>
    </row>
    <row r="161" spans="2:7" ht="15" customHeight="1">
      <c r="B161" s="35" t="s">
        <v>106</v>
      </c>
      <c r="C161" s="51">
        <v>1511</v>
      </c>
      <c r="D161" s="43">
        <v>2435</v>
      </c>
      <c r="E161" s="44">
        <f t="shared" si="5"/>
        <v>924</v>
      </c>
      <c r="F161" s="28">
        <f t="shared" si="6"/>
        <v>0.61151555261416279</v>
      </c>
      <c r="G161" s="56"/>
    </row>
    <row r="162" spans="2:7" ht="15" customHeight="1">
      <c r="B162" s="35" t="s">
        <v>100</v>
      </c>
      <c r="C162" s="51">
        <v>956</v>
      </c>
      <c r="D162" s="43">
        <v>947</v>
      </c>
      <c r="E162" s="44">
        <f t="shared" si="5"/>
        <v>-9</v>
      </c>
      <c r="F162" s="28">
        <f t="shared" si="6"/>
        <v>-9.4142259414225944E-3</v>
      </c>
      <c r="G162" s="56"/>
    </row>
    <row r="163" spans="2:7" ht="12">
      <c r="B163" s="27" t="s">
        <v>101</v>
      </c>
      <c r="C163" s="51">
        <v>88</v>
      </c>
      <c r="D163" s="43">
        <v>45</v>
      </c>
      <c r="E163" s="44">
        <f t="shared" si="5"/>
        <v>-43</v>
      </c>
      <c r="F163" s="28">
        <f t="shared" si="6"/>
        <v>-0.48863636363636365</v>
      </c>
      <c r="G163" s="56"/>
    </row>
    <row r="164" spans="2:7" ht="15" customHeight="1">
      <c r="B164" s="27" t="s">
        <v>102</v>
      </c>
      <c r="C164" s="51">
        <v>398</v>
      </c>
      <c r="D164" s="43">
        <v>585</v>
      </c>
      <c r="E164" s="44">
        <f t="shared" si="5"/>
        <v>187</v>
      </c>
      <c r="F164" s="28">
        <f t="shared" si="6"/>
        <v>0.46984924623115576</v>
      </c>
      <c r="G164" s="56"/>
    </row>
    <row r="165" spans="2:7" ht="15" customHeight="1">
      <c r="B165" s="27" t="s">
        <v>103</v>
      </c>
      <c r="C165" s="51">
        <v>44</v>
      </c>
      <c r="D165" s="43">
        <v>30</v>
      </c>
      <c r="E165" s="44">
        <f t="shared" si="5"/>
        <v>-14</v>
      </c>
      <c r="F165" s="28">
        <f t="shared" si="6"/>
        <v>-0.31818181818181818</v>
      </c>
      <c r="G165" s="56"/>
    </row>
    <row r="166" spans="2:7" ht="15" customHeight="1">
      <c r="B166" s="27" t="s">
        <v>99</v>
      </c>
      <c r="C166" s="51">
        <v>152</v>
      </c>
      <c r="D166" s="43">
        <v>212</v>
      </c>
      <c r="E166" s="44">
        <f t="shared" si="5"/>
        <v>60</v>
      </c>
      <c r="F166" s="28">
        <f t="shared" si="6"/>
        <v>0.39473684210526316</v>
      </c>
      <c r="G166" s="56"/>
    </row>
    <row r="167" spans="2:7" ht="15" customHeight="1">
      <c r="B167" s="29" t="s">
        <v>104</v>
      </c>
      <c r="C167" s="51">
        <v>3780</v>
      </c>
      <c r="D167" s="43">
        <v>5485</v>
      </c>
      <c r="E167" s="44">
        <f t="shared" si="5"/>
        <v>1705</v>
      </c>
      <c r="F167" s="28">
        <f t="shared" si="6"/>
        <v>0.45105820105820105</v>
      </c>
      <c r="G167" s="56"/>
    </row>
    <row r="168" spans="2:7" ht="12">
      <c r="B168" s="27" t="s">
        <v>105</v>
      </c>
      <c r="C168" s="51">
        <v>3291</v>
      </c>
      <c r="D168" s="43">
        <v>1669</v>
      </c>
      <c r="E168" s="44">
        <f t="shared" si="5"/>
        <v>-1622</v>
      </c>
      <c r="F168" s="28">
        <f t="shared" si="6"/>
        <v>-0.49285931327863869</v>
      </c>
      <c r="G168" s="56"/>
    </row>
    <row r="169" spans="2:7" ht="15" customHeight="1">
      <c r="B169" s="29" t="s">
        <v>93</v>
      </c>
      <c r="C169" s="51">
        <v>1339</v>
      </c>
      <c r="D169" s="43">
        <v>2216</v>
      </c>
      <c r="E169" s="44">
        <f t="shared" si="5"/>
        <v>877</v>
      </c>
      <c r="F169" s="28">
        <f t="shared" si="6"/>
        <v>0.65496639283047053</v>
      </c>
      <c r="G169" s="56"/>
    </row>
    <row r="170" spans="2:7" ht="15" customHeight="1">
      <c r="B170" s="27" t="s">
        <v>97</v>
      </c>
      <c r="C170" s="51">
        <v>99</v>
      </c>
      <c r="D170" s="43">
        <v>61</v>
      </c>
      <c r="E170" s="44">
        <f t="shared" si="5"/>
        <v>-38</v>
      </c>
      <c r="F170" s="28">
        <f t="shared" si="6"/>
        <v>-0.38383838383838381</v>
      </c>
      <c r="G170" s="55"/>
    </row>
    <row r="171" spans="2:7" ht="15" customHeight="1">
      <c r="B171" s="89" t="s">
        <v>114</v>
      </c>
      <c r="C171" s="82">
        <f>C172+C192+C209+C215+C220</f>
        <v>5024</v>
      </c>
      <c r="D171" s="82">
        <f>D172+D192+D209+D215+D220</f>
        <v>4109</v>
      </c>
      <c r="E171" s="82">
        <f t="shared" si="5"/>
        <v>-915</v>
      </c>
      <c r="F171" s="90">
        <f t="shared" si="6"/>
        <v>-0.18212579617834396</v>
      </c>
      <c r="G171" s="55"/>
    </row>
    <row r="172" spans="2:7" ht="15" customHeight="1">
      <c r="B172" s="71" t="s">
        <v>115</v>
      </c>
      <c r="C172" s="72">
        <f>SUM(C173:C191)</f>
        <v>2591</v>
      </c>
      <c r="D172" s="72">
        <f>SUM(D173:D191)</f>
        <v>1857</v>
      </c>
      <c r="E172" s="72">
        <f t="shared" si="5"/>
        <v>-734</v>
      </c>
      <c r="F172" s="73">
        <f t="shared" si="6"/>
        <v>-0.28328830567348512</v>
      </c>
      <c r="G172" s="55"/>
    </row>
    <row r="173" spans="2:7" s="17" customFormat="1" ht="15" customHeight="1">
      <c r="B173" s="32" t="s">
        <v>182</v>
      </c>
      <c r="C173" s="51">
        <v>7</v>
      </c>
      <c r="D173" s="43">
        <v>1</v>
      </c>
      <c r="E173" s="44">
        <f t="shared" si="5"/>
        <v>-6</v>
      </c>
      <c r="F173" s="28">
        <f t="shared" si="6"/>
        <v>-0.8571428571428571</v>
      </c>
      <c r="G173" s="56"/>
    </row>
    <row r="174" spans="2:7" ht="15" customHeight="1">
      <c r="B174" s="32" t="s">
        <v>218</v>
      </c>
      <c r="C174" s="51">
        <v>34</v>
      </c>
      <c r="D174" s="43">
        <v>66</v>
      </c>
      <c r="E174" s="44">
        <f t="shared" si="5"/>
        <v>32</v>
      </c>
      <c r="F174" s="28">
        <f t="shared" si="6"/>
        <v>0.94117647058823528</v>
      </c>
      <c r="G174" s="56"/>
    </row>
    <row r="175" spans="2:7" ht="15" customHeight="1">
      <c r="B175" s="32" t="s">
        <v>183</v>
      </c>
      <c r="C175" s="51">
        <v>4</v>
      </c>
      <c r="D175" s="43">
        <v>4</v>
      </c>
      <c r="E175" s="44">
        <f t="shared" si="5"/>
        <v>0</v>
      </c>
      <c r="F175" s="28">
        <f t="shared" si="6"/>
        <v>0</v>
      </c>
      <c r="G175" s="56"/>
    </row>
    <row r="176" spans="2:7" ht="15" customHeight="1">
      <c r="B176" s="32" t="s">
        <v>117</v>
      </c>
      <c r="C176" s="51">
        <v>9</v>
      </c>
      <c r="D176" s="43">
        <v>15</v>
      </c>
      <c r="E176" s="44">
        <f t="shared" si="5"/>
        <v>6</v>
      </c>
      <c r="F176" s="28">
        <f t="shared" si="6"/>
        <v>0.66666666666666663</v>
      </c>
      <c r="G176" s="56"/>
    </row>
    <row r="177" spans="1:7" ht="15" customHeight="1">
      <c r="B177" s="32" t="s">
        <v>116</v>
      </c>
      <c r="C177" s="51">
        <v>33</v>
      </c>
      <c r="D177" s="43">
        <v>19</v>
      </c>
      <c r="E177" s="44">
        <f t="shared" si="5"/>
        <v>-14</v>
      </c>
      <c r="F177" s="28">
        <f t="shared" si="6"/>
        <v>-0.42424242424242425</v>
      </c>
      <c r="G177" s="56"/>
    </row>
    <row r="178" spans="1:7" ht="15" customHeight="1">
      <c r="B178" s="32" t="s">
        <v>120</v>
      </c>
      <c r="C178" s="51">
        <v>72</v>
      </c>
      <c r="D178" s="43">
        <v>80</v>
      </c>
      <c r="E178" s="44">
        <f t="shared" si="5"/>
        <v>8</v>
      </c>
      <c r="F178" s="28">
        <f t="shared" si="6"/>
        <v>0.1111111111111111</v>
      </c>
      <c r="G178" s="56"/>
    </row>
    <row r="179" spans="1:7" ht="15" customHeight="1">
      <c r="B179" s="32" t="s">
        <v>121</v>
      </c>
      <c r="C179" s="51">
        <v>39</v>
      </c>
      <c r="D179" s="43">
        <v>33</v>
      </c>
      <c r="E179" s="44">
        <f t="shared" si="5"/>
        <v>-6</v>
      </c>
      <c r="F179" s="28">
        <f t="shared" si="6"/>
        <v>-0.15384615384615385</v>
      </c>
      <c r="G179" s="56"/>
    </row>
    <row r="180" spans="1:7" ht="15" customHeight="1">
      <c r="B180" s="32" t="s">
        <v>184</v>
      </c>
      <c r="C180" s="51">
        <v>8</v>
      </c>
      <c r="D180" s="43">
        <v>3</v>
      </c>
      <c r="E180" s="44">
        <f t="shared" si="5"/>
        <v>-5</v>
      </c>
      <c r="F180" s="28">
        <f t="shared" si="6"/>
        <v>-0.625</v>
      </c>
      <c r="G180" s="56"/>
    </row>
    <row r="181" spans="1:7" ht="15" customHeight="1">
      <c r="B181" s="32" t="s">
        <v>228</v>
      </c>
      <c r="C181" s="51">
        <v>35</v>
      </c>
      <c r="D181" s="43">
        <v>51</v>
      </c>
      <c r="E181" s="44">
        <f t="shared" si="5"/>
        <v>16</v>
      </c>
      <c r="F181" s="28">
        <f t="shared" si="6"/>
        <v>0.45714285714285713</v>
      </c>
      <c r="G181" s="56"/>
    </row>
    <row r="182" spans="1:7" ht="15" customHeight="1">
      <c r="B182" s="32" t="s">
        <v>185</v>
      </c>
      <c r="C182" s="51">
        <v>0</v>
      </c>
      <c r="D182" s="43">
        <v>1</v>
      </c>
      <c r="E182" s="44">
        <f t="shared" si="5"/>
        <v>1</v>
      </c>
      <c r="F182" s="28"/>
      <c r="G182" s="56"/>
    </row>
    <row r="183" spans="1:7" ht="12.75" customHeight="1">
      <c r="B183" s="32" t="s">
        <v>186</v>
      </c>
      <c r="C183" s="51">
        <v>8</v>
      </c>
      <c r="D183" s="43">
        <v>6</v>
      </c>
      <c r="E183" s="44">
        <f t="shared" si="5"/>
        <v>-2</v>
      </c>
      <c r="F183" s="28">
        <f t="shared" si="6"/>
        <v>-0.25</v>
      </c>
      <c r="G183" s="56"/>
    </row>
    <row r="184" spans="1:7" ht="12">
      <c r="B184" s="32" t="s">
        <v>187</v>
      </c>
      <c r="C184" s="51">
        <v>23</v>
      </c>
      <c r="D184" s="43">
        <v>22</v>
      </c>
      <c r="E184" s="44">
        <f t="shared" si="5"/>
        <v>-1</v>
      </c>
      <c r="F184" s="28">
        <f t="shared" si="6"/>
        <v>-4.3478260869565216E-2</v>
      </c>
      <c r="G184" s="56"/>
    </row>
    <row r="185" spans="1:7" ht="15" customHeight="1">
      <c r="B185" s="32" t="s">
        <v>188</v>
      </c>
      <c r="C185" s="51">
        <v>13</v>
      </c>
      <c r="D185" s="43">
        <v>14</v>
      </c>
      <c r="E185" s="44">
        <f t="shared" si="5"/>
        <v>1</v>
      </c>
      <c r="F185" s="28">
        <f t="shared" si="6"/>
        <v>7.6923076923076927E-2</v>
      </c>
      <c r="G185" s="56"/>
    </row>
    <row r="186" spans="1:7" ht="15" customHeight="1">
      <c r="B186" s="32" t="s">
        <v>122</v>
      </c>
      <c r="C186" s="51">
        <v>244</v>
      </c>
      <c r="D186" s="43">
        <v>110</v>
      </c>
      <c r="E186" s="44">
        <f t="shared" si="5"/>
        <v>-134</v>
      </c>
      <c r="F186" s="28">
        <f t="shared" si="6"/>
        <v>-0.54918032786885251</v>
      </c>
      <c r="G186" s="56"/>
    </row>
    <row r="187" spans="1:7" ht="15" customHeight="1">
      <c r="B187" s="32" t="s">
        <v>189</v>
      </c>
      <c r="C187" s="51">
        <v>79</v>
      </c>
      <c r="D187" s="43">
        <v>58</v>
      </c>
      <c r="E187" s="44">
        <f t="shared" si="5"/>
        <v>-21</v>
      </c>
      <c r="F187" s="28">
        <f t="shared" si="6"/>
        <v>-0.26582278481012656</v>
      </c>
      <c r="G187" s="56"/>
    </row>
    <row r="188" spans="1:7" ht="12">
      <c r="B188" s="32" t="s">
        <v>123</v>
      </c>
      <c r="C188" s="51">
        <v>11</v>
      </c>
      <c r="D188" s="43">
        <v>8</v>
      </c>
      <c r="E188" s="44">
        <f t="shared" si="5"/>
        <v>-3</v>
      </c>
      <c r="F188" s="28">
        <f t="shared" si="6"/>
        <v>-0.27272727272727271</v>
      </c>
      <c r="G188" s="56"/>
    </row>
    <row r="189" spans="1:7" ht="15" customHeight="1">
      <c r="B189" s="32" t="s">
        <v>124</v>
      </c>
      <c r="C189" s="51">
        <v>18</v>
      </c>
      <c r="D189" s="43">
        <v>26</v>
      </c>
      <c r="E189" s="44">
        <f t="shared" si="5"/>
        <v>8</v>
      </c>
      <c r="F189" s="28">
        <f t="shared" si="6"/>
        <v>0.44444444444444442</v>
      </c>
      <c r="G189" s="56"/>
    </row>
    <row r="190" spans="1:7" ht="15" customHeight="1">
      <c r="B190" s="32" t="s">
        <v>118</v>
      </c>
      <c r="C190" s="51">
        <v>176</v>
      </c>
      <c r="D190" s="43">
        <v>116</v>
      </c>
      <c r="E190" s="44">
        <f t="shared" si="5"/>
        <v>-60</v>
      </c>
      <c r="F190" s="28">
        <f t="shared" si="6"/>
        <v>-0.34090909090909088</v>
      </c>
      <c r="G190" s="56"/>
    </row>
    <row r="191" spans="1:7" ht="15" customHeight="1">
      <c r="B191" s="32" t="s">
        <v>119</v>
      </c>
      <c r="C191" s="51">
        <v>1778</v>
      </c>
      <c r="D191" s="43">
        <v>1224</v>
      </c>
      <c r="E191" s="44">
        <f t="shared" si="5"/>
        <v>-554</v>
      </c>
      <c r="F191" s="28">
        <f t="shared" si="6"/>
        <v>-0.31158605174353204</v>
      </c>
      <c r="G191" s="55"/>
    </row>
    <row r="192" spans="1:7" ht="15" customHeight="1">
      <c r="A192" s="19"/>
      <c r="B192" s="71" t="s">
        <v>132</v>
      </c>
      <c r="C192" s="80">
        <f>SUM(C193:C208)</f>
        <v>673</v>
      </c>
      <c r="D192" s="80">
        <f>SUM(D193:D208)</f>
        <v>528</v>
      </c>
      <c r="E192" s="72">
        <f t="shared" si="5"/>
        <v>-145</v>
      </c>
      <c r="F192" s="73">
        <f t="shared" si="6"/>
        <v>-0.21545319465081725</v>
      </c>
      <c r="G192" s="55"/>
    </row>
    <row r="193" spans="1:7" ht="15" customHeight="1">
      <c r="A193" s="19"/>
      <c r="B193" s="29" t="s">
        <v>212</v>
      </c>
      <c r="C193" s="51">
        <v>5</v>
      </c>
      <c r="D193" s="43">
        <v>3</v>
      </c>
      <c r="E193" s="44">
        <f t="shared" si="5"/>
        <v>-2</v>
      </c>
      <c r="F193" s="28">
        <f t="shared" si="6"/>
        <v>-0.4</v>
      </c>
      <c r="G193" s="56"/>
    </row>
    <row r="194" spans="1:7" ht="15" customHeight="1">
      <c r="A194" s="19"/>
      <c r="B194" s="31" t="s">
        <v>209</v>
      </c>
      <c r="C194" s="51">
        <v>3</v>
      </c>
      <c r="D194" s="43">
        <v>4</v>
      </c>
      <c r="E194" s="44">
        <f t="shared" si="5"/>
        <v>1</v>
      </c>
      <c r="F194" s="28">
        <f t="shared" si="6"/>
        <v>0.33333333333333331</v>
      </c>
      <c r="G194" s="56"/>
    </row>
    <row r="195" spans="1:7" ht="15" customHeight="1">
      <c r="A195" s="19"/>
      <c r="B195" s="32" t="s">
        <v>127</v>
      </c>
      <c r="C195" s="51">
        <v>7</v>
      </c>
      <c r="D195" s="43">
        <v>2</v>
      </c>
      <c r="E195" s="44">
        <f t="shared" si="5"/>
        <v>-5</v>
      </c>
      <c r="F195" s="28">
        <f t="shared" si="6"/>
        <v>-0.7142857142857143</v>
      </c>
      <c r="G195" s="56"/>
    </row>
    <row r="196" spans="1:7" ht="15" customHeight="1">
      <c r="A196" s="19"/>
      <c r="B196" s="32" t="s">
        <v>190</v>
      </c>
      <c r="C196" s="51">
        <v>39</v>
      </c>
      <c r="D196" s="43">
        <v>33</v>
      </c>
      <c r="E196" s="44">
        <f t="shared" si="5"/>
        <v>-6</v>
      </c>
      <c r="F196" s="28">
        <f t="shared" ref="F196:F230" si="7">E196/C196</f>
        <v>-0.15384615384615385</v>
      </c>
      <c r="G196" s="56"/>
    </row>
    <row r="197" spans="1:7" ht="15" customHeight="1">
      <c r="A197" s="19"/>
      <c r="B197" s="32" t="s">
        <v>213</v>
      </c>
      <c r="C197" s="51">
        <v>11</v>
      </c>
      <c r="D197" s="43">
        <v>4</v>
      </c>
      <c r="E197" s="44">
        <f t="shared" si="5"/>
        <v>-7</v>
      </c>
      <c r="F197" s="28">
        <f t="shared" si="7"/>
        <v>-0.63636363636363635</v>
      </c>
      <c r="G197" s="56"/>
    </row>
    <row r="198" spans="1:7" ht="15" customHeight="1">
      <c r="A198" s="19"/>
      <c r="B198" s="32" t="s">
        <v>125</v>
      </c>
      <c r="C198" s="51">
        <v>25</v>
      </c>
      <c r="D198" s="43">
        <v>14</v>
      </c>
      <c r="E198" s="44">
        <f t="shared" si="5"/>
        <v>-11</v>
      </c>
      <c r="F198" s="28">
        <f t="shared" si="7"/>
        <v>-0.44</v>
      </c>
      <c r="G198" s="56"/>
    </row>
    <row r="199" spans="1:7" ht="15" customHeight="1">
      <c r="A199" s="19"/>
      <c r="B199" s="32" t="s">
        <v>126</v>
      </c>
      <c r="C199" s="51">
        <v>8</v>
      </c>
      <c r="D199" s="43">
        <v>9</v>
      </c>
      <c r="E199" s="44">
        <f t="shared" ref="E199:E230" si="8">D199-C199</f>
        <v>1</v>
      </c>
      <c r="F199" s="28">
        <f t="shared" si="7"/>
        <v>0.125</v>
      </c>
      <c r="G199" s="56"/>
    </row>
    <row r="200" spans="1:7" ht="15" customHeight="1">
      <c r="A200" s="19"/>
      <c r="B200" s="32" t="s">
        <v>191</v>
      </c>
      <c r="C200" s="51">
        <v>3</v>
      </c>
      <c r="D200" s="43">
        <v>0</v>
      </c>
      <c r="E200" s="44">
        <f t="shared" si="8"/>
        <v>-3</v>
      </c>
      <c r="F200" s="28"/>
      <c r="G200" s="56"/>
    </row>
    <row r="201" spans="1:7" ht="15" customHeight="1">
      <c r="A201" s="19"/>
      <c r="B201" s="27" t="s">
        <v>143</v>
      </c>
      <c r="C201" s="51">
        <v>32</v>
      </c>
      <c r="D201" s="43">
        <v>48</v>
      </c>
      <c r="E201" s="44">
        <f t="shared" si="8"/>
        <v>16</v>
      </c>
      <c r="F201" s="28">
        <f t="shared" si="7"/>
        <v>0.5</v>
      </c>
      <c r="G201" s="56"/>
    </row>
    <row r="202" spans="1:7" ht="15" customHeight="1">
      <c r="A202" s="19"/>
      <c r="B202" s="32" t="s">
        <v>128</v>
      </c>
      <c r="C202" s="51">
        <v>14</v>
      </c>
      <c r="D202" s="43">
        <v>23</v>
      </c>
      <c r="E202" s="44">
        <f t="shared" si="8"/>
        <v>9</v>
      </c>
      <c r="F202" s="28">
        <f t="shared" si="7"/>
        <v>0.6428571428571429</v>
      </c>
      <c r="G202" s="56"/>
    </row>
    <row r="203" spans="1:7" ht="15" customHeight="1">
      <c r="A203" s="19"/>
      <c r="B203" s="32" t="s">
        <v>192</v>
      </c>
      <c r="C203" s="51">
        <v>1</v>
      </c>
      <c r="D203" s="43">
        <v>2</v>
      </c>
      <c r="E203" s="44">
        <f t="shared" si="8"/>
        <v>1</v>
      </c>
      <c r="F203" s="28">
        <f t="shared" si="7"/>
        <v>1</v>
      </c>
      <c r="G203" s="56"/>
    </row>
    <row r="204" spans="1:7" ht="15" customHeight="1">
      <c r="A204" s="19"/>
      <c r="B204" s="32" t="s">
        <v>193</v>
      </c>
      <c r="C204" s="51">
        <v>9</v>
      </c>
      <c r="D204" s="43">
        <v>6</v>
      </c>
      <c r="E204" s="44">
        <f t="shared" si="8"/>
        <v>-3</v>
      </c>
      <c r="F204" s="28">
        <f t="shared" si="7"/>
        <v>-0.33333333333333331</v>
      </c>
      <c r="G204" s="56"/>
    </row>
    <row r="205" spans="1:7" ht="15" customHeight="1">
      <c r="A205" s="19"/>
      <c r="B205" s="32" t="s">
        <v>129</v>
      </c>
      <c r="C205" s="51">
        <v>468</v>
      </c>
      <c r="D205" s="43">
        <v>361</v>
      </c>
      <c r="E205" s="44">
        <f t="shared" si="8"/>
        <v>-107</v>
      </c>
      <c r="F205" s="28">
        <f t="shared" si="7"/>
        <v>-0.22863247863247863</v>
      </c>
      <c r="G205" s="56"/>
    </row>
    <row r="206" spans="1:7" ht="15" customHeight="1">
      <c r="A206" s="19"/>
      <c r="B206" s="32" t="s">
        <v>130</v>
      </c>
      <c r="C206" s="51">
        <v>36</v>
      </c>
      <c r="D206" s="43">
        <v>16</v>
      </c>
      <c r="E206" s="44">
        <f t="shared" si="8"/>
        <v>-20</v>
      </c>
      <c r="F206" s="28">
        <f t="shared" si="7"/>
        <v>-0.55555555555555558</v>
      </c>
      <c r="G206" s="56"/>
    </row>
    <row r="207" spans="1:7" ht="15" customHeight="1">
      <c r="A207" s="19"/>
      <c r="B207" s="32" t="s">
        <v>194</v>
      </c>
      <c r="C207" s="51">
        <v>9</v>
      </c>
      <c r="D207" s="43">
        <v>3</v>
      </c>
      <c r="E207" s="44">
        <f t="shared" si="8"/>
        <v>-6</v>
      </c>
      <c r="F207" s="28">
        <f t="shared" si="7"/>
        <v>-0.66666666666666663</v>
      </c>
      <c r="G207" s="56"/>
    </row>
    <row r="208" spans="1:7" ht="15" customHeight="1">
      <c r="B208" s="32" t="s">
        <v>131</v>
      </c>
      <c r="C208" s="51">
        <v>3</v>
      </c>
      <c r="D208" s="43">
        <v>0</v>
      </c>
      <c r="E208" s="44">
        <f t="shared" si="8"/>
        <v>-3</v>
      </c>
      <c r="F208" s="28">
        <f t="shared" si="7"/>
        <v>-1</v>
      </c>
      <c r="G208" s="55"/>
    </row>
    <row r="209" spans="1:11" ht="13.5" customHeight="1">
      <c r="B209" s="71" t="s">
        <v>133</v>
      </c>
      <c r="C209" s="72">
        <f>SUM(C210:C214)</f>
        <v>1044</v>
      </c>
      <c r="D209" s="72">
        <f>SUM(D210:D214)</f>
        <v>1132</v>
      </c>
      <c r="E209" s="72">
        <f>D209-C209</f>
        <v>88</v>
      </c>
      <c r="F209" s="73">
        <f>E209/C209</f>
        <v>8.4291187739463605E-2</v>
      </c>
      <c r="G209" s="55"/>
    </row>
    <row r="210" spans="1:11" ht="15" customHeight="1">
      <c r="A210" s="19"/>
      <c r="B210" s="32" t="s">
        <v>196</v>
      </c>
      <c r="C210" s="51">
        <v>0</v>
      </c>
      <c r="D210" s="43">
        <v>3</v>
      </c>
      <c r="E210" s="44">
        <f t="shared" si="8"/>
        <v>3</v>
      </c>
      <c r="F210" s="28"/>
      <c r="G210" s="56"/>
    </row>
    <row r="211" spans="1:11" ht="15" customHeight="1">
      <c r="A211" s="19"/>
      <c r="B211" s="31" t="s">
        <v>195</v>
      </c>
      <c r="C211" s="51">
        <v>23</v>
      </c>
      <c r="D211" s="43">
        <v>14</v>
      </c>
      <c r="E211" s="44">
        <f t="shared" si="8"/>
        <v>-9</v>
      </c>
      <c r="F211" s="28">
        <f t="shared" ref="F211:F212" si="9">E211/C211</f>
        <v>-0.39130434782608697</v>
      </c>
      <c r="G211" s="56"/>
    </row>
    <row r="212" spans="1:11" ht="15" customHeight="1">
      <c r="A212" s="19"/>
      <c r="B212" s="32" t="s">
        <v>197</v>
      </c>
      <c r="C212" s="51">
        <v>4</v>
      </c>
      <c r="D212" s="43">
        <v>13</v>
      </c>
      <c r="E212" s="44">
        <f t="shared" si="8"/>
        <v>9</v>
      </c>
      <c r="F212" s="28">
        <f t="shared" si="9"/>
        <v>2.25</v>
      </c>
      <c r="G212" s="56"/>
    </row>
    <row r="213" spans="1:11" ht="15" customHeight="1">
      <c r="B213" s="32" t="s">
        <v>133</v>
      </c>
      <c r="C213" s="51">
        <v>1015</v>
      </c>
      <c r="D213" s="43">
        <v>1102</v>
      </c>
      <c r="E213" s="44">
        <f t="shared" si="8"/>
        <v>87</v>
      </c>
      <c r="F213" s="28">
        <f t="shared" si="7"/>
        <v>8.5714285714285715E-2</v>
      </c>
      <c r="G213" s="56"/>
    </row>
    <row r="214" spans="1:11" ht="12">
      <c r="B214" s="31" t="s">
        <v>208</v>
      </c>
      <c r="C214" s="51">
        <v>2</v>
      </c>
      <c r="D214" s="43">
        <v>0</v>
      </c>
      <c r="E214" s="44">
        <f t="shared" si="8"/>
        <v>-2</v>
      </c>
      <c r="F214" s="28"/>
      <c r="G214" s="55"/>
    </row>
    <row r="215" spans="1:11" ht="15" customHeight="1">
      <c r="B215" s="71" t="s">
        <v>134</v>
      </c>
      <c r="C215" s="72">
        <f>SUM(C216:C219)</f>
        <v>655</v>
      </c>
      <c r="D215" s="72">
        <f>SUM(D216:D219)</f>
        <v>510</v>
      </c>
      <c r="E215" s="72">
        <f t="shared" si="8"/>
        <v>-145</v>
      </c>
      <c r="F215" s="73">
        <f t="shared" si="7"/>
        <v>-0.22137404580152673</v>
      </c>
      <c r="G215" s="55"/>
    </row>
    <row r="216" spans="1:11" ht="15" customHeight="1">
      <c r="B216" s="27" t="s">
        <v>135</v>
      </c>
      <c r="C216" s="51">
        <v>61</v>
      </c>
      <c r="D216" s="43">
        <v>51</v>
      </c>
      <c r="E216" s="44">
        <f t="shared" si="8"/>
        <v>-10</v>
      </c>
      <c r="F216" s="28">
        <f t="shared" si="7"/>
        <v>-0.16393442622950818</v>
      </c>
      <c r="G216" s="56"/>
      <c r="I216" s="17"/>
      <c r="J216" s="17"/>
      <c r="K216" s="17"/>
    </row>
    <row r="217" spans="1:11" ht="15" customHeight="1">
      <c r="B217" s="27" t="s">
        <v>136</v>
      </c>
      <c r="C217" s="51">
        <v>387</v>
      </c>
      <c r="D217" s="43">
        <v>244</v>
      </c>
      <c r="E217" s="44">
        <f t="shared" si="8"/>
        <v>-143</v>
      </c>
      <c r="F217" s="28">
        <f t="shared" si="7"/>
        <v>-0.36950904392764861</v>
      </c>
      <c r="G217" s="56"/>
    </row>
    <row r="218" spans="1:11" ht="15" customHeight="1">
      <c r="B218" s="27" t="s">
        <v>137</v>
      </c>
      <c r="C218" s="51">
        <v>47</v>
      </c>
      <c r="D218" s="43">
        <v>55</v>
      </c>
      <c r="E218" s="44">
        <f t="shared" si="8"/>
        <v>8</v>
      </c>
      <c r="F218" s="28">
        <f t="shared" si="7"/>
        <v>0.1702127659574468</v>
      </c>
      <c r="G218" s="56"/>
    </row>
    <row r="219" spans="1:11" ht="12">
      <c r="B219" s="27" t="s">
        <v>138</v>
      </c>
      <c r="C219" s="51">
        <v>160</v>
      </c>
      <c r="D219" s="43">
        <v>160</v>
      </c>
      <c r="E219" s="44">
        <f t="shared" si="8"/>
        <v>0</v>
      </c>
      <c r="F219" s="28">
        <f t="shared" si="7"/>
        <v>0</v>
      </c>
      <c r="G219" s="55"/>
    </row>
    <row r="220" spans="1:11">
      <c r="B220" s="71" t="s">
        <v>139</v>
      </c>
      <c r="C220" s="76">
        <f>SUM(C221:C227)</f>
        <v>61</v>
      </c>
      <c r="D220" s="76">
        <f>SUM(D221:D227)</f>
        <v>82</v>
      </c>
      <c r="E220" s="72">
        <f t="shared" si="8"/>
        <v>21</v>
      </c>
      <c r="F220" s="73">
        <f t="shared" si="7"/>
        <v>0.34426229508196721</v>
      </c>
      <c r="G220" s="55"/>
    </row>
    <row r="221" spans="1:11" ht="12">
      <c r="B221" s="32" t="s">
        <v>198</v>
      </c>
      <c r="C221" s="51">
        <v>7</v>
      </c>
      <c r="D221" s="43">
        <v>8</v>
      </c>
      <c r="E221" s="44">
        <f t="shared" si="8"/>
        <v>1</v>
      </c>
      <c r="F221" s="28"/>
      <c r="G221" s="56"/>
    </row>
    <row r="222" spans="1:11" ht="12">
      <c r="B222" s="32" t="s">
        <v>141</v>
      </c>
      <c r="C222" s="51">
        <v>34</v>
      </c>
      <c r="D222" s="43">
        <v>35</v>
      </c>
      <c r="E222" s="44">
        <f t="shared" si="8"/>
        <v>1</v>
      </c>
      <c r="F222" s="28">
        <f t="shared" si="7"/>
        <v>2.9411764705882353E-2</v>
      </c>
      <c r="G222" s="56"/>
    </row>
    <row r="223" spans="1:11" ht="12">
      <c r="B223" s="32" t="s">
        <v>199</v>
      </c>
      <c r="C223" s="51">
        <v>5</v>
      </c>
      <c r="D223" s="43">
        <v>0</v>
      </c>
      <c r="E223" s="44">
        <f t="shared" si="8"/>
        <v>-5</v>
      </c>
      <c r="F223" s="28">
        <f t="shared" si="7"/>
        <v>-1</v>
      </c>
      <c r="G223" s="56"/>
    </row>
    <row r="224" spans="1:11" ht="12">
      <c r="B224" s="32" t="s">
        <v>214</v>
      </c>
      <c r="C224" s="51">
        <v>4</v>
      </c>
      <c r="D224" s="43">
        <v>3</v>
      </c>
      <c r="E224" s="44">
        <f t="shared" si="8"/>
        <v>-1</v>
      </c>
      <c r="F224" s="28">
        <f t="shared" si="7"/>
        <v>-0.25</v>
      </c>
      <c r="G224" s="56"/>
    </row>
    <row r="225" spans="2:7" ht="12">
      <c r="B225" s="32" t="s">
        <v>200</v>
      </c>
      <c r="C225" s="51">
        <v>7</v>
      </c>
      <c r="D225" s="43">
        <v>19</v>
      </c>
      <c r="E225" s="44">
        <f t="shared" si="8"/>
        <v>12</v>
      </c>
      <c r="F225" s="28">
        <f t="shared" si="7"/>
        <v>1.7142857142857142</v>
      </c>
      <c r="G225" s="56"/>
    </row>
    <row r="226" spans="2:7" s="17" customFormat="1" ht="12">
      <c r="B226" s="32" t="s">
        <v>140</v>
      </c>
      <c r="C226" s="51">
        <v>4</v>
      </c>
      <c r="D226" s="43">
        <v>1</v>
      </c>
      <c r="E226" s="44">
        <f t="shared" si="8"/>
        <v>-3</v>
      </c>
      <c r="F226" s="28">
        <f t="shared" si="7"/>
        <v>-0.75</v>
      </c>
      <c r="G226" s="56"/>
    </row>
    <row r="227" spans="2:7" ht="12">
      <c r="B227" s="32" t="s">
        <v>242</v>
      </c>
      <c r="C227" s="51">
        <v>0</v>
      </c>
      <c r="D227" s="43">
        <v>16</v>
      </c>
      <c r="E227" s="44">
        <f t="shared" si="8"/>
        <v>16</v>
      </c>
      <c r="F227" s="28"/>
      <c r="G227" s="55"/>
    </row>
    <row r="228" spans="2:7">
      <c r="B228" s="92" t="s">
        <v>205</v>
      </c>
      <c r="C228" s="83">
        <f>SUM(C229:C230)</f>
        <v>1938</v>
      </c>
      <c r="D228" s="83">
        <f>SUM(D229:D230)</f>
        <v>2118</v>
      </c>
      <c r="E228" s="82">
        <f>D228-C228</f>
        <v>180</v>
      </c>
      <c r="F228" s="90">
        <f t="shared" si="7"/>
        <v>9.2879256965944276E-2</v>
      </c>
      <c r="G228" s="55"/>
    </row>
    <row r="229" spans="2:7" ht="12">
      <c r="B229" s="27" t="s">
        <v>144</v>
      </c>
      <c r="C229" s="51">
        <v>1127</v>
      </c>
      <c r="D229" s="43">
        <v>1442</v>
      </c>
      <c r="E229" s="44">
        <f>D229-C229</f>
        <v>315</v>
      </c>
      <c r="F229" s="28">
        <f t="shared" si="7"/>
        <v>0.27950310559006208</v>
      </c>
      <c r="G229" s="55"/>
    </row>
    <row r="230" spans="2:7" ht="15" customHeight="1" thickBot="1">
      <c r="B230" s="36" t="s">
        <v>142</v>
      </c>
      <c r="C230" s="57">
        <v>811</v>
      </c>
      <c r="D230" s="54">
        <v>676</v>
      </c>
      <c r="E230" s="45">
        <f t="shared" si="8"/>
        <v>-135</v>
      </c>
      <c r="F230" s="37">
        <f t="shared" si="7"/>
        <v>-0.16646115906288533</v>
      </c>
    </row>
    <row r="231" spans="2:7" ht="15" customHeight="1">
      <c r="F231" s="10"/>
    </row>
    <row r="235" spans="2:7" ht="15" customHeight="1">
      <c r="B235" s="117" t="s">
        <v>156</v>
      </c>
      <c r="C235" s="118"/>
      <c r="D235" s="118"/>
      <c r="E235" s="118"/>
      <c r="F235" s="118"/>
    </row>
    <row r="245" spans="6:7" ht="15" customHeight="1">
      <c r="G245" s="19"/>
    </row>
    <row r="246" spans="6:7" ht="15" customHeight="1">
      <c r="F246" s="19"/>
      <c r="G246" s="19"/>
    </row>
    <row r="247" spans="6:7" ht="15" customHeight="1">
      <c r="F247" s="19"/>
      <c r="G247" s="19"/>
    </row>
    <row r="248" spans="6:7" ht="15" customHeight="1">
      <c r="F248" s="19"/>
      <c r="G248" s="19"/>
    </row>
    <row r="249" spans="6:7" ht="15" customHeight="1">
      <c r="F249" s="19"/>
      <c r="G249" s="19"/>
    </row>
    <row r="250" spans="6:7" ht="15" customHeight="1">
      <c r="F250" s="19"/>
      <c r="G250" s="19"/>
    </row>
    <row r="251" spans="6:7" ht="15" customHeight="1">
      <c r="F251" s="19"/>
      <c r="G251" s="19"/>
    </row>
    <row r="252" spans="6:7" ht="15" customHeight="1">
      <c r="F252" s="19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I22"/>
  <sheetViews>
    <sheetView workbookViewId="0">
      <selection activeCell="B3" sqref="B3:G3"/>
    </sheetView>
  </sheetViews>
  <sheetFormatPr defaultRowHeight="15" customHeight="1"/>
  <cols>
    <col min="1" max="1" width="9.140625" style="11" customWidth="1"/>
    <col min="2" max="2" width="6.7109375" style="11" customWidth="1"/>
    <col min="3" max="3" width="21.140625" style="11" customWidth="1"/>
    <col min="4" max="4" width="16.140625" style="11" customWidth="1"/>
    <col min="5" max="5" width="16" style="11" customWidth="1"/>
    <col min="6" max="6" width="11.42578125" style="11" customWidth="1"/>
    <col min="7" max="7" width="11.28515625" style="11" customWidth="1"/>
    <col min="8" max="8" width="9.140625" style="11" customWidth="1"/>
    <col min="9" max="16384" width="9.140625" style="11"/>
  </cols>
  <sheetData>
    <row r="3" spans="1:9" ht="15" customHeight="1">
      <c r="B3" s="119" t="s">
        <v>155</v>
      </c>
      <c r="C3" s="119"/>
      <c r="D3" s="119"/>
      <c r="E3" s="119"/>
      <c r="F3" s="119"/>
      <c r="G3" s="119"/>
    </row>
    <row r="4" spans="1:9" ht="15" customHeight="1" thickBot="1">
      <c r="B4" s="12"/>
      <c r="C4" s="12"/>
      <c r="D4" s="12"/>
      <c r="E4" s="12"/>
      <c r="F4" s="12"/>
      <c r="G4" s="12"/>
    </row>
    <row r="5" spans="1:9" ht="38.25" customHeight="1">
      <c r="A5" s="12"/>
      <c r="B5" s="67"/>
      <c r="C5" s="68" t="s">
        <v>0</v>
      </c>
      <c r="D5" s="69" t="s">
        <v>268</v>
      </c>
      <c r="E5" s="69" t="s">
        <v>269</v>
      </c>
      <c r="F5" s="69" t="s">
        <v>215</v>
      </c>
      <c r="G5" s="70" t="s">
        <v>1</v>
      </c>
      <c r="H5" s="12"/>
      <c r="I5" s="13"/>
    </row>
    <row r="6" spans="1:9" ht="15" customHeight="1">
      <c r="A6"/>
      <c r="B6" s="41">
        <v>1</v>
      </c>
      <c r="C6" s="38" t="s">
        <v>45</v>
      </c>
      <c r="D6" s="43">
        <v>1597438</v>
      </c>
      <c r="E6" s="46">
        <v>1442695</v>
      </c>
      <c r="F6" s="47">
        <f>E6-D6</f>
        <v>-154743</v>
      </c>
      <c r="G6" s="14">
        <f>F6/D6</f>
        <v>-9.6869487266485463E-2</v>
      </c>
      <c r="I6" s="13"/>
    </row>
    <row r="7" spans="1:9" ht="15" customHeight="1">
      <c r="A7"/>
      <c r="B7" s="41">
        <v>2</v>
      </c>
      <c r="C7" s="38" t="s">
        <v>150</v>
      </c>
      <c r="D7" s="43">
        <v>1291838</v>
      </c>
      <c r="E7" s="46">
        <v>1325635</v>
      </c>
      <c r="F7" s="47">
        <f t="shared" ref="F7:F20" si="0">E7-D7</f>
        <v>33797</v>
      </c>
      <c r="G7" s="14">
        <f>F7/D7</f>
        <v>2.6161949098880821E-2</v>
      </c>
      <c r="I7" s="13"/>
    </row>
    <row r="8" spans="1:9" ht="15" customHeight="1">
      <c r="A8"/>
      <c r="B8" s="41">
        <v>3</v>
      </c>
      <c r="C8" s="53" t="s">
        <v>145</v>
      </c>
      <c r="D8" s="43">
        <v>1075857</v>
      </c>
      <c r="E8" s="46">
        <v>1283214</v>
      </c>
      <c r="F8" s="47">
        <f t="shared" si="0"/>
        <v>207357</v>
      </c>
      <c r="G8" s="14">
        <f>F8/D8</f>
        <v>0.19273658116273817</v>
      </c>
      <c r="I8" s="13"/>
    </row>
    <row r="9" spans="1:9" ht="12.75">
      <c r="A9"/>
      <c r="B9" s="41">
        <v>4</v>
      </c>
      <c r="C9" s="38" t="s">
        <v>149</v>
      </c>
      <c r="D9" s="43">
        <v>767396</v>
      </c>
      <c r="E9" s="46">
        <v>811621</v>
      </c>
      <c r="F9" s="47">
        <f t="shared" si="0"/>
        <v>44225</v>
      </c>
      <c r="G9" s="52">
        <f>F9/D9</f>
        <v>5.7629958978154691E-2</v>
      </c>
      <c r="I9" s="13"/>
    </row>
    <row r="10" spans="1:9" ht="15" customHeight="1">
      <c r="A10"/>
      <c r="B10" s="41">
        <v>5</v>
      </c>
      <c r="C10" s="39" t="s">
        <v>153</v>
      </c>
      <c r="D10" s="43">
        <v>126797</v>
      </c>
      <c r="E10" s="46">
        <v>143521</v>
      </c>
      <c r="F10" s="47">
        <f t="shared" si="0"/>
        <v>16724</v>
      </c>
      <c r="G10" s="52">
        <f t="shared" ref="G10:G20" si="1">F10/D10</f>
        <v>0.13189586504412565</v>
      </c>
      <c r="I10" s="13"/>
    </row>
    <row r="11" spans="1:9" ht="15" customHeight="1">
      <c r="A11"/>
      <c r="B11" s="41">
        <v>6</v>
      </c>
      <c r="C11" s="40" t="s">
        <v>110</v>
      </c>
      <c r="D11" s="43">
        <v>85598</v>
      </c>
      <c r="E11" s="46">
        <v>47929</v>
      </c>
      <c r="F11" s="47">
        <f t="shared" si="0"/>
        <v>-37669</v>
      </c>
      <c r="G11" s="52">
        <f t="shared" si="1"/>
        <v>-0.44006869319376624</v>
      </c>
      <c r="I11" s="13"/>
    </row>
    <row r="12" spans="1:9" ht="12.75">
      <c r="A12"/>
      <c r="B12" s="41">
        <v>7</v>
      </c>
      <c r="C12" s="53" t="s">
        <v>8</v>
      </c>
      <c r="D12" s="43">
        <v>36946</v>
      </c>
      <c r="E12" s="46">
        <v>46314</v>
      </c>
      <c r="F12" s="47">
        <f t="shared" si="0"/>
        <v>9368</v>
      </c>
      <c r="G12" s="52">
        <f t="shared" si="1"/>
        <v>0.25355924863314028</v>
      </c>
      <c r="I12" s="13"/>
    </row>
    <row r="13" spans="1:9" ht="15" customHeight="1">
      <c r="A13"/>
      <c r="B13" s="41">
        <v>8</v>
      </c>
      <c r="C13" s="38" t="s">
        <v>46</v>
      </c>
      <c r="D13" s="43">
        <v>39922</v>
      </c>
      <c r="E13" s="46">
        <v>42385</v>
      </c>
      <c r="F13" s="47">
        <f t="shared" si="0"/>
        <v>2463</v>
      </c>
      <c r="G13" s="52">
        <f t="shared" si="1"/>
        <v>6.1695305846400483E-2</v>
      </c>
      <c r="I13" s="13"/>
    </row>
    <row r="14" spans="1:9" ht="12.75">
      <c r="A14"/>
      <c r="B14" s="41">
        <v>9</v>
      </c>
      <c r="C14" s="38" t="s">
        <v>38</v>
      </c>
      <c r="D14" s="43">
        <v>30815</v>
      </c>
      <c r="E14" s="46">
        <v>33446</v>
      </c>
      <c r="F14" s="47">
        <f t="shared" si="0"/>
        <v>2631</v>
      </c>
      <c r="G14" s="52">
        <f t="shared" si="1"/>
        <v>8.5380496511439238E-2</v>
      </c>
      <c r="I14" s="13"/>
    </row>
    <row r="15" spans="1:9" ht="15" customHeight="1">
      <c r="A15"/>
      <c r="B15" s="41">
        <v>10</v>
      </c>
      <c r="C15" s="38" t="s">
        <v>154</v>
      </c>
      <c r="D15" s="43">
        <v>21148</v>
      </c>
      <c r="E15" s="46">
        <v>28394</v>
      </c>
      <c r="F15" s="47">
        <f t="shared" si="0"/>
        <v>7246</v>
      </c>
      <c r="G15" s="14">
        <f t="shared" si="1"/>
        <v>0.34263287308492529</v>
      </c>
      <c r="I15" s="13"/>
    </row>
    <row r="16" spans="1:9" ht="12.75">
      <c r="A16"/>
      <c r="B16" s="41">
        <v>11</v>
      </c>
      <c r="C16" s="38" t="s">
        <v>244</v>
      </c>
      <c r="D16" s="43">
        <v>26713</v>
      </c>
      <c r="E16" s="46">
        <v>28272</v>
      </c>
      <c r="F16" s="47">
        <f t="shared" si="0"/>
        <v>1559</v>
      </c>
      <c r="G16" s="14">
        <f t="shared" si="1"/>
        <v>5.836109759293228E-2</v>
      </c>
      <c r="I16" s="13"/>
    </row>
    <row r="17" spans="1:9" ht="12.75">
      <c r="A17"/>
      <c r="B17" s="41">
        <v>12</v>
      </c>
      <c r="C17" s="38" t="s">
        <v>96</v>
      </c>
      <c r="D17" s="43">
        <v>41239</v>
      </c>
      <c r="E17" s="46">
        <v>21752</v>
      </c>
      <c r="F17" s="47">
        <f t="shared" si="0"/>
        <v>-19487</v>
      </c>
      <c r="G17" s="14">
        <f t="shared" si="1"/>
        <v>-0.47253813138048933</v>
      </c>
      <c r="I17" s="13"/>
    </row>
    <row r="18" spans="1:9" ht="15" customHeight="1">
      <c r="A18"/>
      <c r="B18" s="41">
        <v>13</v>
      </c>
      <c r="C18" s="103" t="s">
        <v>30</v>
      </c>
      <c r="D18" s="43">
        <v>22024</v>
      </c>
      <c r="E18" s="46">
        <v>21464</v>
      </c>
      <c r="F18" s="47">
        <f t="shared" si="0"/>
        <v>-560</v>
      </c>
      <c r="G18" s="14">
        <f t="shared" si="1"/>
        <v>-2.5426807119505995E-2</v>
      </c>
      <c r="I18" s="13"/>
    </row>
    <row r="19" spans="1:9" ht="15" customHeight="1">
      <c r="A19"/>
      <c r="B19" s="41">
        <v>14</v>
      </c>
      <c r="C19" s="38" t="s">
        <v>146</v>
      </c>
      <c r="D19" s="43">
        <v>12915</v>
      </c>
      <c r="E19" s="46">
        <v>19148</v>
      </c>
      <c r="F19" s="47">
        <f t="shared" si="0"/>
        <v>6233</v>
      </c>
      <c r="G19" s="14">
        <f t="shared" si="1"/>
        <v>0.48261711188540457</v>
      </c>
    </row>
    <row r="20" spans="1:9" ht="15" customHeight="1" thickBot="1">
      <c r="A20"/>
      <c r="B20" s="42">
        <v>15</v>
      </c>
      <c r="C20" s="62" t="s">
        <v>210</v>
      </c>
      <c r="D20" s="54">
        <v>16672</v>
      </c>
      <c r="E20" s="48">
        <v>18586</v>
      </c>
      <c r="F20" s="49">
        <f t="shared" si="0"/>
        <v>1914</v>
      </c>
      <c r="G20" s="15">
        <f t="shared" si="1"/>
        <v>0.11480326295585412</v>
      </c>
    </row>
    <row r="22" spans="1:9" ht="15" customHeight="1">
      <c r="B22" s="16" t="s">
        <v>156</v>
      </c>
    </row>
  </sheetData>
  <sortState ref="C26:D42">
    <sortCondition descending="1" ref="D26"/>
  </sortState>
  <mergeCells count="1">
    <mergeCell ref="B3:G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F13"/>
  <sheetViews>
    <sheetView workbookViewId="0">
      <selection activeCell="B2" sqref="B2:F2"/>
    </sheetView>
  </sheetViews>
  <sheetFormatPr defaultRowHeight="12.75"/>
  <cols>
    <col min="2" max="2" width="25.28515625" bestFit="1" customWidth="1"/>
    <col min="3" max="3" width="17.5703125" customWidth="1"/>
    <col min="4" max="4" width="16.140625" customWidth="1"/>
    <col min="5" max="6" width="15" customWidth="1"/>
  </cols>
  <sheetData>
    <row r="2" spans="2:6" ht="15">
      <c r="B2" s="120" t="s">
        <v>276</v>
      </c>
      <c r="C2" s="120"/>
      <c r="D2" s="120"/>
      <c r="E2" s="120"/>
      <c r="F2" s="120"/>
    </row>
    <row r="3" spans="2:6" ht="13.5" thickBot="1"/>
    <row r="4" spans="2:6" ht="30" customHeight="1">
      <c r="B4" s="122" t="s">
        <v>246</v>
      </c>
      <c r="C4" s="69" t="s">
        <v>270</v>
      </c>
      <c r="D4" s="69" t="s">
        <v>271</v>
      </c>
      <c r="E4" s="69" t="s">
        <v>215</v>
      </c>
      <c r="F4" s="70" t="s">
        <v>1</v>
      </c>
    </row>
    <row r="5" spans="2:6">
      <c r="B5" s="104" t="s">
        <v>247</v>
      </c>
      <c r="C5" s="46">
        <v>2065296</v>
      </c>
      <c r="D5" s="46">
        <v>2229094</v>
      </c>
      <c r="E5" s="46">
        <f>D5-C5</f>
        <v>163798</v>
      </c>
      <c r="F5" s="106">
        <f>D5/C5-1</f>
        <v>7.9309697011953784E-2</v>
      </c>
    </row>
    <row r="6" spans="2:6">
      <c r="B6" s="104" t="s">
        <v>245</v>
      </c>
      <c r="C6" s="46">
        <v>1188791</v>
      </c>
      <c r="D6" s="46">
        <v>1114036</v>
      </c>
      <c r="E6" s="46">
        <f t="shared" ref="E6:E7" si="0">D6-C6</f>
        <v>-74755</v>
      </c>
      <c r="F6" s="106">
        <f t="shared" ref="F6" si="1">D6/C6-1</f>
        <v>-6.2883214963774137E-2</v>
      </c>
    </row>
    <row r="7" spans="2:6">
      <c r="B7" s="104" t="s">
        <v>274</v>
      </c>
      <c r="C7" s="46">
        <v>2138216</v>
      </c>
      <c r="D7" s="46">
        <v>2172429</v>
      </c>
      <c r="E7" s="46">
        <f t="shared" si="0"/>
        <v>34213</v>
      </c>
      <c r="F7" s="106">
        <f>D7/C7-1</f>
        <v>1.6000722097299747E-2</v>
      </c>
    </row>
    <row r="8" spans="2:6" ht="13.5" thickBot="1">
      <c r="B8" s="105" t="s">
        <v>2</v>
      </c>
      <c r="C8" s="48">
        <v>5392303</v>
      </c>
      <c r="D8" s="48">
        <v>5515559</v>
      </c>
      <c r="E8" s="48">
        <f>SUM(E5:E7)</f>
        <v>123256</v>
      </c>
      <c r="F8" s="107">
        <f>D8/C8-1</f>
        <v>2.2857765967528199E-2</v>
      </c>
    </row>
    <row r="11" spans="2:6">
      <c r="B11" s="1" t="s">
        <v>156</v>
      </c>
    </row>
    <row r="13" spans="2:6" ht="18" customHeight="1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B2" sqref="B2:F2"/>
    </sheetView>
  </sheetViews>
  <sheetFormatPr defaultRowHeight="15" customHeight="1"/>
  <cols>
    <col min="1" max="1" width="9.140625" customWidth="1"/>
    <col min="2" max="2" width="18.42578125" customWidth="1"/>
    <col min="3" max="3" width="16.140625" customWidth="1"/>
    <col min="4" max="4" width="16.28515625" customWidth="1"/>
    <col min="5" max="5" width="13.7109375" customWidth="1"/>
    <col min="6" max="6" width="12.140625" customWidth="1"/>
  </cols>
  <sheetData>
    <row r="2" spans="1:6" ht="15" customHeight="1">
      <c r="B2" s="121" t="s">
        <v>160</v>
      </c>
      <c r="C2" s="121"/>
      <c r="D2" s="121"/>
      <c r="E2" s="121"/>
      <c r="F2" s="121"/>
    </row>
    <row r="3" spans="1:6" ht="15" customHeight="1" thickBot="1">
      <c r="B3" s="2"/>
      <c r="C3" s="2"/>
      <c r="D3" s="2"/>
      <c r="E3" s="2"/>
      <c r="F3" s="2"/>
    </row>
    <row r="4" spans="1:6" ht="34.5" customHeight="1">
      <c r="A4" s="2"/>
      <c r="B4" s="63" t="s">
        <v>158</v>
      </c>
      <c r="C4" s="64" t="s">
        <v>268</v>
      </c>
      <c r="D4" s="64" t="s">
        <v>269</v>
      </c>
      <c r="E4" s="64" t="s">
        <v>235</v>
      </c>
      <c r="F4" s="65" t="s">
        <v>236</v>
      </c>
    </row>
    <row r="5" spans="1:6" ht="15" customHeight="1">
      <c r="A5" s="2"/>
      <c r="B5" s="84" t="s">
        <v>2</v>
      </c>
      <c r="C5" s="66">
        <f>'2014 12 months'!C2</f>
        <v>5392303</v>
      </c>
      <c r="D5" s="66">
        <f>'2014 12 months'!D2</f>
        <v>5515559</v>
      </c>
      <c r="E5" s="66">
        <f>D5-C5</f>
        <v>123256</v>
      </c>
      <c r="F5" s="86">
        <f>E5/C5</f>
        <v>2.285776596752816E-2</v>
      </c>
    </row>
    <row r="6" spans="1:6" ht="12.75">
      <c r="A6" s="2"/>
      <c r="B6" s="5" t="s">
        <v>233</v>
      </c>
      <c r="C6" s="7">
        <f>'2014 12 months'!C3</f>
        <v>5168046</v>
      </c>
      <c r="D6" s="7">
        <f>'2014 12 months'!D3</f>
        <v>5354633</v>
      </c>
      <c r="E6" s="23">
        <f t="shared" ref="E6:E10" si="0">D6-C6</f>
        <v>186587</v>
      </c>
      <c r="F6" s="24">
        <f t="shared" ref="F6:F9" si="1">E6/C6</f>
        <v>3.6103974306730242E-2</v>
      </c>
    </row>
    <row r="7" spans="1:6" ht="15" customHeight="1">
      <c r="A7" s="2"/>
      <c r="B7" s="5" t="s">
        <v>159</v>
      </c>
      <c r="C7" s="7">
        <f>'2014 12 months'!C63</f>
        <v>32583</v>
      </c>
      <c r="D7" s="7">
        <f>'2014 12 months'!D63</f>
        <v>34634</v>
      </c>
      <c r="E7" s="23">
        <f t="shared" si="0"/>
        <v>2051</v>
      </c>
      <c r="F7" s="24">
        <f t="shared" si="1"/>
        <v>6.2946935518521929E-2</v>
      </c>
    </row>
    <row r="8" spans="1:6" ht="12.75">
      <c r="A8" s="2"/>
      <c r="B8" s="5" t="s">
        <v>75</v>
      </c>
      <c r="C8" s="7">
        <f>'2014 12 months'!C111</f>
        <v>121649</v>
      </c>
      <c r="D8" s="7">
        <f>'2014 12 months'!D111</f>
        <v>81301</v>
      </c>
      <c r="E8" s="23">
        <f t="shared" si="0"/>
        <v>-40348</v>
      </c>
      <c r="F8" s="24">
        <f t="shared" si="1"/>
        <v>-0.33167555836874946</v>
      </c>
    </row>
    <row r="9" spans="1:6" ht="15" customHeight="1">
      <c r="A9" s="2"/>
      <c r="B9" s="5" t="s">
        <v>114</v>
      </c>
      <c r="C9" s="7">
        <f>'2014 12 months'!C171</f>
        <v>5024</v>
      </c>
      <c r="D9" s="7">
        <f>'2014 12 months'!D171</f>
        <v>4109</v>
      </c>
      <c r="E9" s="23">
        <f t="shared" si="0"/>
        <v>-915</v>
      </c>
      <c r="F9" s="24">
        <f t="shared" si="1"/>
        <v>-0.18212579617834396</v>
      </c>
    </row>
    <row r="10" spans="1:6" ht="15" customHeight="1" thickBot="1">
      <c r="A10" s="2"/>
      <c r="B10" s="6" t="s">
        <v>92</v>
      </c>
      <c r="C10" s="8">
        <f>'2014 12 months'!C156</f>
        <v>63063</v>
      </c>
      <c r="D10" s="8">
        <f>'2014 12 months'!D156</f>
        <v>38764</v>
      </c>
      <c r="E10" s="25">
        <f t="shared" si="0"/>
        <v>-24299</v>
      </c>
      <c r="F10" s="26">
        <f>E10/C10</f>
        <v>-0.38531309959881388</v>
      </c>
    </row>
    <row r="11" spans="1:6" ht="15" customHeight="1">
      <c r="B11" s="2"/>
      <c r="C11" s="2"/>
      <c r="D11" s="2"/>
      <c r="E11" s="2"/>
      <c r="F11" s="2"/>
    </row>
    <row r="14" spans="1:6" ht="15" customHeight="1">
      <c r="B14" s="1" t="s">
        <v>156</v>
      </c>
    </row>
    <row r="21" spans="4:6" ht="15" customHeight="1">
      <c r="D21" s="3"/>
      <c r="E21" s="4"/>
      <c r="F21" s="4"/>
    </row>
  </sheetData>
  <mergeCells count="1">
    <mergeCell ref="B2:F2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1"/>
  <sheetViews>
    <sheetView workbookViewId="0">
      <selection activeCell="B2" sqref="B2:F2"/>
    </sheetView>
  </sheetViews>
  <sheetFormatPr defaultRowHeight="12.75"/>
  <cols>
    <col min="2" max="2" width="19" customWidth="1"/>
    <col min="3" max="3" width="18.7109375" customWidth="1"/>
    <col min="4" max="4" width="18.85546875" customWidth="1"/>
    <col min="5" max="5" width="12.7109375" customWidth="1"/>
    <col min="6" max="6" width="14.7109375" customWidth="1"/>
  </cols>
  <sheetData>
    <row r="2" spans="2:7" ht="15" customHeight="1">
      <c r="B2" s="121" t="s">
        <v>243</v>
      </c>
      <c r="C2" s="121"/>
      <c r="D2" s="121"/>
      <c r="E2" s="121"/>
      <c r="F2" s="121"/>
      <c r="G2" s="111"/>
    </row>
    <row r="3" spans="2:7" ht="13.5" thickBot="1"/>
    <row r="4" spans="2:7" ht="25.5" customHeight="1">
      <c r="B4" s="122" t="s">
        <v>237</v>
      </c>
      <c r="C4" s="69" t="s">
        <v>268</v>
      </c>
      <c r="D4" s="69" t="s">
        <v>269</v>
      </c>
      <c r="E4" s="69" t="s">
        <v>235</v>
      </c>
      <c r="F4" s="70" t="s">
        <v>236</v>
      </c>
    </row>
    <row r="5" spans="2:7">
      <c r="B5" s="58" t="s">
        <v>238</v>
      </c>
      <c r="C5" s="7">
        <v>585727</v>
      </c>
      <c r="D5" s="7">
        <v>643088</v>
      </c>
      <c r="E5" s="7">
        <f>D5-C5</f>
        <v>57361</v>
      </c>
      <c r="F5" s="59">
        <f>E5/C5</f>
        <v>9.7931288808608782E-2</v>
      </c>
    </row>
    <row r="6" spans="2:7">
      <c r="B6" s="58" t="s">
        <v>239</v>
      </c>
      <c r="C6" s="7">
        <v>4699361</v>
      </c>
      <c r="D6" s="7">
        <v>4757264</v>
      </c>
      <c r="E6" s="7">
        <f t="shared" ref="E6:E8" si="0">D6-C6</f>
        <v>57903</v>
      </c>
      <c r="F6" s="59">
        <f t="shared" ref="F6:F8" si="1">E6/C6</f>
        <v>1.2321462428615294E-2</v>
      </c>
    </row>
    <row r="7" spans="2:7">
      <c r="B7" s="58" t="s">
        <v>240</v>
      </c>
      <c r="C7" s="7">
        <v>62976</v>
      </c>
      <c r="D7" s="7">
        <v>71515</v>
      </c>
      <c r="E7" s="7">
        <f t="shared" si="0"/>
        <v>8539</v>
      </c>
      <c r="F7" s="59">
        <f t="shared" si="1"/>
        <v>0.13559133638211382</v>
      </c>
    </row>
    <row r="8" spans="2:7" ht="13.5" thickBot="1">
      <c r="B8" s="60" t="s">
        <v>241</v>
      </c>
      <c r="C8" s="8">
        <v>44239</v>
      </c>
      <c r="D8" s="8">
        <v>43692</v>
      </c>
      <c r="E8" s="8">
        <f t="shared" si="0"/>
        <v>-547</v>
      </c>
      <c r="F8" s="61">
        <f t="shared" si="1"/>
        <v>-1.2364655620606253E-2</v>
      </c>
    </row>
    <row r="11" spans="2:7">
      <c r="B11" s="1" t="s">
        <v>156</v>
      </c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F25"/>
  <sheetViews>
    <sheetView workbookViewId="0">
      <selection activeCell="B2" sqref="B2:F2"/>
    </sheetView>
  </sheetViews>
  <sheetFormatPr defaultRowHeight="12.75"/>
  <cols>
    <col min="2" max="2" width="24.42578125" customWidth="1"/>
    <col min="3" max="3" width="19.7109375" customWidth="1"/>
    <col min="4" max="4" width="17.140625" customWidth="1"/>
    <col min="5" max="5" width="14.140625" customWidth="1"/>
    <col min="6" max="6" width="18.28515625" customWidth="1"/>
  </cols>
  <sheetData>
    <row r="2" spans="2:6" ht="15">
      <c r="B2" s="120" t="s">
        <v>275</v>
      </c>
      <c r="C2" s="120"/>
      <c r="D2" s="120"/>
      <c r="E2" s="120"/>
      <c r="F2" s="120"/>
    </row>
    <row r="3" spans="2:6" ht="13.5" thickBot="1"/>
    <row r="4" spans="2:6" ht="30" customHeight="1">
      <c r="B4" s="122" t="s">
        <v>267</v>
      </c>
      <c r="C4" s="69" t="s">
        <v>270</v>
      </c>
      <c r="D4" s="69" t="s">
        <v>271</v>
      </c>
      <c r="E4" s="69" t="s">
        <v>234</v>
      </c>
      <c r="F4" s="70" t="s">
        <v>1</v>
      </c>
    </row>
    <row r="5" spans="2:6">
      <c r="B5" s="94" t="s">
        <v>257</v>
      </c>
      <c r="C5" s="46">
        <v>1605666</v>
      </c>
      <c r="D5" s="46">
        <v>1469587</v>
      </c>
      <c r="E5" s="95">
        <f t="shared" ref="E5:E23" si="0">D5-C5</f>
        <v>-136079</v>
      </c>
      <c r="F5" s="96">
        <f>E5/C5</f>
        <v>-8.4749256694729783E-2</v>
      </c>
    </row>
    <row r="6" spans="2:6">
      <c r="B6" s="97" t="s">
        <v>255</v>
      </c>
      <c r="C6" s="46">
        <v>922891</v>
      </c>
      <c r="D6" s="46">
        <v>968079</v>
      </c>
      <c r="E6" s="99">
        <f t="shared" si="0"/>
        <v>45188</v>
      </c>
      <c r="F6" s="96">
        <f t="shared" ref="F6:F23" si="1">E6/C6</f>
        <v>4.8963528737413192E-2</v>
      </c>
    </row>
    <row r="7" spans="2:6">
      <c r="B7" s="97" t="s">
        <v>258</v>
      </c>
      <c r="C7" s="46">
        <v>851202</v>
      </c>
      <c r="D7" s="46">
        <v>957901</v>
      </c>
      <c r="E7" s="99">
        <f t="shared" si="0"/>
        <v>106699</v>
      </c>
      <c r="F7" s="96">
        <f t="shared" si="1"/>
        <v>0.12535097426932737</v>
      </c>
    </row>
    <row r="8" spans="2:6">
      <c r="B8" s="97" t="s">
        <v>253</v>
      </c>
      <c r="C8" s="46">
        <v>701302</v>
      </c>
      <c r="D8" s="46">
        <v>699889</v>
      </c>
      <c r="E8" s="98">
        <f t="shared" si="0"/>
        <v>-1413</v>
      </c>
      <c r="F8" s="96">
        <f t="shared" si="1"/>
        <v>-2.0148238561988985E-3</v>
      </c>
    </row>
    <row r="9" spans="2:6">
      <c r="B9" s="97" t="s">
        <v>250</v>
      </c>
      <c r="C9" s="46">
        <v>462184</v>
      </c>
      <c r="D9" s="46">
        <v>493895</v>
      </c>
      <c r="E9" s="98">
        <f t="shared" si="0"/>
        <v>31711</v>
      </c>
      <c r="F9" s="96">
        <f t="shared" si="1"/>
        <v>6.8611202464819207E-2</v>
      </c>
    </row>
    <row r="10" spans="2:6">
      <c r="B10" s="97" t="s">
        <v>259</v>
      </c>
      <c r="C10" s="46">
        <v>211333</v>
      </c>
      <c r="D10" s="46">
        <v>241164</v>
      </c>
      <c r="E10" s="98">
        <f t="shared" si="0"/>
        <v>29831</v>
      </c>
      <c r="F10" s="96">
        <f t="shared" si="1"/>
        <v>0.14115637406368148</v>
      </c>
    </row>
    <row r="11" spans="2:6">
      <c r="B11" s="97" t="s">
        <v>254</v>
      </c>
      <c r="C11" s="46">
        <v>209920</v>
      </c>
      <c r="D11" s="46">
        <v>240322</v>
      </c>
      <c r="E11" s="98">
        <f t="shared" si="0"/>
        <v>30402</v>
      </c>
      <c r="F11" s="96">
        <f t="shared" si="1"/>
        <v>0.14482660060975611</v>
      </c>
    </row>
    <row r="12" spans="2:6">
      <c r="B12" s="97" t="s">
        <v>261</v>
      </c>
      <c r="C12" s="46">
        <v>129474</v>
      </c>
      <c r="D12" s="46">
        <v>99561</v>
      </c>
      <c r="E12" s="98">
        <f t="shared" si="0"/>
        <v>-29913</v>
      </c>
      <c r="F12" s="96">
        <f t="shared" si="1"/>
        <v>-0.23103480235414059</v>
      </c>
    </row>
    <row r="13" spans="2:6">
      <c r="B13" s="97" t="s">
        <v>249</v>
      </c>
      <c r="C13" s="46">
        <v>68568</v>
      </c>
      <c r="D13" s="46">
        <v>83665</v>
      </c>
      <c r="E13" s="98">
        <f t="shared" si="0"/>
        <v>15097</v>
      </c>
      <c r="F13" s="96">
        <f t="shared" si="1"/>
        <v>0.22017559211293897</v>
      </c>
    </row>
    <row r="14" spans="2:6">
      <c r="B14" s="97" t="s">
        <v>248</v>
      </c>
      <c r="C14" s="46">
        <v>54975</v>
      </c>
      <c r="D14" s="46">
        <v>65528</v>
      </c>
      <c r="E14" s="98">
        <f t="shared" si="0"/>
        <v>10553</v>
      </c>
      <c r="F14" s="96">
        <f t="shared" si="1"/>
        <v>0.19195998180991361</v>
      </c>
    </row>
    <row r="15" spans="2:6">
      <c r="B15" s="97" t="s">
        <v>260</v>
      </c>
      <c r="C15" s="46">
        <v>34489</v>
      </c>
      <c r="D15" s="46">
        <v>49271</v>
      </c>
      <c r="E15" s="98">
        <f t="shared" si="0"/>
        <v>14782</v>
      </c>
      <c r="F15" s="96">
        <f t="shared" si="1"/>
        <v>0.42860042332337844</v>
      </c>
    </row>
    <row r="16" spans="2:6">
      <c r="B16" s="97" t="s">
        <v>262</v>
      </c>
      <c r="C16" s="46">
        <v>26731</v>
      </c>
      <c r="D16" s="46">
        <v>36246</v>
      </c>
      <c r="E16" s="99">
        <f t="shared" si="0"/>
        <v>9515</v>
      </c>
      <c r="F16" s="96">
        <f t="shared" si="1"/>
        <v>0.35595376155025998</v>
      </c>
    </row>
    <row r="17" spans="2:6">
      <c r="B17" s="97" t="s">
        <v>263</v>
      </c>
      <c r="C17" s="46">
        <v>36245</v>
      </c>
      <c r="D17" s="46">
        <v>35269</v>
      </c>
      <c r="E17" s="99">
        <f t="shared" si="0"/>
        <v>-976</v>
      </c>
      <c r="F17" s="96">
        <f t="shared" si="1"/>
        <v>-2.6927852117533454E-2</v>
      </c>
    </row>
    <row r="18" spans="2:6">
      <c r="B18" s="97" t="s">
        <v>252</v>
      </c>
      <c r="C18" s="46">
        <v>32278</v>
      </c>
      <c r="D18" s="46">
        <v>30943</v>
      </c>
      <c r="E18" s="99">
        <f t="shared" si="0"/>
        <v>-1335</v>
      </c>
      <c r="F18" s="96">
        <f t="shared" si="1"/>
        <v>-4.1359439866162709E-2</v>
      </c>
    </row>
    <row r="19" spans="2:6">
      <c r="B19" s="97" t="s">
        <v>264</v>
      </c>
      <c r="C19" s="46">
        <v>22712</v>
      </c>
      <c r="D19" s="46">
        <v>24491</v>
      </c>
      <c r="E19" s="99">
        <f t="shared" si="0"/>
        <v>1779</v>
      </c>
      <c r="F19" s="96">
        <f t="shared" si="1"/>
        <v>7.8328636843959146E-2</v>
      </c>
    </row>
    <row r="20" spans="2:6">
      <c r="B20" s="97" t="s">
        <v>266</v>
      </c>
      <c r="C20" s="46">
        <v>19006</v>
      </c>
      <c r="D20" s="46">
        <v>17452</v>
      </c>
      <c r="E20" s="99">
        <f t="shared" si="0"/>
        <v>-1554</v>
      </c>
      <c r="F20" s="96">
        <f t="shared" si="1"/>
        <v>-8.1763653583079021E-2</v>
      </c>
    </row>
    <row r="21" spans="2:6">
      <c r="B21" s="97" t="s">
        <v>265</v>
      </c>
      <c r="C21" s="46">
        <v>2521</v>
      </c>
      <c r="D21" s="46">
        <v>1749</v>
      </c>
      <c r="E21" s="99">
        <f t="shared" si="0"/>
        <v>-772</v>
      </c>
      <c r="F21" s="96">
        <f t="shared" si="1"/>
        <v>-0.30622768742562473</v>
      </c>
    </row>
    <row r="22" spans="2:6">
      <c r="B22" s="97" t="s">
        <v>256</v>
      </c>
      <c r="C22" s="112">
        <v>411</v>
      </c>
      <c r="D22" s="112">
        <v>394</v>
      </c>
      <c r="E22" s="99">
        <f t="shared" si="0"/>
        <v>-17</v>
      </c>
      <c r="F22" s="96">
        <f t="shared" si="1"/>
        <v>-4.1362530413625302E-2</v>
      </c>
    </row>
    <row r="23" spans="2:6" ht="13.5" thickBot="1">
      <c r="B23" s="100" t="s">
        <v>251</v>
      </c>
      <c r="C23" s="113">
        <v>395</v>
      </c>
      <c r="D23" s="113">
        <v>153</v>
      </c>
      <c r="E23" s="101">
        <f t="shared" si="0"/>
        <v>-242</v>
      </c>
      <c r="F23" s="102">
        <f t="shared" si="1"/>
        <v>-0.61265822784810131</v>
      </c>
    </row>
    <row r="25" spans="2:6">
      <c r="B25" s="1" t="s">
        <v>156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2014 12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2015-05-21T11:30:02Z</dcterms:modified>
</cp:coreProperties>
</file>