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0" windowWidth="10590" windowHeight="8085"/>
  </bookViews>
  <sheets>
    <sheet name="2016 May" sheetId="1" r:id="rId1"/>
    <sheet name="Top15" sheetId="2" r:id="rId2"/>
    <sheet name="Types of vizit" sheetId="12" r:id="rId3"/>
    <sheet name="Regions" sheetId="3" r:id="rId4"/>
    <sheet name="Border Type" sheetId="8" r:id="rId5"/>
    <sheet name="Border" sheetId="11" r:id="rId6"/>
  </sheets>
  <calcPr calcId="125725"/>
</workbook>
</file>

<file path=xl/calcChain.xml><?xml version="1.0" encoding="utf-8"?>
<calcChain xmlns="http://schemas.openxmlformats.org/spreadsheetml/2006/main">
  <c r="E142" i="1"/>
  <c r="F142" s="1"/>
  <c r="E84"/>
  <c r="E85"/>
  <c r="F85" s="1"/>
  <c r="E86"/>
  <c r="F86" s="1"/>
  <c r="E87"/>
  <c r="F87" s="1"/>
  <c r="E37"/>
  <c r="F37" s="1"/>
  <c r="C49"/>
  <c r="D49"/>
  <c r="F8" i="12" l="1"/>
  <c r="F7"/>
  <c r="E7"/>
  <c r="F6"/>
  <c r="E6"/>
  <c r="E8" s="1"/>
  <c r="F5"/>
  <c r="E5"/>
  <c r="E113" i="1" l="1"/>
  <c r="F113" s="1"/>
  <c r="C115"/>
  <c r="D115"/>
  <c r="C58" l="1"/>
  <c r="D58"/>
  <c r="E55"/>
  <c r="F55" s="1"/>
  <c r="E5" i="11"/>
  <c r="E17"/>
  <c r="F17" s="1"/>
  <c r="C4" i="1" l="1"/>
  <c r="C25"/>
  <c r="C33"/>
  <c r="C63"/>
  <c r="C82"/>
  <c r="C90"/>
  <c r="C94"/>
  <c r="C108"/>
  <c r="C131"/>
  <c r="C140"/>
  <c r="C150"/>
  <c r="C166"/>
  <c r="C186"/>
  <c r="C202"/>
  <c r="C208"/>
  <c r="C213"/>
  <c r="C221"/>
  <c r="D140"/>
  <c r="D90"/>
  <c r="D221"/>
  <c r="D213"/>
  <c r="D208"/>
  <c r="D202"/>
  <c r="D186"/>
  <c r="D166"/>
  <c r="D150"/>
  <c r="D131"/>
  <c r="D108"/>
  <c r="D94"/>
  <c r="D82"/>
  <c r="D63"/>
  <c r="D33"/>
  <c r="D25"/>
  <c r="D4"/>
  <c r="E222"/>
  <c r="E7" i="11"/>
  <c r="F7" s="1"/>
  <c r="E11"/>
  <c r="F11" s="1"/>
  <c r="E12"/>
  <c r="F12" s="1"/>
  <c r="E16"/>
  <c r="E20"/>
  <c r="F20" s="1"/>
  <c r="E24"/>
  <c r="F24" s="1"/>
  <c r="F5"/>
  <c r="E15"/>
  <c r="F15" s="1"/>
  <c r="E22"/>
  <c r="F22" s="1"/>
  <c r="E23"/>
  <c r="F23" s="1"/>
  <c r="E21"/>
  <c r="F21" s="1"/>
  <c r="E19"/>
  <c r="F19" s="1"/>
  <c r="E18"/>
  <c r="F18" s="1"/>
  <c r="E14"/>
  <c r="F14" s="1"/>
  <c r="E13"/>
  <c r="F13" s="1"/>
  <c r="E10"/>
  <c r="F10" s="1"/>
  <c r="E9"/>
  <c r="F9" s="1"/>
  <c r="E8"/>
  <c r="F8" s="1"/>
  <c r="E6"/>
  <c r="F6" s="1"/>
  <c r="C62" i="1" l="1"/>
  <c r="C165"/>
  <c r="C107"/>
  <c r="C3"/>
  <c r="D165"/>
  <c r="D107"/>
  <c r="D62"/>
  <c r="D3"/>
  <c r="D2" l="1"/>
  <c r="C2"/>
  <c r="E5" i="8"/>
  <c r="F5" s="1"/>
  <c r="E6"/>
  <c r="F6" s="1"/>
  <c r="E7"/>
  <c r="F7" s="1"/>
  <c r="E8"/>
  <c r="F8" s="1"/>
  <c r="G37" i="1" l="1"/>
  <c r="G142"/>
  <c r="G113"/>
  <c r="G6" i="12"/>
  <c r="G7"/>
  <c r="G8"/>
  <c r="G5"/>
  <c r="G165" i="1"/>
  <c r="G22" i="11"/>
  <c r="G18"/>
  <c r="G19"/>
  <c r="G15"/>
  <c r="G20"/>
  <c r="G16"/>
  <c r="G21"/>
  <c r="G17"/>
  <c r="G24"/>
  <c r="G11"/>
  <c r="G7"/>
  <c r="G7" i="8"/>
  <c r="G12" i="11"/>
  <c r="G8"/>
  <c r="G8" i="8"/>
  <c r="G13" i="11"/>
  <c r="G9"/>
  <c r="G5"/>
  <c r="G5" i="8"/>
  <c r="H8" i="2"/>
  <c r="H5"/>
  <c r="H6"/>
  <c r="G14" i="11"/>
  <c r="G10"/>
  <c r="G6"/>
  <c r="G6" i="8"/>
  <c r="H13" i="2"/>
  <c r="H7"/>
  <c r="G3" i="1"/>
  <c r="G62"/>
  <c r="G220"/>
  <c r="G216"/>
  <c r="G212"/>
  <c r="G204"/>
  <c r="G201"/>
  <c r="G197"/>
  <c r="G193"/>
  <c r="G189"/>
  <c r="G185"/>
  <c r="G181"/>
  <c r="G177"/>
  <c r="G173"/>
  <c r="G169"/>
  <c r="G161"/>
  <c r="G157"/>
  <c r="G153"/>
  <c r="G149"/>
  <c r="G145"/>
  <c r="G137"/>
  <c r="G133"/>
  <c r="G129"/>
  <c r="G125"/>
  <c r="G121"/>
  <c r="G117"/>
  <c r="G114"/>
  <c r="G109"/>
  <c r="G106"/>
  <c r="G102"/>
  <c r="G98"/>
  <c r="G86"/>
  <c r="G78"/>
  <c r="G74"/>
  <c r="G70"/>
  <c r="G66"/>
  <c r="G55"/>
  <c r="G51"/>
  <c r="G48"/>
  <c r="G44"/>
  <c r="G40"/>
  <c r="G35"/>
  <c r="G31"/>
  <c r="G27"/>
  <c r="G23"/>
  <c r="G19"/>
  <c r="G15"/>
  <c r="G11"/>
  <c r="G7"/>
  <c r="G209"/>
  <c r="G194"/>
  <c r="G178"/>
  <c r="G170"/>
  <c r="G162"/>
  <c r="G154"/>
  <c r="G146"/>
  <c r="G138"/>
  <c r="G130"/>
  <c r="G122"/>
  <c r="G99"/>
  <c r="G91"/>
  <c r="G83"/>
  <c r="G75"/>
  <c r="G67"/>
  <c r="G59"/>
  <c r="G52"/>
  <c r="G45"/>
  <c r="G36"/>
  <c r="G28"/>
  <c r="G20"/>
  <c r="G12"/>
  <c r="G218"/>
  <c r="G210"/>
  <c r="G195"/>
  <c r="G187"/>
  <c r="G179"/>
  <c r="G171"/>
  <c r="G163"/>
  <c r="G155"/>
  <c r="G147"/>
  <c r="G139"/>
  <c r="G123"/>
  <c r="G100"/>
  <c r="G92"/>
  <c r="G84"/>
  <c r="G76"/>
  <c r="G68"/>
  <c r="G60"/>
  <c r="G53"/>
  <c r="G46"/>
  <c r="G38"/>
  <c r="G29"/>
  <c r="G21"/>
  <c r="G13"/>
  <c r="G5"/>
  <c r="G223"/>
  <c r="G219"/>
  <c r="G215"/>
  <c r="G211"/>
  <c r="G207"/>
  <c r="G203"/>
  <c r="G200"/>
  <c r="G196"/>
  <c r="G192"/>
  <c r="G188"/>
  <c r="G184"/>
  <c r="G180"/>
  <c r="G176"/>
  <c r="G172"/>
  <c r="G168"/>
  <c r="G164"/>
  <c r="G160"/>
  <c r="G156"/>
  <c r="G152"/>
  <c r="G148"/>
  <c r="G144"/>
  <c r="G136"/>
  <c r="G132"/>
  <c r="G128"/>
  <c r="G124"/>
  <c r="G120"/>
  <c r="G116"/>
  <c r="G112"/>
  <c r="G105"/>
  <c r="G101"/>
  <c r="G97"/>
  <c r="G93"/>
  <c r="G89"/>
  <c r="G85"/>
  <c r="G81"/>
  <c r="G77"/>
  <c r="G73"/>
  <c r="G69"/>
  <c r="G65"/>
  <c r="G61"/>
  <c r="G54"/>
  <c r="G50"/>
  <c r="G47"/>
  <c r="G43"/>
  <c r="G39"/>
  <c r="G34"/>
  <c r="G30"/>
  <c r="G26"/>
  <c r="G22"/>
  <c r="G18"/>
  <c r="G14"/>
  <c r="G10"/>
  <c r="G6"/>
  <c r="G2"/>
  <c r="G217"/>
  <c r="G205"/>
  <c r="G198"/>
  <c r="G190"/>
  <c r="G182"/>
  <c r="G174"/>
  <c r="G158"/>
  <c r="G141"/>
  <c r="G134"/>
  <c r="G126"/>
  <c r="G118"/>
  <c r="G110"/>
  <c r="G103"/>
  <c r="G95"/>
  <c r="G87"/>
  <c r="G79"/>
  <c r="G71"/>
  <c r="G56"/>
  <c r="G41"/>
  <c r="G32"/>
  <c r="G24"/>
  <c r="G16"/>
  <c r="G8"/>
  <c r="G222"/>
  <c r="G214"/>
  <c r="G206"/>
  <c r="G199"/>
  <c r="G191"/>
  <c r="G183"/>
  <c r="G175"/>
  <c r="G167"/>
  <c r="G159"/>
  <c r="G151"/>
  <c r="G143"/>
  <c r="G135"/>
  <c r="G127"/>
  <c r="G119"/>
  <c r="G111"/>
  <c r="G104"/>
  <c r="G96"/>
  <c r="G88"/>
  <c r="G80"/>
  <c r="G72"/>
  <c r="G64"/>
  <c r="G57"/>
  <c r="G42"/>
  <c r="G17"/>
  <c r="G9"/>
  <c r="G49"/>
  <c r="G58"/>
  <c r="G140"/>
  <c r="G4"/>
  <c r="G90"/>
  <c r="G115"/>
  <c r="G94"/>
  <c r="G208"/>
  <c r="G202"/>
  <c r="G63"/>
  <c r="G25"/>
  <c r="G131"/>
  <c r="G150"/>
  <c r="G221"/>
  <c r="G213"/>
  <c r="G166"/>
  <c r="G33"/>
  <c r="G82"/>
  <c r="G108"/>
  <c r="G186"/>
  <c r="G107"/>
  <c r="H16" i="2"/>
  <c r="H12"/>
  <c r="H17"/>
  <c r="H9"/>
  <c r="H18"/>
  <c r="H10"/>
  <c r="H19"/>
  <c r="H15"/>
  <c r="H11"/>
  <c r="H14"/>
  <c r="G23" i="11"/>
  <c r="E2" i="1"/>
  <c r="F2" s="1"/>
  <c r="F6" i="2"/>
  <c r="G6" s="1"/>
  <c r="F7"/>
  <c r="G7" s="1"/>
  <c r="F8"/>
  <c r="G8" s="1"/>
  <c r="F9"/>
  <c r="G9" s="1"/>
  <c r="F10"/>
  <c r="G10" s="1"/>
  <c r="F11"/>
  <c r="G11" s="1"/>
  <c r="F12"/>
  <c r="G12" s="1"/>
  <c r="F13"/>
  <c r="G13" s="1"/>
  <c r="F14"/>
  <c r="G14" s="1"/>
  <c r="F15"/>
  <c r="G15" s="1"/>
  <c r="F16"/>
  <c r="G16" s="1"/>
  <c r="F17"/>
  <c r="G17" s="1"/>
  <c r="F18"/>
  <c r="G18" s="1"/>
  <c r="F19"/>
  <c r="G19" s="1"/>
  <c r="F5"/>
  <c r="G5" s="1"/>
  <c r="E26" i="1"/>
  <c r="F26" s="1"/>
  <c r="E27"/>
  <c r="F27" s="1"/>
  <c r="E28"/>
  <c r="F28" s="1"/>
  <c r="E29"/>
  <c r="F29" s="1"/>
  <c r="E30"/>
  <c r="F30" s="1"/>
  <c r="E31"/>
  <c r="F31" s="1"/>
  <c r="E32"/>
  <c r="F32" s="1"/>
  <c r="E34"/>
  <c r="F34" s="1"/>
  <c r="E35"/>
  <c r="F35" s="1"/>
  <c r="E36"/>
  <c r="F36" s="1"/>
  <c r="E38"/>
  <c r="F38" s="1"/>
  <c r="E39"/>
  <c r="F39" s="1"/>
  <c r="E40"/>
  <c r="F40" s="1"/>
  <c r="E41"/>
  <c r="F41" s="1"/>
  <c r="E42"/>
  <c r="F42" s="1"/>
  <c r="E43"/>
  <c r="F43" s="1"/>
  <c r="E44"/>
  <c r="F44" s="1"/>
  <c r="E45"/>
  <c r="F45" s="1"/>
  <c r="E46"/>
  <c r="F46" s="1"/>
  <c r="E47"/>
  <c r="F47" s="1"/>
  <c r="E48"/>
  <c r="F48" s="1"/>
  <c r="E50"/>
  <c r="F50" s="1"/>
  <c r="E51"/>
  <c r="F51" s="1"/>
  <c r="E52"/>
  <c r="F52" s="1"/>
  <c r="E53"/>
  <c r="F53" s="1"/>
  <c r="E54"/>
  <c r="F54" s="1"/>
  <c r="E56"/>
  <c r="F56" s="1"/>
  <c r="E57"/>
  <c r="F57" s="1"/>
  <c r="E59"/>
  <c r="F59" s="1"/>
  <c r="E60"/>
  <c r="F60" s="1"/>
  <c r="E61"/>
  <c r="F61" s="1"/>
  <c r="E64"/>
  <c r="E65"/>
  <c r="E66"/>
  <c r="E67"/>
  <c r="E68"/>
  <c r="F68" s="1"/>
  <c r="E69"/>
  <c r="F69" s="1"/>
  <c r="E70"/>
  <c r="F70" s="1"/>
  <c r="E71"/>
  <c r="F71" s="1"/>
  <c r="E72"/>
  <c r="E73"/>
  <c r="E74"/>
  <c r="F74" s="1"/>
  <c r="E75"/>
  <c r="E76"/>
  <c r="E77"/>
  <c r="E78"/>
  <c r="E79"/>
  <c r="F79" s="1"/>
  <c r="E80"/>
  <c r="F80" s="1"/>
  <c r="E81"/>
  <c r="E83"/>
  <c r="F84"/>
  <c r="E88"/>
  <c r="F88" s="1"/>
  <c r="E89"/>
  <c r="F89" s="1"/>
  <c r="E91"/>
  <c r="F91" s="1"/>
  <c r="E92"/>
  <c r="F92" s="1"/>
  <c r="E93"/>
  <c r="F93" s="1"/>
  <c r="E95"/>
  <c r="F95" s="1"/>
  <c r="E96"/>
  <c r="F96" s="1"/>
  <c r="E97"/>
  <c r="F97" s="1"/>
  <c r="E98"/>
  <c r="F98" s="1"/>
  <c r="E99"/>
  <c r="F99" s="1"/>
  <c r="E100"/>
  <c r="F100" s="1"/>
  <c r="E101"/>
  <c r="F101" s="1"/>
  <c r="E102"/>
  <c r="F102" s="1"/>
  <c r="E103"/>
  <c r="F103" s="1"/>
  <c r="E104"/>
  <c r="E105"/>
  <c r="F105" s="1"/>
  <c r="E106"/>
  <c r="F106" s="1"/>
  <c r="E109"/>
  <c r="F109" s="1"/>
  <c r="E110"/>
  <c r="F110" s="1"/>
  <c r="E111"/>
  <c r="F111" s="1"/>
  <c r="E112"/>
  <c r="F112" s="1"/>
  <c r="E114"/>
  <c r="F114" s="1"/>
  <c r="E116"/>
  <c r="E117"/>
  <c r="F117" s="1"/>
  <c r="E118"/>
  <c r="E119"/>
  <c r="E120"/>
  <c r="E121"/>
  <c r="E122"/>
  <c r="F122" s="1"/>
  <c r="E123"/>
  <c r="E124"/>
  <c r="E125"/>
  <c r="E126"/>
  <c r="E127"/>
  <c r="E128"/>
  <c r="E129"/>
  <c r="E130"/>
  <c r="E132"/>
  <c r="F132" s="1"/>
  <c r="E133"/>
  <c r="F133" s="1"/>
  <c r="E134"/>
  <c r="F134" s="1"/>
  <c r="E135"/>
  <c r="F135" s="1"/>
  <c r="E136"/>
  <c r="F136" s="1"/>
  <c r="E137"/>
  <c r="F137" s="1"/>
  <c r="E138"/>
  <c r="F138" s="1"/>
  <c r="E139"/>
  <c r="F139" s="1"/>
  <c r="E141"/>
  <c r="E143"/>
  <c r="F143" s="1"/>
  <c r="E144"/>
  <c r="F144" s="1"/>
  <c r="E145"/>
  <c r="F145" s="1"/>
  <c r="E146"/>
  <c r="F146" s="1"/>
  <c r="E147"/>
  <c r="F147" s="1"/>
  <c r="E148"/>
  <c r="F148" s="1"/>
  <c r="E149"/>
  <c r="F149" s="1"/>
  <c r="E151"/>
  <c r="F151" s="1"/>
  <c r="E152"/>
  <c r="F152" s="1"/>
  <c r="E153"/>
  <c r="F153" s="1"/>
  <c r="E154"/>
  <c r="F154" s="1"/>
  <c r="E155"/>
  <c r="F155" s="1"/>
  <c r="E156"/>
  <c r="F156" s="1"/>
  <c r="E157"/>
  <c r="E158"/>
  <c r="F158" s="1"/>
  <c r="E159"/>
  <c r="E160"/>
  <c r="F160" s="1"/>
  <c r="E161"/>
  <c r="F161" s="1"/>
  <c r="E162"/>
  <c r="F162" s="1"/>
  <c r="E163"/>
  <c r="F163" s="1"/>
  <c r="E164"/>
  <c r="F164" s="1"/>
  <c r="E167"/>
  <c r="F167" s="1"/>
  <c r="E168"/>
  <c r="F168" s="1"/>
  <c r="E169"/>
  <c r="F169" s="1"/>
  <c r="E170"/>
  <c r="E171"/>
  <c r="F171" s="1"/>
  <c r="E172"/>
  <c r="F172" s="1"/>
  <c r="E173"/>
  <c r="F173" s="1"/>
  <c r="E174"/>
  <c r="F174" s="1"/>
  <c r="E175"/>
  <c r="F175" s="1"/>
  <c r="E176"/>
  <c r="E177"/>
  <c r="E178"/>
  <c r="F178" s="1"/>
  <c r="E179"/>
  <c r="E180"/>
  <c r="E181"/>
  <c r="F181" s="1"/>
  <c r="E182"/>
  <c r="F182" s="1"/>
  <c r="E183"/>
  <c r="F183" s="1"/>
  <c r="E184"/>
  <c r="F184" s="1"/>
  <c r="E185"/>
  <c r="F185" s="1"/>
  <c r="E187"/>
  <c r="F187" s="1"/>
  <c r="E188"/>
  <c r="F188" s="1"/>
  <c r="E189"/>
  <c r="E190"/>
  <c r="F190" s="1"/>
  <c r="E191"/>
  <c r="E192"/>
  <c r="F192" s="1"/>
  <c r="E193"/>
  <c r="E194"/>
  <c r="E195"/>
  <c r="F195" s="1"/>
  <c r="E196"/>
  <c r="E197"/>
  <c r="F197" s="1"/>
  <c r="E198"/>
  <c r="F198" s="1"/>
  <c r="E199"/>
  <c r="F199" s="1"/>
  <c r="E200"/>
  <c r="F200" s="1"/>
  <c r="E201"/>
  <c r="E203"/>
  <c r="E204"/>
  <c r="E205"/>
  <c r="F205" s="1"/>
  <c r="E206"/>
  <c r="F206" s="1"/>
  <c r="E207"/>
  <c r="E209"/>
  <c r="F209" s="1"/>
  <c r="E210"/>
  <c r="F210" s="1"/>
  <c r="E211"/>
  <c r="E212"/>
  <c r="F212" s="1"/>
  <c r="E214"/>
  <c r="E215"/>
  <c r="E216"/>
  <c r="E217"/>
  <c r="E218"/>
  <c r="F218" s="1"/>
  <c r="E219"/>
  <c r="E220"/>
  <c r="F222"/>
  <c r="E223"/>
  <c r="F223" s="1"/>
  <c r="E6"/>
  <c r="F6" s="1"/>
  <c r="E7"/>
  <c r="F7" s="1"/>
  <c r="E8"/>
  <c r="F8" s="1"/>
  <c r="E9"/>
  <c r="F9" s="1"/>
  <c r="E10"/>
  <c r="F10" s="1"/>
  <c r="E11"/>
  <c r="F11" s="1"/>
  <c r="E12"/>
  <c r="F12" s="1"/>
  <c r="E13"/>
  <c r="F13" s="1"/>
  <c r="E14"/>
  <c r="F14" s="1"/>
  <c r="E15"/>
  <c r="F15" s="1"/>
  <c r="E16"/>
  <c r="F16" s="1"/>
  <c r="E17"/>
  <c r="F17" s="1"/>
  <c r="E18"/>
  <c r="F18" s="1"/>
  <c r="E19"/>
  <c r="F19" s="1"/>
  <c r="E20"/>
  <c r="F20" s="1"/>
  <c r="E21"/>
  <c r="F21" s="1"/>
  <c r="E22"/>
  <c r="F22" s="1"/>
  <c r="E23"/>
  <c r="F23" s="1"/>
  <c r="E24"/>
  <c r="F24" s="1"/>
  <c r="E5"/>
  <c r="F5" s="1"/>
  <c r="E63"/>
  <c r="F63" s="1"/>
  <c r="D10" i="3" l="1"/>
  <c r="G10" s="1"/>
  <c r="E58" i="1"/>
  <c r="F58" s="1"/>
  <c r="E49"/>
  <c r="F49" s="1"/>
  <c r="E25"/>
  <c r="F25" s="1"/>
  <c r="E186"/>
  <c r="F186" s="1"/>
  <c r="E4" l="1"/>
  <c r="F4" s="1"/>
  <c r="E213"/>
  <c r="F213" s="1"/>
  <c r="E90"/>
  <c r="F90" s="1"/>
  <c r="E33"/>
  <c r="F33" s="1"/>
  <c r="E140"/>
  <c r="F140" s="1"/>
  <c r="E221"/>
  <c r="F221" s="1"/>
  <c r="E208"/>
  <c r="F208" s="1"/>
  <c r="E202"/>
  <c r="F202" s="1"/>
  <c r="E166"/>
  <c r="F166" s="1"/>
  <c r="E131"/>
  <c r="F131" s="1"/>
  <c r="E115"/>
  <c r="F115" s="1"/>
  <c r="E108"/>
  <c r="F108" s="1"/>
  <c r="E94"/>
  <c r="F94" s="1"/>
  <c r="E82"/>
  <c r="F82" s="1"/>
  <c r="C10" i="3"/>
  <c r="E10" s="1"/>
  <c r="F10" s="1"/>
  <c r="E150" i="1"/>
  <c r="D7" i="3"/>
  <c r="G7" s="1"/>
  <c r="D6"/>
  <c r="G6" s="1"/>
  <c r="D8"/>
  <c r="G8" s="1"/>
  <c r="C7" l="1"/>
  <c r="E7" s="1"/>
  <c r="F7" s="1"/>
  <c r="E62" i="1"/>
  <c r="C8" i="3"/>
  <c r="E8" s="1"/>
  <c r="F8" s="1"/>
  <c r="E107" i="1"/>
  <c r="F150"/>
  <c r="E165"/>
  <c r="C6" i="3"/>
  <c r="E6" s="1"/>
  <c r="F6" s="1"/>
  <c r="E3" i="1"/>
  <c r="D5" i="3"/>
  <c r="G5" s="1"/>
  <c r="D9"/>
  <c r="G9" s="1"/>
  <c r="C9"/>
  <c r="E9" l="1"/>
  <c r="F9" s="1"/>
  <c r="F62" i="1"/>
  <c r="F165"/>
  <c r="F107"/>
  <c r="F3"/>
  <c r="C5" i="3" l="1"/>
  <c r="E5" l="1"/>
  <c r="F5" s="1"/>
</calcChain>
</file>

<file path=xl/sharedStrings.xml><?xml version="1.0" encoding="utf-8"?>
<sst xmlns="http://schemas.openxmlformats.org/spreadsheetml/2006/main" count="318" uniqueCount="270">
  <si>
    <t>Country</t>
  </si>
  <si>
    <t>Change %</t>
  </si>
  <si>
    <t>Total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</si>
  <si>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</si>
  <si>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</si>
  <si>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</si>
  <si>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</si>
  <si>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</si>
  <si>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</si>
  <si>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</si>
  <si>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</si>
  <si>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</si>
  <si>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</si>
  <si>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</si>
  <si>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</si>
  <si>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</si>
  <si>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</si>
  <si>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</si>
  <si>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</si>
  <si>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</si>
  <si>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</si>
  <si>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</si>
  <si>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Spain</t>
  </si>
  <si>
    <t>Holy See</t>
  </si>
  <si>
    <t>Italy</t>
  </si>
  <si>
    <t>Macedonia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</si>
  <si>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</si>
  <si>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</si>
  <si>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</si>
  <si>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</si>
  <si>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</si>
  <si>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</si>
  <si>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</si>
  <si>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</si>
  <si>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</si>
  <si>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</si>
  <si>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</si>
  <si>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</si>
  <si>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</si>
  <si>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</si>
  <si>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</si>
  <si>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</si>
  <si>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</si>
  <si>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Turkey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</si>
  <si>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</si>
  <si>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</si>
  <si>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</si>
  <si>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</si>
  <si>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</si>
  <si>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</si>
  <si>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</si>
  <si>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</si>
  <si>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</si>
  <si>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</si>
  <si>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</si>
  <si>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</si>
  <si>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</si>
  <si>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</si>
  <si>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</si>
  <si>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</si>
  <si>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</si>
  <si>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</si>
  <si>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</si>
  <si>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</si>
  <si>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</si>
  <si>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</si>
  <si>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</si>
  <si>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</si>
  <si>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</si>
  <si>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</si>
  <si>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</si>
  <si>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</si>
  <si>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</si>
  <si>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</si>
  <si>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</si>
  <si>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</si>
  <si>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</si>
  <si>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</si>
  <si>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</si>
  <si>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</si>
  <si>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</si>
  <si>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</si>
  <si>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</si>
  <si>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</si>
  <si>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</si>
  <si>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</si>
  <si>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Hong Kong (China)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</si>
  <si>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</si>
  <si>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</si>
  <si>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</si>
  <si>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</si>
  <si>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</si>
  <si>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</si>
  <si>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</si>
  <si>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</si>
  <si>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</si>
  <si>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</si>
  <si>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</si>
  <si>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</si>
  <si>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</si>
  <si>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</si>
  <si>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</si>
  <si>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</si>
  <si>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</si>
  <si>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</si>
  <si>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</si>
  <si>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</si>
  <si>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</si>
  <si>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</si>
  <si>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</si>
  <si>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</si>
  <si>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</si>
  <si>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</si>
  <si>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</si>
  <si>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</si>
  <si>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</si>
  <si>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</si>
  <si>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</si>
  <si>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</si>
  <si>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</si>
  <si>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</si>
  <si>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</si>
  <si>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</si>
  <si>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Mali</t>
  </si>
  <si>
    <t>Nigeria</t>
  </si>
  <si>
    <t>Senegal</t>
  </si>
  <si>
    <t>Togo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</si>
  <si>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</si>
  <si>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</si>
  <si>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</si>
  <si>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</si>
  <si>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</si>
  <si>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</si>
  <si>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</si>
  <si>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</si>
  <si>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</si>
  <si>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</si>
  <si>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UN</t>
  </si>
  <si>
    <t>Liberia</t>
  </si>
  <si>
    <t>Others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</si>
  <si>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</si>
  <si>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</si>
  <si>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</si>
  <si>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</si>
  <si>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</si>
  <si>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</si>
  <si>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</si>
  <si>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</si>
  <si>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</si>
  <si>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</si>
  <si>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Top 15 Countries by arrivals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</si>
  <si>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</si>
  <si>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</si>
  <si>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</si>
  <si>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</si>
  <si>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Arrivals by Regions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</si>
  <si>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</si>
  <si>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</si>
  <si>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</si>
  <si>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</si>
  <si>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</si>
  <si>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</si>
  <si>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</si>
  <si>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</si>
  <si>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</si>
  <si>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</si>
  <si>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</si>
  <si>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</si>
  <si>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</si>
  <si>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</si>
  <si>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</si>
  <si>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</si>
  <si>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</si>
  <si>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</si>
  <si>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</si>
  <si>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</si>
  <si>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</si>
  <si>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</si>
  <si>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Mayotte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</si>
  <si>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</si>
  <si>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</si>
  <si>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</si>
  <si>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</si>
  <si>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</si>
  <si>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</si>
  <si>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</si>
  <si>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</si>
  <si>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</si>
  <si>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</si>
  <si>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</si>
  <si>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</si>
  <si>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</si>
  <si>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</si>
  <si>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</si>
  <si>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</si>
  <si>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</si>
  <si>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</si>
  <si>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</si>
  <si>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</si>
  <si>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Swaziland</t>
  </si>
  <si>
    <t>Burkina Faso</t>
  </si>
  <si>
    <t>United Kingdom</t>
  </si>
  <si>
    <t>Suriname</t>
  </si>
  <si>
    <t>Benin</t>
  </si>
  <si>
    <t>Gambia</t>
  </si>
  <si>
    <t>Chad</t>
  </si>
  <si>
    <t xml:space="preserve">Change 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</si>
  <si>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</si>
  <si>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</si>
  <si>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</si>
  <si>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</si>
  <si>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</si>
  <si>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</si>
  <si>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</si>
  <si>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</si>
  <si>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</si>
  <si>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</si>
  <si>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</si>
  <si>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</si>
  <si>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</si>
  <si>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</si>
  <si>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 xml:space="preserve">Total </t>
  </si>
  <si>
    <t>Central and Eastern Europe</t>
  </si>
  <si>
    <t>Europe</t>
  </si>
  <si>
    <t>Change</t>
  </si>
  <si>
    <t>change</t>
  </si>
  <si>
    <t>change %</t>
  </si>
  <si>
    <t>Type</t>
  </si>
  <si>
    <t>Air</t>
  </si>
  <si>
    <t>Land</t>
  </si>
  <si>
    <t>Railway</t>
  </si>
  <si>
    <t>Sea</t>
  </si>
  <si>
    <t>Sao Tome and Principe</t>
  </si>
  <si>
    <t>Arrivals by  Border Type</t>
  </si>
  <si>
    <t>Airport Kutaisi</t>
  </si>
  <si>
    <t>Airport Tbilisi</t>
  </si>
  <si>
    <t>Akhkerpi</t>
  </si>
  <si>
    <t>Guguti</t>
  </si>
  <si>
    <t>Kazbegi</t>
  </si>
  <si>
    <t>Ninotsminda</t>
  </si>
  <si>
    <t>Sadakhlo</t>
  </si>
  <si>
    <t>Samtatskaro</t>
  </si>
  <si>
    <t>Sarpi</t>
  </si>
  <si>
    <t>Tsiteli Khidi</t>
  </si>
  <si>
    <t>Tsodna</t>
  </si>
  <si>
    <t>Vakhtangisi</t>
  </si>
  <si>
    <t>Vale</t>
  </si>
  <si>
    <t>Railway Gardabani</t>
  </si>
  <si>
    <t>Railway Sadakhlo</t>
  </si>
  <si>
    <t>Port Batumi</t>
  </si>
  <si>
    <t>Port Kulevi</t>
  </si>
  <si>
    <t>Port Poti</t>
  </si>
  <si>
    <t>Border</t>
  </si>
  <si>
    <t>Kyrgyzstan</t>
  </si>
  <si>
    <t xml:space="preserve"> Arrivals by Borders</t>
  </si>
  <si>
    <t>Kartsakhi</t>
  </si>
  <si>
    <t>Airport Batumi</t>
  </si>
  <si>
    <t>Liechtenstein</t>
  </si>
  <si>
    <t>Cambodia</t>
  </si>
  <si>
    <t>Share %</t>
  </si>
  <si>
    <t>U S A</t>
  </si>
  <si>
    <t xml:space="preserve"> Arrivals by Types</t>
  </si>
  <si>
    <t xml:space="preserve">  Types of Visit</t>
  </si>
  <si>
    <t xml:space="preserve"> 24 hour and more </t>
  </si>
  <si>
    <t>Transit</t>
  </si>
  <si>
    <t>Same-day visit</t>
  </si>
  <si>
    <t>Andorra</t>
  </si>
  <si>
    <t>Brunei Darussalam</t>
  </si>
  <si>
    <t>2015: May</t>
  </si>
  <si>
    <t>2016: May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</si>
</sst>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%"/>
  </numFmts>
  <fonts count="2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</fills>
  <borders count="37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dotted">
        <color indexed="64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</borders>
  <cellStyleXfs count="10">
    <xf numFmtId="0" fontId="0" fillId="0" borderId="0">
      <alignment vertical="center"/>
    </xf>
    <xf numFmtId="43" fontId="6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4" borderId="20" applyNumberFormat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2" fillId="7" borderId="0" applyNumberFormat="0" applyBorder="0" applyAlignment="0" applyProtection="0"/>
  </cellStyleXfs>
  <cellXfs count="117">
    <xf numFmtId="0" fontId="0" fillId="0" borderId="0" xfId="0">
      <alignment vertical="center"/>
    </xf>
    <xf numFmtId="0" fontId="4" fillId="0" borderId="0" xfId="0" applyNumberFormat="1" applyFont="1" applyFill="1" applyAlignment="1"/>
    <xf numFmtId="0" fontId="0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NumberFormat="1" applyFont="1" applyFill="1" applyBorder="1" applyAlignment="1">
      <alignment wrapText="1"/>
    </xf>
    <xf numFmtId="0" fontId="10" fillId="0" borderId="0" xfId="0" applyFont="1" applyBorder="1">
      <alignment vertical="center"/>
    </xf>
    <xf numFmtId="0" fontId="13" fillId="0" borderId="0" xfId="0" applyNumberFormat="1" applyFont="1" applyFill="1" applyAlignme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3" fontId="11" fillId="0" borderId="9" xfId="2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/>
    </xf>
    <xf numFmtId="1" fontId="8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5" xfId="2" applyFont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3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3" fontId="12" fillId="0" borderId="1" xfId="2" applyNumberFormat="1" applyFont="1" applyBorder="1" applyAlignment="1">
      <alignment horizontal="center" vertical="center"/>
    </xf>
    <xf numFmtId="3" fontId="12" fillId="0" borderId="1" xfId="4" applyNumberFormat="1" applyFont="1" applyBorder="1" applyAlignment="1">
      <alignment horizontal="center" vertical="center"/>
    </xf>
    <xf numFmtId="3" fontId="12" fillId="0" borderId="4" xfId="2" applyNumberFormat="1" applyFont="1" applyBorder="1" applyAlignment="1">
      <alignment horizontal="center" vertical="center"/>
    </xf>
    <xf numFmtId="3" fontId="12" fillId="0" borderId="4" xfId="4" applyNumberFormat="1" applyFont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3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3" fontId="14" fillId="2" borderId="4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17" fillId="5" borderId="5" xfId="7" applyNumberFormat="1" applyBorder="1" applyAlignment="1">
      <alignment horizontal="center" vertical="center" wrapText="1"/>
    </xf>
    <xf numFmtId="0" fontId="17" fillId="5" borderId="6" xfId="7" applyNumberFormat="1" applyBorder="1" applyAlignment="1">
      <alignment horizontal="center" vertical="center" wrapText="1"/>
    </xf>
    <xf numFmtId="0" fontId="17" fillId="5" borderId="14" xfId="7" applyBorder="1" applyAlignment="1">
      <alignment horizontal="center" vertical="center" wrapText="1"/>
    </xf>
    <xf numFmtId="0" fontId="17" fillId="5" borderId="12" xfId="7" applyBorder="1" applyAlignment="1">
      <alignment horizontal="center" vertical="center" wrapText="1"/>
    </xf>
    <xf numFmtId="0" fontId="17" fillId="5" borderId="6" xfId="7" applyBorder="1" applyAlignment="1">
      <alignment horizontal="center" vertical="center" wrapText="1"/>
    </xf>
    <xf numFmtId="0" fontId="2" fillId="7" borderId="2" xfId="9" applyNumberFormat="1" applyBorder="1" applyAlignment="1">
      <alignment horizontal="center" vertical="center"/>
    </xf>
    <xf numFmtId="3" fontId="2" fillId="7" borderId="1" xfId="9" applyNumberFormat="1" applyBorder="1" applyAlignment="1">
      <alignment horizontal="center" vertical="center"/>
    </xf>
    <xf numFmtId="0" fontId="2" fillId="7" borderId="11" xfId="9" applyNumberFormat="1" applyBorder="1" applyAlignment="1">
      <alignment horizontal="center" vertical="center"/>
    </xf>
    <xf numFmtId="3" fontId="2" fillId="7" borderId="10" xfId="9" applyNumberFormat="1" applyBorder="1" applyAlignment="1">
      <alignment horizontal="center" vertical="center"/>
    </xf>
    <xf numFmtId="3" fontId="2" fillId="7" borderId="1" xfId="9" applyNumberFormat="1" applyBorder="1" applyAlignment="1" applyProtection="1">
      <alignment horizontal="center" vertical="center" wrapText="1"/>
      <protection locked="0"/>
    </xf>
    <xf numFmtId="3" fontId="2" fillId="7" borderId="8" xfId="9" applyNumberFormat="1" applyBorder="1" applyAlignment="1">
      <alignment horizontal="center" vertical="center"/>
    </xf>
    <xf numFmtId="0" fontId="2" fillId="7" borderId="2" xfId="9" applyNumberFormat="1" applyBorder="1" applyAlignment="1">
      <alignment horizontal="center" vertical="center" wrapText="1"/>
    </xf>
    <xf numFmtId="1" fontId="2" fillId="7" borderId="2" xfId="9" applyNumberFormat="1" applyBorder="1" applyAlignment="1" applyProtection="1">
      <alignment horizontal="center" vertical="center" wrapText="1"/>
      <protection locked="0"/>
    </xf>
    <xf numFmtId="3" fontId="2" fillId="7" borderId="1" xfId="9" applyNumberFormat="1" applyBorder="1" applyAlignment="1">
      <alignment horizontal="center" vertical="center" wrapText="1"/>
    </xf>
    <xf numFmtId="3" fontId="17" fillId="6" borderId="20" xfId="8" applyNumberFormat="1" applyBorder="1" applyAlignment="1">
      <alignment horizontal="center" vertical="center" wrapText="1"/>
    </xf>
    <xf numFmtId="3" fontId="17" fillId="6" borderId="21" xfId="8" applyNumberFormat="1" applyBorder="1" applyAlignment="1">
      <alignment horizontal="center" vertical="center"/>
    </xf>
    <xf numFmtId="3" fontId="17" fillId="6" borderId="21" xfId="8" applyNumberFormat="1" applyBorder="1" applyAlignment="1" applyProtection="1">
      <alignment horizontal="center" vertical="center" wrapText="1"/>
      <protection locked="0"/>
    </xf>
    <xf numFmtId="0" fontId="16" fillId="4" borderId="22" xfId="6" applyNumberFormat="1" applyBorder="1" applyAlignment="1">
      <alignment horizontal="center" vertical="center"/>
    </xf>
    <xf numFmtId="3" fontId="16" fillId="4" borderId="20" xfId="6" applyNumberFormat="1" applyBorder="1" applyAlignment="1">
      <alignment horizontal="center" vertical="center"/>
    </xf>
    <xf numFmtId="9" fontId="16" fillId="4" borderId="23" xfId="6" applyNumberFormat="1" applyBorder="1" applyAlignment="1">
      <alignment horizontal="center" vertical="center"/>
    </xf>
    <xf numFmtId="0" fontId="17" fillId="6" borderId="22" xfId="8" applyNumberFormat="1" applyBorder="1" applyAlignment="1">
      <alignment horizontal="center" vertical="center"/>
    </xf>
    <xf numFmtId="0" fontId="17" fillId="6" borderId="24" xfId="8" applyNumberFormat="1" applyBorder="1" applyAlignment="1">
      <alignment horizontal="center" vertical="center"/>
    </xf>
    <xf numFmtId="0" fontId="17" fillId="6" borderId="24" xfId="8" applyNumberFormat="1" applyBorder="1" applyAlignment="1">
      <alignment horizontal="center" vertical="center" wrapText="1"/>
    </xf>
    <xf numFmtId="0" fontId="17" fillId="6" borderId="24" xfId="8" applyNumberFormat="1" applyBorder="1" applyAlignment="1" applyProtection="1">
      <alignment horizontal="center" vertical="center"/>
      <protection locked="0"/>
    </xf>
    <xf numFmtId="1" fontId="9" fillId="2" borderId="11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1" fontId="9" fillId="0" borderId="25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/>
    </xf>
    <xf numFmtId="0" fontId="17" fillId="5" borderId="7" xfId="7" applyNumberForma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12" fillId="0" borderId="26" xfId="3" applyNumberFormat="1" applyFont="1" applyBorder="1" applyAlignment="1">
      <alignment horizontal="center" vertical="center"/>
    </xf>
    <xf numFmtId="164" fontId="12" fillId="0" borderId="1" xfId="4" applyNumberFormat="1" applyFont="1" applyBorder="1" applyAlignment="1">
      <alignment horizontal="center" vertical="center"/>
    </xf>
    <xf numFmtId="164" fontId="12" fillId="2" borderId="1" xfId="4" applyNumberFormat="1" applyFont="1" applyFill="1" applyBorder="1" applyAlignment="1">
      <alignment horizontal="center" vertical="center"/>
    </xf>
    <xf numFmtId="164" fontId="12" fillId="0" borderId="4" xfId="4" applyNumberFormat="1" applyFont="1" applyBorder="1" applyAlignment="1">
      <alignment horizontal="center" vertical="center"/>
    </xf>
    <xf numFmtId="164" fontId="12" fillId="0" borderId="27" xfId="3" applyNumberFormat="1" applyFont="1" applyBorder="1" applyAlignment="1">
      <alignment horizontal="center" vertical="center"/>
    </xf>
    <xf numFmtId="164" fontId="9" fillId="0" borderId="1" xfId="3" applyNumberFormat="1" applyFont="1" applyFill="1" applyBorder="1" applyAlignment="1">
      <alignment horizontal="center" vertical="center"/>
    </xf>
    <xf numFmtId="164" fontId="9" fillId="0" borderId="4" xfId="3" applyNumberFormat="1" applyFont="1" applyFill="1" applyBorder="1" applyAlignment="1">
      <alignment horizontal="center" vertical="center"/>
    </xf>
    <xf numFmtId="164" fontId="9" fillId="2" borderId="10" xfId="3" applyNumberFormat="1" applyFont="1" applyFill="1" applyBorder="1" applyAlignment="1">
      <alignment horizontal="center" vertical="center"/>
    </xf>
    <xf numFmtId="164" fontId="9" fillId="2" borderId="28" xfId="3" applyNumberFormat="1" applyFont="1" applyFill="1" applyBorder="1" applyAlignment="1">
      <alignment horizontal="center" vertical="center"/>
    </xf>
    <xf numFmtId="3" fontId="17" fillId="5" borderId="29" xfId="7" applyNumberFormat="1" applyBorder="1" applyAlignment="1">
      <alignment horizontal="center" vertical="center" wrapText="1"/>
    </xf>
    <xf numFmtId="164" fontId="16" fillId="4" borderId="30" xfId="6" applyNumberFormat="1" applyBorder="1" applyAlignment="1">
      <alignment horizontal="center" vertical="center"/>
    </xf>
    <xf numFmtId="164" fontId="8" fillId="0" borderId="31" xfId="3" applyNumberFormat="1" applyFont="1" applyFill="1" applyBorder="1" applyAlignment="1">
      <alignment horizontal="center" vertical="center"/>
    </xf>
    <xf numFmtId="164" fontId="8" fillId="0" borderId="32" xfId="3" applyNumberFormat="1" applyFont="1" applyFill="1" applyBorder="1" applyAlignment="1">
      <alignment horizontal="center" vertical="center"/>
    </xf>
    <xf numFmtId="9" fontId="16" fillId="4" borderId="33" xfId="6" applyNumberFormat="1" applyBorder="1" applyAlignment="1">
      <alignment horizontal="center" vertical="center"/>
    </xf>
    <xf numFmtId="164" fontId="17" fillId="6" borderId="33" xfId="8" applyNumberFormat="1" applyBorder="1" applyAlignment="1">
      <alignment horizontal="center" vertical="center"/>
    </xf>
    <xf numFmtId="164" fontId="1" fillId="7" borderId="26" xfId="9" applyNumberFormat="1" applyFont="1" applyBorder="1" applyAlignment="1">
      <alignment horizontal="center" vertical="center"/>
    </xf>
    <xf numFmtId="164" fontId="8" fillId="3" borderId="26" xfId="3" applyNumberFormat="1" applyFont="1" applyFill="1" applyBorder="1" applyAlignment="1" applyProtection="1">
      <alignment horizontal="center" vertical="center" wrapText="1"/>
      <protection locked="0"/>
    </xf>
    <xf numFmtId="164" fontId="17" fillId="6" borderId="34" xfId="8" applyNumberFormat="1" applyBorder="1" applyAlignment="1">
      <alignment horizontal="center" vertical="center"/>
    </xf>
    <xf numFmtId="9" fontId="17" fillId="6" borderId="30" xfId="8" applyNumberFormat="1" applyBorder="1" applyAlignment="1">
      <alignment horizontal="center" vertical="center"/>
    </xf>
    <xf numFmtId="9" fontId="2" fillId="7" borderId="31" xfId="9" applyNumberFormat="1" applyBorder="1" applyAlignment="1">
      <alignment horizontal="center" vertical="center"/>
    </xf>
    <xf numFmtId="9" fontId="8" fillId="0" borderId="31" xfId="3" applyFont="1" applyBorder="1" applyAlignment="1">
      <alignment horizontal="center" vertical="center"/>
    </xf>
    <xf numFmtId="9" fontId="17" fillId="6" borderId="35" xfId="8" applyNumberFormat="1" applyBorder="1" applyAlignment="1">
      <alignment horizontal="center" vertical="center"/>
    </xf>
    <xf numFmtId="9" fontId="8" fillId="0" borderId="32" xfId="3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8" fillId="3" borderId="27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/>
    </xf>
    <xf numFmtId="0" fontId="17" fillId="5" borderId="5" xfId="7" applyBorder="1" applyAlignment="1">
      <alignment horizontal="center" vertical="center" wrapText="1"/>
    </xf>
    <xf numFmtId="0" fontId="17" fillId="5" borderId="36" xfId="7" applyNumberFormat="1" applyBorder="1" applyAlignment="1">
      <alignment horizontal="center" vertical="center" wrapText="1"/>
    </xf>
    <xf numFmtId="3" fontId="12" fillId="0" borderId="2" xfId="2" applyNumberFormat="1" applyFont="1" applyBorder="1" applyAlignment="1">
      <alignment horizontal="center" vertical="center"/>
    </xf>
    <xf numFmtId="164" fontId="12" fillId="0" borderId="1" xfId="3" applyNumberFormat="1" applyFont="1" applyBorder="1" applyAlignment="1">
      <alignment horizontal="center" vertical="center"/>
    </xf>
    <xf numFmtId="3" fontId="12" fillId="0" borderId="3" xfId="2" applyNumberFormat="1" applyFont="1" applyBorder="1" applyAlignment="1">
      <alignment horizontal="center" vertical="center"/>
    </xf>
    <xf numFmtId="164" fontId="12" fillId="0" borderId="4" xfId="3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8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5"/>
  <sheetViews>
    <sheetView tabSelected="1" zoomScaleNormal="100" workbookViewId="0">
      <selection activeCell="B1" sqref="B1"/>
    </sheetView>
  </sheetViews>
  <sheetFormatPr defaultRowHeight="15" customHeight="1"/>
  <cols>
    <col min="1" max="1" width="15.5703125" style="7" customWidth="1"/>
    <col min="2" max="2" width="31.42578125" style="7" customWidth="1"/>
    <col min="3" max="3" width="19.7109375" style="7" customWidth="1"/>
    <col min="4" max="4" width="19.42578125" style="7" customWidth="1"/>
    <col min="5" max="5" width="16.28515625" style="7" customWidth="1"/>
    <col min="6" max="6" width="14.28515625" style="7" customWidth="1"/>
    <col min="7" max="7" width="16.5703125" style="7" customWidth="1"/>
    <col min="8" max="16384" width="9.140625" style="7"/>
  </cols>
  <sheetData>
    <row r="1" spans="2:7" ht="35.25" customHeight="1">
      <c r="B1" s="47" t="s">
        <v>0</v>
      </c>
      <c r="C1" s="48" t="s">
        <v>268</v>
      </c>
      <c r="D1" s="48" t="s">
        <v>269</v>
      </c>
      <c r="E1" s="48" t="s">
        <v>224</v>
      </c>
      <c r="F1" s="88" t="s">
        <v>1</v>
      </c>
      <c r="G1" s="76" t="s">
        <v>259</v>
      </c>
    </row>
    <row r="2" spans="2:7" ht="15" customHeight="1">
      <c r="B2" s="64" t="s">
        <v>221</v>
      </c>
      <c r="C2" s="65">
        <f>(C3+C62+C107+C150+C165+C221)</f>
        <v>454602</v>
      </c>
      <c r="D2" s="65">
        <f>(D3+D62+D107+D150+D165+D221)</f>
        <v>522359</v>
      </c>
      <c r="E2" s="65">
        <f>D2-C2</f>
        <v>67757</v>
      </c>
      <c r="F2" s="89">
        <f>E2/C2</f>
        <v>0.14904685857079381</v>
      </c>
      <c r="G2" s="92">
        <f>D2/$D$2</f>
        <v>1</v>
      </c>
    </row>
    <row r="3" spans="2:7" ht="15" customHeight="1">
      <c r="B3" s="67" t="s">
        <v>4</v>
      </c>
      <c r="C3" s="61">
        <f>C4+C25+C33+C49+C58</f>
        <v>441427</v>
      </c>
      <c r="D3" s="61">
        <f>D4+D25+D33+D49+D58</f>
        <v>498589</v>
      </c>
      <c r="E3" s="61">
        <f>D3-C3</f>
        <v>57162</v>
      </c>
      <c r="F3" s="97">
        <f>E3/C3</f>
        <v>0.12949366486417913</v>
      </c>
      <c r="G3" s="93">
        <f>D3/$D$2</f>
        <v>0.95449489718756642</v>
      </c>
    </row>
    <row r="4" spans="2:7">
      <c r="B4" s="52" t="s">
        <v>222</v>
      </c>
      <c r="C4" s="53">
        <f>SUM(C5:C24)</f>
        <v>296840</v>
      </c>
      <c r="D4" s="53">
        <f>SUM(D5:D24)</f>
        <v>338674</v>
      </c>
      <c r="E4" s="53">
        <f>D4-C4</f>
        <v>41834</v>
      </c>
      <c r="F4" s="98">
        <f t="shared" ref="F4:F63" si="0">E4/C4</f>
        <v>0.14093114135561244</v>
      </c>
      <c r="G4" s="94">
        <f>D4/$D$2</f>
        <v>0.64835486705503298</v>
      </c>
    </row>
    <row r="5" spans="2:7" s="16" customFormat="1" ht="12">
      <c r="B5" s="19" t="s">
        <v>145</v>
      </c>
      <c r="C5" s="40">
        <v>106425</v>
      </c>
      <c r="D5" s="33">
        <v>110562</v>
      </c>
      <c r="E5" s="34">
        <f>D5-C5</f>
        <v>4137</v>
      </c>
      <c r="F5" s="99">
        <f t="shared" si="0"/>
        <v>3.8872445384073293E-2</v>
      </c>
      <c r="G5" s="95">
        <f t="shared" ref="G5:G67" si="1">D5/$D$2</f>
        <v>0.21165903143240569</v>
      </c>
    </row>
    <row r="6" spans="2:7" s="16" customFormat="1" ht="12">
      <c r="B6" s="19" t="s">
        <v>140</v>
      </c>
      <c r="C6" s="40">
        <v>94376</v>
      </c>
      <c r="D6" s="33">
        <v>111944</v>
      </c>
      <c r="E6" s="34">
        <f t="shared" ref="E6:E68" si="2">D6-C6</f>
        <v>17568</v>
      </c>
      <c r="F6" s="99">
        <f t="shared" si="0"/>
        <v>0.1861490209375265</v>
      </c>
      <c r="G6" s="95">
        <f t="shared" si="1"/>
        <v>0.21430472146550553</v>
      </c>
    </row>
    <row r="7" spans="2:7" s="16" customFormat="1" ht="12">
      <c r="B7" s="19" t="s">
        <v>141</v>
      </c>
      <c r="C7" s="40">
        <v>1516</v>
      </c>
      <c r="D7" s="33">
        <v>2603</v>
      </c>
      <c r="E7" s="34">
        <f t="shared" si="2"/>
        <v>1087</v>
      </c>
      <c r="F7" s="99">
        <f t="shared" si="0"/>
        <v>0.71701846965699212</v>
      </c>
      <c r="G7" s="95">
        <f t="shared" si="1"/>
        <v>4.9831629205201785E-3</v>
      </c>
    </row>
    <row r="8" spans="2:7" ht="15" customHeight="1">
      <c r="B8" s="20" t="s">
        <v>3</v>
      </c>
      <c r="C8" s="40">
        <v>986</v>
      </c>
      <c r="D8" s="33">
        <v>1100</v>
      </c>
      <c r="E8" s="34">
        <f t="shared" si="2"/>
        <v>114</v>
      </c>
      <c r="F8" s="99">
        <f t="shared" si="0"/>
        <v>0.11561866125760649</v>
      </c>
      <c r="G8" s="95">
        <f t="shared" si="1"/>
        <v>2.1058314301084118E-3</v>
      </c>
    </row>
    <row r="9" spans="2:7" ht="15" customHeight="1">
      <c r="B9" s="20" t="s">
        <v>12</v>
      </c>
      <c r="C9" s="40">
        <v>806</v>
      </c>
      <c r="D9" s="33">
        <v>873</v>
      </c>
      <c r="E9" s="34">
        <f t="shared" si="2"/>
        <v>67</v>
      </c>
      <c r="F9" s="99">
        <f t="shared" si="0"/>
        <v>8.3126550868486346E-2</v>
      </c>
      <c r="G9" s="95">
        <f t="shared" si="1"/>
        <v>1.6712643986224033E-3</v>
      </c>
    </row>
    <row r="10" spans="2:7" ht="15" customHeight="1">
      <c r="B10" s="20" t="s">
        <v>5</v>
      </c>
      <c r="C10" s="40">
        <v>332</v>
      </c>
      <c r="D10" s="33">
        <v>381</v>
      </c>
      <c r="E10" s="34">
        <f t="shared" si="2"/>
        <v>49</v>
      </c>
      <c r="F10" s="99">
        <f t="shared" si="0"/>
        <v>0.14759036144578314</v>
      </c>
      <c r="G10" s="95">
        <f t="shared" si="1"/>
        <v>7.2938343170118631E-4</v>
      </c>
    </row>
    <row r="11" spans="2:7" ht="15" customHeight="1">
      <c r="B11" s="20" t="s">
        <v>11</v>
      </c>
      <c r="C11" s="40">
        <v>412</v>
      </c>
      <c r="D11" s="33">
        <v>615</v>
      </c>
      <c r="E11" s="34">
        <f t="shared" si="2"/>
        <v>203</v>
      </c>
      <c r="F11" s="99">
        <f t="shared" si="0"/>
        <v>0.49271844660194175</v>
      </c>
      <c r="G11" s="95">
        <f t="shared" si="1"/>
        <v>1.1773512086515213E-3</v>
      </c>
    </row>
    <row r="12" spans="2:7" s="16" customFormat="1" ht="15" customHeight="1">
      <c r="B12" s="19" t="s">
        <v>149</v>
      </c>
      <c r="C12" s="40">
        <v>2613</v>
      </c>
      <c r="D12" s="33">
        <v>3049</v>
      </c>
      <c r="E12" s="34">
        <f t="shared" si="2"/>
        <v>436</v>
      </c>
      <c r="F12" s="99">
        <f t="shared" si="0"/>
        <v>0.16685801760428626</v>
      </c>
      <c r="G12" s="95">
        <f t="shared" si="1"/>
        <v>5.8369818458186805E-3</v>
      </c>
    </row>
    <row r="13" spans="2:7" s="16" customFormat="1" ht="15" customHeight="1">
      <c r="B13" s="19" t="s">
        <v>253</v>
      </c>
      <c r="C13" s="40">
        <v>262</v>
      </c>
      <c r="D13" s="33">
        <v>387</v>
      </c>
      <c r="E13" s="34">
        <f t="shared" si="2"/>
        <v>125</v>
      </c>
      <c r="F13" s="99">
        <f t="shared" si="0"/>
        <v>0.47709923664122139</v>
      </c>
      <c r="G13" s="95">
        <f t="shared" si="1"/>
        <v>7.4086978495632315E-4</v>
      </c>
    </row>
    <row r="14" spans="2:7" ht="15" customHeight="1">
      <c r="B14" s="20" t="s">
        <v>6</v>
      </c>
      <c r="C14" s="40">
        <v>586</v>
      </c>
      <c r="D14" s="33">
        <v>960</v>
      </c>
      <c r="E14" s="34">
        <f t="shared" si="2"/>
        <v>374</v>
      </c>
      <c r="F14" s="99">
        <f t="shared" si="0"/>
        <v>0.63822525597269619</v>
      </c>
      <c r="G14" s="95">
        <f t="shared" si="1"/>
        <v>1.8378165208218868E-3</v>
      </c>
    </row>
    <row r="15" spans="2:7" ht="15" customHeight="1">
      <c r="B15" s="20" t="s">
        <v>7</v>
      </c>
      <c r="C15" s="40">
        <v>1179</v>
      </c>
      <c r="D15" s="33">
        <v>1422</v>
      </c>
      <c r="E15" s="34">
        <f t="shared" si="2"/>
        <v>243</v>
      </c>
      <c r="F15" s="99">
        <f t="shared" si="0"/>
        <v>0.20610687022900764</v>
      </c>
      <c r="G15" s="95">
        <f t="shared" si="1"/>
        <v>2.7222657214674198E-3</v>
      </c>
    </row>
    <row r="16" spans="2:7" s="16" customFormat="1" ht="15" customHeight="1">
      <c r="B16" s="19" t="s">
        <v>143</v>
      </c>
      <c r="C16" s="40">
        <v>800</v>
      </c>
      <c r="D16" s="33">
        <v>695</v>
      </c>
      <c r="E16" s="34">
        <f t="shared" si="2"/>
        <v>-105</v>
      </c>
      <c r="F16" s="99">
        <f t="shared" si="0"/>
        <v>-0.13125000000000001</v>
      </c>
      <c r="G16" s="95">
        <f t="shared" si="1"/>
        <v>1.3305025853866785E-3</v>
      </c>
    </row>
    <row r="17" spans="2:7" ht="15" customHeight="1">
      <c r="B17" s="20" t="s">
        <v>8</v>
      </c>
      <c r="C17" s="40">
        <v>3412</v>
      </c>
      <c r="D17" s="33">
        <v>4418</v>
      </c>
      <c r="E17" s="34">
        <f t="shared" si="2"/>
        <v>1006</v>
      </c>
      <c r="F17" s="99">
        <f t="shared" si="0"/>
        <v>0.29484173505275496</v>
      </c>
      <c r="G17" s="95">
        <f t="shared" si="1"/>
        <v>8.4577847801990593E-3</v>
      </c>
    </row>
    <row r="18" spans="2:7" ht="15" customHeight="1">
      <c r="B18" s="20" t="s">
        <v>9</v>
      </c>
      <c r="C18" s="40">
        <v>446</v>
      </c>
      <c r="D18" s="33">
        <v>468</v>
      </c>
      <c r="E18" s="34">
        <f t="shared" si="2"/>
        <v>22</v>
      </c>
      <c r="F18" s="99">
        <f t="shared" si="0"/>
        <v>4.9327354260089683E-2</v>
      </c>
      <c r="G18" s="95">
        <f t="shared" si="1"/>
        <v>8.9593555390066984E-4</v>
      </c>
    </row>
    <row r="19" spans="2:7" s="16" customFormat="1" ht="15" customHeight="1">
      <c r="B19" s="19" t="s">
        <v>144</v>
      </c>
      <c r="C19" s="40">
        <v>71407</v>
      </c>
      <c r="D19" s="33">
        <v>84727</v>
      </c>
      <c r="E19" s="34">
        <f t="shared" si="2"/>
        <v>13320</v>
      </c>
      <c r="F19" s="99">
        <f t="shared" si="0"/>
        <v>0.18653633397285979</v>
      </c>
      <c r="G19" s="95">
        <f t="shared" si="1"/>
        <v>0.16220070870799586</v>
      </c>
    </row>
    <row r="20" spans="2:7" ht="15" customHeight="1">
      <c r="B20" s="20" t="s">
        <v>10</v>
      </c>
      <c r="C20" s="40">
        <v>239</v>
      </c>
      <c r="D20" s="33">
        <v>394</v>
      </c>
      <c r="E20" s="34">
        <f t="shared" si="2"/>
        <v>155</v>
      </c>
      <c r="F20" s="99">
        <f t="shared" si="0"/>
        <v>0.64853556485355646</v>
      </c>
      <c r="G20" s="95">
        <f t="shared" si="1"/>
        <v>7.5427053042064938E-4</v>
      </c>
    </row>
    <row r="21" spans="2:7" s="16" customFormat="1" ht="15" customHeight="1">
      <c r="B21" s="19" t="s">
        <v>146</v>
      </c>
      <c r="C21" s="40">
        <v>118</v>
      </c>
      <c r="D21" s="33">
        <v>66</v>
      </c>
      <c r="E21" s="34">
        <f t="shared" si="2"/>
        <v>-52</v>
      </c>
      <c r="F21" s="99">
        <f t="shared" si="0"/>
        <v>-0.44067796610169491</v>
      </c>
      <c r="G21" s="95">
        <f t="shared" si="1"/>
        <v>1.2634988580650472E-4</v>
      </c>
    </row>
    <row r="22" spans="2:7" s="16" customFormat="1" ht="15" customHeight="1">
      <c r="B22" s="21" t="s">
        <v>142</v>
      </c>
      <c r="C22" s="40">
        <v>295</v>
      </c>
      <c r="D22" s="33">
        <v>443</v>
      </c>
      <c r="E22" s="34">
        <f t="shared" si="2"/>
        <v>148</v>
      </c>
      <c r="F22" s="99">
        <f t="shared" si="0"/>
        <v>0.50169491525423726</v>
      </c>
      <c r="G22" s="95">
        <f t="shared" si="1"/>
        <v>8.4807574867093319E-4</v>
      </c>
    </row>
    <row r="23" spans="2:7" s="16" customFormat="1" ht="15" customHeight="1">
      <c r="B23" s="21" t="s">
        <v>148</v>
      </c>
      <c r="C23" s="40">
        <v>9999</v>
      </c>
      <c r="D23" s="33">
        <v>13084</v>
      </c>
      <c r="E23" s="34">
        <f t="shared" si="2"/>
        <v>3085</v>
      </c>
      <c r="F23" s="99">
        <f t="shared" si="0"/>
        <v>0.30853085308530853</v>
      </c>
      <c r="G23" s="95">
        <f t="shared" si="1"/>
        <v>2.5047907665034966E-2</v>
      </c>
    </row>
    <row r="24" spans="2:7" s="16" customFormat="1" ht="15" customHeight="1">
      <c r="B24" s="21" t="s">
        <v>147</v>
      </c>
      <c r="C24" s="40">
        <v>631</v>
      </c>
      <c r="D24" s="33">
        <v>483</v>
      </c>
      <c r="E24" s="34">
        <f t="shared" si="2"/>
        <v>-148</v>
      </c>
      <c r="F24" s="99">
        <f t="shared" si="0"/>
        <v>-0.23454833597464342</v>
      </c>
      <c r="G24" s="95">
        <f t="shared" si="1"/>
        <v>9.2465143703851179E-4</v>
      </c>
    </row>
    <row r="25" spans="2:7" ht="15" customHeight="1">
      <c r="B25" s="54" t="s">
        <v>13</v>
      </c>
      <c r="C25" s="55">
        <f>SUM(C26:C32)</f>
        <v>3402</v>
      </c>
      <c r="D25" s="55">
        <f>SUM(D26:D32)</f>
        <v>3538</v>
      </c>
      <c r="E25" s="53">
        <f t="shared" si="2"/>
        <v>136</v>
      </c>
      <c r="F25" s="98">
        <f t="shared" si="0"/>
        <v>3.9976484420928868E-2</v>
      </c>
      <c r="G25" s="94">
        <f t="shared" si="1"/>
        <v>6.7731196361123288E-3</v>
      </c>
    </row>
    <row r="26" spans="2:7" ht="15" customHeight="1">
      <c r="B26" s="19" t="s">
        <v>14</v>
      </c>
      <c r="C26" s="40">
        <v>232</v>
      </c>
      <c r="D26" s="33">
        <v>313</v>
      </c>
      <c r="E26" s="34">
        <f t="shared" si="2"/>
        <v>81</v>
      </c>
      <c r="F26" s="99">
        <f t="shared" si="0"/>
        <v>0.34913793103448276</v>
      </c>
      <c r="G26" s="95">
        <f t="shared" si="1"/>
        <v>5.9920476147630269E-4</v>
      </c>
    </row>
    <row r="27" spans="2:7" ht="15" customHeight="1">
      <c r="B27" s="20" t="s">
        <v>18</v>
      </c>
      <c r="C27" s="40">
        <v>251</v>
      </c>
      <c r="D27" s="33">
        <v>272</v>
      </c>
      <c r="E27" s="34">
        <f t="shared" si="2"/>
        <v>21</v>
      </c>
      <c r="F27" s="99">
        <f t="shared" si="0"/>
        <v>8.3665338645418322E-2</v>
      </c>
      <c r="G27" s="95">
        <f t="shared" si="1"/>
        <v>5.2071468089953459E-4</v>
      </c>
    </row>
    <row r="28" spans="2:7" ht="15" customHeight="1">
      <c r="B28" s="20" t="s">
        <v>16</v>
      </c>
      <c r="C28" s="40">
        <v>19</v>
      </c>
      <c r="D28" s="33">
        <v>13</v>
      </c>
      <c r="E28" s="34">
        <f t="shared" si="2"/>
        <v>-6</v>
      </c>
      <c r="F28" s="99">
        <f t="shared" si="0"/>
        <v>-0.31578947368421051</v>
      </c>
      <c r="G28" s="95">
        <f t="shared" si="1"/>
        <v>2.4887098719463052E-5</v>
      </c>
    </row>
    <row r="29" spans="2:7" ht="15" customHeight="1">
      <c r="B29" s="20" t="s">
        <v>15</v>
      </c>
      <c r="C29" s="40">
        <v>169</v>
      </c>
      <c r="D29" s="33">
        <v>172</v>
      </c>
      <c r="E29" s="34">
        <f t="shared" si="2"/>
        <v>3</v>
      </c>
      <c r="F29" s="99">
        <f t="shared" si="0"/>
        <v>1.7751479289940829E-2</v>
      </c>
      <c r="G29" s="95">
        <f t="shared" si="1"/>
        <v>3.2927545998058804E-4</v>
      </c>
    </row>
    <row r="30" spans="2:7" ht="15" customHeight="1">
      <c r="B30" s="20" t="s">
        <v>17</v>
      </c>
      <c r="C30" s="40">
        <v>213</v>
      </c>
      <c r="D30" s="33">
        <v>237</v>
      </c>
      <c r="E30" s="34">
        <f t="shared" si="2"/>
        <v>24</v>
      </c>
      <c r="F30" s="99">
        <f t="shared" si="0"/>
        <v>0.11267605633802817</v>
      </c>
      <c r="G30" s="95">
        <f t="shared" si="1"/>
        <v>4.5371095357790334E-4</v>
      </c>
    </row>
    <row r="31" spans="2:7" ht="15" customHeight="1">
      <c r="B31" s="20" t="s">
        <v>19</v>
      </c>
      <c r="C31" s="40">
        <v>434</v>
      </c>
      <c r="D31" s="33">
        <v>498</v>
      </c>
      <c r="E31" s="34">
        <f t="shared" si="2"/>
        <v>64</v>
      </c>
      <c r="F31" s="99">
        <f t="shared" si="0"/>
        <v>0.14746543778801843</v>
      </c>
      <c r="G31" s="95">
        <f t="shared" si="1"/>
        <v>9.5336732017635385E-4</v>
      </c>
    </row>
    <row r="32" spans="2:7" ht="15" customHeight="1">
      <c r="B32" s="19" t="s">
        <v>201</v>
      </c>
      <c r="C32" s="40">
        <v>2084</v>
      </c>
      <c r="D32" s="33">
        <v>2033</v>
      </c>
      <c r="E32" s="34">
        <f t="shared" si="2"/>
        <v>-51</v>
      </c>
      <c r="F32" s="99">
        <f t="shared" si="0"/>
        <v>-2.4472168905950095E-2</v>
      </c>
      <c r="G32" s="95">
        <f t="shared" si="1"/>
        <v>3.8919593612821834E-3</v>
      </c>
    </row>
    <row r="33" spans="2:7" ht="15" customHeight="1">
      <c r="B33" s="52" t="s">
        <v>20</v>
      </c>
      <c r="C33" s="53">
        <f>SUM(C34:C48)</f>
        <v>3469</v>
      </c>
      <c r="D33" s="53">
        <f>SUM(D34:D48)</f>
        <v>3845</v>
      </c>
      <c r="E33" s="53">
        <f t="shared" si="2"/>
        <v>376</v>
      </c>
      <c r="F33" s="98">
        <f t="shared" si="0"/>
        <v>0.10838858460651485</v>
      </c>
      <c r="G33" s="94">
        <f t="shared" si="1"/>
        <v>7.360838044333495E-3</v>
      </c>
    </row>
    <row r="34" spans="2:7" ht="15" customHeight="1">
      <c r="B34" s="20" t="s">
        <v>21</v>
      </c>
      <c r="C34" s="40">
        <v>20</v>
      </c>
      <c r="D34" s="33">
        <v>40</v>
      </c>
      <c r="E34" s="34">
        <f t="shared" si="2"/>
        <v>20</v>
      </c>
      <c r="F34" s="99">
        <f t="shared" si="0"/>
        <v>1</v>
      </c>
      <c r="G34" s="95">
        <f t="shared" si="1"/>
        <v>7.6575688367578614E-5</v>
      </c>
    </row>
    <row r="35" spans="2:7" ht="15" customHeight="1">
      <c r="B35" s="20" t="s">
        <v>266</v>
      </c>
      <c r="C35" s="40">
        <v>2</v>
      </c>
      <c r="D35" s="33">
        <v>4</v>
      </c>
      <c r="E35" s="34">
        <f t="shared" si="2"/>
        <v>2</v>
      </c>
      <c r="F35" s="99">
        <f t="shared" si="0"/>
        <v>1</v>
      </c>
      <c r="G35" s="95">
        <f t="shared" si="1"/>
        <v>7.6575688367578618E-6</v>
      </c>
    </row>
    <row r="36" spans="2:7" ht="12">
      <c r="B36" s="20" t="s">
        <v>216</v>
      </c>
      <c r="C36" s="40">
        <v>71</v>
      </c>
      <c r="D36" s="33">
        <v>72</v>
      </c>
      <c r="E36" s="34">
        <f t="shared" si="2"/>
        <v>1</v>
      </c>
      <c r="F36" s="99">
        <f t="shared" si="0"/>
        <v>1.4084507042253521E-2</v>
      </c>
      <c r="G36" s="95">
        <f t="shared" si="1"/>
        <v>1.3783623906164151E-4</v>
      </c>
    </row>
    <row r="37" spans="2:7" s="111" customFormat="1" ht="12">
      <c r="B37" s="20" t="s">
        <v>33</v>
      </c>
      <c r="C37" s="40">
        <v>110</v>
      </c>
      <c r="D37" s="33">
        <v>110</v>
      </c>
      <c r="E37" s="34">
        <f t="shared" si="2"/>
        <v>0</v>
      </c>
      <c r="F37" s="99">
        <f t="shared" si="0"/>
        <v>0</v>
      </c>
      <c r="G37" s="95">
        <f t="shared" si="1"/>
        <v>2.1058314301084121E-4</v>
      </c>
    </row>
    <row r="38" spans="2:7" ht="15" customHeight="1">
      <c r="B38" s="19" t="s">
        <v>29</v>
      </c>
      <c r="C38" s="40">
        <v>1198</v>
      </c>
      <c r="D38" s="33">
        <v>1248</v>
      </c>
      <c r="E38" s="34">
        <f t="shared" si="2"/>
        <v>50</v>
      </c>
      <c r="F38" s="99">
        <f t="shared" si="0"/>
        <v>4.1736227045075125E-2</v>
      </c>
      <c r="G38" s="95">
        <f t="shared" si="1"/>
        <v>2.3891614770684528E-3</v>
      </c>
    </row>
    <row r="39" spans="2:7" ht="15" customHeight="1">
      <c r="B39" s="19" t="s">
        <v>23</v>
      </c>
      <c r="C39" s="40">
        <v>1</v>
      </c>
      <c r="D39" s="33">
        <v>5</v>
      </c>
      <c r="E39" s="34">
        <f t="shared" si="2"/>
        <v>4</v>
      </c>
      <c r="F39" s="99">
        <f t="shared" si="0"/>
        <v>4</v>
      </c>
      <c r="G39" s="95">
        <f t="shared" si="1"/>
        <v>9.5719610459473268E-6</v>
      </c>
    </row>
    <row r="40" spans="2:7" ht="15" customHeight="1">
      <c r="B40" s="19" t="s">
        <v>24</v>
      </c>
      <c r="C40" s="40">
        <v>1045</v>
      </c>
      <c r="D40" s="33">
        <v>1169</v>
      </c>
      <c r="E40" s="34">
        <f t="shared" si="2"/>
        <v>124</v>
      </c>
      <c r="F40" s="99">
        <f t="shared" si="0"/>
        <v>0.11866028708133972</v>
      </c>
      <c r="G40" s="95">
        <f t="shared" si="1"/>
        <v>2.2379244925424852E-3</v>
      </c>
    </row>
    <row r="41" spans="2:7" ht="15" customHeight="1">
      <c r="B41" s="19" t="s">
        <v>25</v>
      </c>
      <c r="C41" s="40">
        <v>27</v>
      </c>
      <c r="D41" s="33">
        <v>25</v>
      </c>
      <c r="E41" s="34">
        <f t="shared" si="2"/>
        <v>-2</v>
      </c>
      <c r="F41" s="99">
        <f t="shared" si="0"/>
        <v>-7.407407407407407E-2</v>
      </c>
      <c r="G41" s="95">
        <f t="shared" si="1"/>
        <v>4.7859805229736639E-5</v>
      </c>
    </row>
    <row r="42" spans="2:7" ht="15" customHeight="1">
      <c r="B42" s="19" t="s">
        <v>26</v>
      </c>
      <c r="C42" s="40">
        <v>6</v>
      </c>
      <c r="D42" s="33">
        <v>15</v>
      </c>
      <c r="E42" s="34">
        <f t="shared" si="2"/>
        <v>9</v>
      </c>
      <c r="F42" s="99">
        <f t="shared" si="0"/>
        <v>1.5</v>
      </c>
      <c r="G42" s="95">
        <f t="shared" si="1"/>
        <v>2.8715883137841982E-5</v>
      </c>
    </row>
    <row r="43" spans="2:7" ht="12">
      <c r="B43" s="19" t="s">
        <v>27</v>
      </c>
      <c r="C43" s="40">
        <v>22</v>
      </c>
      <c r="D43" s="33">
        <v>11</v>
      </c>
      <c r="E43" s="34">
        <f t="shared" si="2"/>
        <v>-11</v>
      </c>
      <c r="F43" s="99">
        <f t="shared" si="0"/>
        <v>-0.5</v>
      </c>
      <c r="G43" s="95">
        <f t="shared" si="1"/>
        <v>2.1058314301084122E-5</v>
      </c>
    </row>
    <row r="44" spans="2:7" ht="12">
      <c r="B44" s="19" t="s">
        <v>28</v>
      </c>
      <c r="C44" s="40">
        <v>117</v>
      </c>
      <c r="D44" s="33">
        <v>249</v>
      </c>
      <c r="E44" s="34">
        <f t="shared" si="2"/>
        <v>132</v>
      </c>
      <c r="F44" s="99">
        <f t="shared" si="0"/>
        <v>1.1282051282051282</v>
      </c>
      <c r="G44" s="95">
        <f t="shared" si="1"/>
        <v>4.7668366008817692E-4</v>
      </c>
    </row>
    <row r="45" spans="2:7" ht="12">
      <c r="B45" s="19" t="s">
        <v>30</v>
      </c>
      <c r="C45" s="40">
        <v>2</v>
      </c>
      <c r="D45" s="33">
        <v>1</v>
      </c>
      <c r="E45" s="34">
        <f t="shared" si="2"/>
        <v>-1</v>
      </c>
      <c r="F45" s="99">
        <f t="shared" si="0"/>
        <v>-0.5</v>
      </c>
      <c r="G45" s="95">
        <f t="shared" si="1"/>
        <v>1.9143922091894654E-6</v>
      </c>
    </row>
    <row r="46" spans="2:7" ht="12">
      <c r="B46" s="19" t="s">
        <v>31</v>
      </c>
      <c r="C46" s="40">
        <v>173</v>
      </c>
      <c r="D46" s="33">
        <v>222</v>
      </c>
      <c r="E46" s="34">
        <f t="shared" si="2"/>
        <v>49</v>
      </c>
      <c r="F46" s="99">
        <f t="shared" si="0"/>
        <v>0.2832369942196532</v>
      </c>
      <c r="G46" s="95">
        <f t="shared" si="1"/>
        <v>4.2499507044006134E-4</v>
      </c>
    </row>
    <row r="47" spans="2:7" ht="15" customHeight="1">
      <c r="B47" s="19" t="s">
        <v>32</v>
      </c>
      <c r="C47" s="40">
        <v>232</v>
      </c>
      <c r="D47" s="33">
        <v>152</v>
      </c>
      <c r="E47" s="34">
        <f t="shared" si="2"/>
        <v>-80</v>
      </c>
      <c r="F47" s="99">
        <f t="shared" si="0"/>
        <v>-0.34482758620689657</v>
      </c>
      <c r="G47" s="95">
        <f t="shared" si="1"/>
        <v>2.9098761579679874E-4</v>
      </c>
    </row>
    <row r="48" spans="2:7" ht="15" customHeight="1">
      <c r="B48" s="19" t="s">
        <v>22</v>
      </c>
      <c r="C48" s="40">
        <v>443</v>
      </c>
      <c r="D48" s="33">
        <v>522</v>
      </c>
      <c r="E48" s="34">
        <f t="shared" si="2"/>
        <v>79</v>
      </c>
      <c r="F48" s="99">
        <f t="shared" si="0"/>
        <v>0.17832957110609482</v>
      </c>
      <c r="G48" s="95">
        <f t="shared" si="1"/>
        <v>9.9931273319690101E-4</v>
      </c>
    </row>
    <row r="49" spans="1:7" ht="15" customHeight="1">
      <c r="B49" s="52" t="s">
        <v>34</v>
      </c>
      <c r="C49" s="53">
        <f>SUM(C50:C57)</f>
        <v>7356</v>
      </c>
      <c r="D49" s="53">
        <f>SUM(D50:D57)</f>
        <v>8386</v>
      </c>
      <c r="E49" s="53">
        <f t="shared" si="2"/>
        <v>1030</v>
      </c>
      <c r="F49" s="98">
        <f t="shared" si="0"/>
        <v>0.14002175095160413</v>
      </c>
      <c r="G49" s="94">
        <f t="shared" si="1"/>
        <v>1.6054093066262858E-2</v>
      </c>
    </row>
    <row r="50" spans="1:7" ht="15" customHeight="1">
      <c r="A50" s="14"/>
      <c r="B50" s="20" t="s">
        <v>35</v>
      </c>
      <c r="C50" s="40">
        <v>620</v>
      </c>
      <c r="D50" s="33">
        <v>488</v>
      </c>
      <c r="E50" s="34">
        <f t="shared" ref="E50:E57" si="3">D50-C50</f>
        <v>-132</v>
      </c>
      <c r="F50" s="99">
        <f t="shared" ref="F50:F57" si="4">E50/C50</f>
        <v>-0.2129032258064516</v>
      </c>
      <c r="G50" s="95">
        <f t="shared" si="1"/>
        <v>9.3422339808445914E-4</v>
      </c>
    </row>
    <row r="51" spans="1:7" ht="15" customHeight="1">
      <c r="A51" s="14"/>
      <c r="B51" s="20" t="s">
        <v>36</v>
      </c>
      <c r="C51" s="40">
        <v>328</v>
      </c>
      <c r="D51" s="33">
        <v>439</v>
      </c>
      <c r="E51" s="34">
        <f t="shared" si="3"/>
        <v>111</v>
      </c>
      <c r="F51" s="99">
        <f t="shared" si="4"/>
        <v>0.33841463414634149</v>
      </c>
      <c r="G51" s="95">
        <f t="shared" si="1"/>
        <v>8.4041817983417533E-4</v>
      </c>
    </row>
    <row r="52" spans="1:7" ht="15" customHeight="1">
      <c r="A52" s="14"/>
      <c r="B52" s="19" t="s">
        <v>41</v>
      </c>
      <c r="C52" s="40">
        <v>1331</v>
      </c>
      <c r="D52" s="33">
        <v>1344</v>
      </c>
      <c r="E52" s="34">
        <f t="shared" si="3"/>
        <v>13</v>
      </c>
      <c r="F52" s="99">
        <f t="shared" si="4"/>
        <v>9.7670924117205116E-3</v>
      </c>
      <c r="G52" s="95">
        <f t="shared" si="1"/>
        <v>2.5729431291506414E-3</v>
      </c>
    </row>
    <row r="53" spans="1:7" ht="12.75">
      <c r="A53" s="14"/>
      <c r="B53" s="19" t="s">
        <v>37</v>
      </c>
      <c r="C53" s="40">
        <v>3538</v>
      </c>
      <c r="D53" s="33">
        <v>4549</v>
      </c>
      <c r="E53" s="34">
        <f t="shared" si="3"/>
        <v>1011</v>
      </c>
      <c r="F53" s="99">
        <f t="shared" si="4"/>
        <v>0.28575466365178065</v>
      </c>
      <c r="G53" s="95">
        <f t="shared" si="1"/>
        <v>8.7085701596028783E-3</v>
      </c>
    </row>
    <row r="54" spans="1:7" ht="12.75">
      <c r="A54" s="14"/>
      <c r="B54" s="19" t="s">
        <v>257</v>
      </c>
      <c r="C54" s="40">
        <v>4</v>
      </c>
      <c r="D54" s="33">
        <v>1</v>
      </c>
      <c r="E54" s="34">
        <f t="shared" si="3"/>
        <v>-3</v>
      </c>
      <c r="F54" s="99">
        <f t="shared" si="4"/>
        <v>-0.75</v>
      </c>
      <c r="G54" s="95">
        <f t="shared" si="1"/>
        <v>1.9143922091894654E-6</v>
      </c>
    </row>
    <row r="55" spans="1:7" s="77" customFormat="1" ht="12.75">
      <c r="A55" s="14"/>
      <c r="B55" s="19" t="s">
        <v>38</v>
      </c>
      <c r="C55" s="40">
        <v>16</v>
      </c>
      <c r="D55" s="33">
        <v>20</v>
      </c>
      <c r="E55" s="34">
        <f t="shared" si="3"/>
        <v>4</v>
      </c>
      <c r="F55" s="99">
        <f t="shared" si="4"/>
        <v>0.25</v>
      </c>
      <c r="G55" s="95">
        <f t="shared" si="1"/>
        <v>3.8287844183789307E-5</v>
      </c>
    </row>
    <row r="56" spans="1:7" ht="12.75">
      <c r="A56" s="14"/>
      <c r="B56" s="19" t="s">
        <v>39</v>
      </c>
      <c r="C56" s="40">
        <v>1091</v>
      </c>
      <c r="D56" s="33">
        <v>1023</v>
      </c>
      <c r="E56" s="34">
        <f t="shared" si="3"/>
        <v>-68</v>
      </c>
      <c r="F56" s="99">
        <f t="shared" si="4"/>
        <v>-6.2328139321723187E-2</v>
      </c>
      <c r="G56" s="95">
        <f t="shared" si="1"/>
        <v>1.958423230000823E-3</v>
      </c>
    </row>
    <row r="57" spans="1:7" ht="12" customHeight="1">
      <c r="A57" s="14"/>
      <c r="B57" s="19" t="s">
        <v>40</v>
      </c>
      <c r="C57" s="40">
        <v>428</v>
      </c>
      <c r="D57" s="33">
        <v>522</v>
      </c>
      <c r="E57" s="34">
        <f t="shared" si="3"/>
        <v>94</v>
      </c>
      <c r="F57" s="99">
        <f t="shared" si="4"/>
        <v>0.21962616822429906</v>
      </c>
      <c r="G57" s="95">
        <f t="shared" si="1"/>
        <v>9.9931273319690101E-4</v>
      </c>
    </row>
    <row r="58" spans="1:7" ht="15" customHeight="1">
      <c r="B58" s="52" t="s">
        <v>42</v>
      </c>
      <c r="C58" s="53">
        <f>SUM(C59:C61)</f>
        <v>130360</v>
      </c>
      <c r="D58" s="53">
        <f>SUM(D59:D61)</f>
        <v>144146</v>
      </c>
      <c r="E58" s="53">
        <f t="shared" si="2"/>
        <v>13786</v>
      </c>
      <c r="F58" s="98">
        <f t="shared" si="0"/>
        <v>0.10575329855783983</v>
      </c>
      <c r="G58" s="94">
        <f t="shared" si="1"/>
        <v>0.27595197938582466</v>
      </c>
    </row>
    <row r="59" spans="1:7" ht="15" customHeight="1">
      <c r="B59" s="19" t="s">
        <v>45</v>
      </c>
      <c r="C59" s="40">
        <v>61</v>
      </c>
      <c r="D59" s="33">
        <v>32</v>
      </c>
      <c r="E59" s="34">
        <f t="shared" si="2"/>
        <v>-29</v>
      </c>
      <c r="F59" s="99">
        <f t="shared" si="0"/>
        <v>-0.47540983606557374</v>
      </c>
      <c r="G59" s="95">
        <f t="shared" si="1"/>
        <v>6.1260550694062894E-5</v>
      </c>
    </row>
    <row r="60" spans="1:7" ht="15" customHeight="1">
      <c r="B60" s="19" t="s">
        <v>44</v>
      </c>
      <c r="C60" s="40">
        <v>4254</v>
      </c>
      <c r="D60" s="33">
        <v>9462</v>
      </c>
      <c r="E60" s="34">
        <f t="shared" si="2"/>
        <v>5208</v>
      </c>
      <c r="F60" s="99">
        <f t="shared" si="0"/>
        <v>1.22425952045134</v>
      </c>
      <c r="G60" s="95">
        <f t="shared" si="1"/>
        <v>1.8113979083350721E-2</v>
      </c>
    </row>
    <row r="61" spans="1:7" ht="15" customHeight="1">
      <c r="B61" s="19" t="s">
        <v>43</v>
      </c>
      <c r="C61" s="40">
        <v>126045</v>
      </c>
      <c r="D61" s="33">
        <v>134652</v>
      </c>
      <c r="E61" s="34">
        <f t="shared" si="2"/>
        <v>8607</v>
      </c>
      <c r="F61" s="99">
        <f t="shared" si="0"/>
        <v>6.8285136260859219E-2</v>
      </c>
      <c r="G61" s="95">
        <f t="shared" si="1"/>
        <v>0.25777673975177989</v>
      </c>
    </row>
    <row r="62" spans="1:7" ht="15" customHeight="1">
      <c r="B62" s="68" t="s">
        <v>154</v>
      </c>
      <c r="C62" s="62">
        <f>C63+C82+C90+C94</f>
        <v>4097</v>
      </c>
      <c r="D62" s="62">
        <f>D63+D82+D90+D94</f>
        <v>4592</v>
      </c>
      <c r="E62" s="62">
        <f t="shared" si="2"/>
        <v>495</v>
      </c>
      <c r="F62" s="100">
        <f t="shared" si="0"/>
        <v>0.12082011227727606</v>
      </c>
      <c r="G62" s="96">
        <f t="shared" si="1"/>
        <v>8.7908890245980247E-3</v>
      </c>
    </row>
    <row r="63" spans="1:7">
      <c r="B63" s="52" t="s">
        <v>46</v>
      </c>
      <c r="C63" s="56">
        <f>SUM(C64:C81)</f>
        <v>103</v>
      </c>
      <c r="D63" s="56">
        <f>SUM(D64:D81)</f>
        <v>124</v>
      </c>
      <c r="E63" s="53">
        <f t="shared" si="2"/>
        <v>21</v>
      </c>
      <c r="F63" s="98">
        <f t="shared" si="0"/>
        <v>0.20388349514563106</v>
      </c>
      <c r="G63" s="94">
        <f t="shared" si="1"/>
        <v>2.3738463393949372E-4</v>
      </c>
    </row>
    <row r="64" spans="1:7" ht="12.75">
      <c r="A64" s="14"/>
      <c r="B64" s="22" t="s">
        <v>197</v>
      </c>
      <c r="C64" s="40">
        <v>0</v>
      </c>
      <c r="D64" s="33">
        <v>0</v>
      </c>
      <c r="E64" s="34">
        <f t="shared" si="2"/>
        <v>0</v>
      </c>
      <c r="F64" s="99"/>
      <c r="G64" s="95">
        <f t="shared" si="1"/>
        <v>0</v>
      </c>
    </row>
    <row r="65" spans="1:7" ht="15" customHeight="1">
      <c r="A65" s="14"/>
      <c r="B65" s="23" t="s">
        <v>47</v>
      </c>
      <c r="C65" s="40">
        <v>0</v>
      </c>
      <c r="D65" s="33">
        <v>1</v>
      </c>
      <c r="E65" s="34">
        <f t="shared" si="2"/>
        <v>1</v>
      </c>
      <c r="F65" s="99"/>
      <c r="G65" s="95">
        <f t="shared" si="1"/>
        <v>1.9143922091894654E-6</v>
      </c>
    </row>
    <row r="66" spans="1:7" ht="12.75">
      <c r="A66" s="14"/>
      <c r="B66" s="23" t="s">
        <v>157</v>
      </c>
      <c r="C66" s="40">
        <v>0</v>
      </c>
      <c r="D66" s="33">
        <v>0</v>
      </c>
      <c r="E66" s="34">
        <f t="shared" si="2"/>
        <v>0</v>
      </c>
      <c r="F66" s="99"/>
      <c r="G66" s="95">
        <f t="shared" si="1"/>
        <v>0</v>
      </c>
    </row>
    <row r="67" spans="1:7" ht="12.75">
      <c r="A67" s="14"/>
      <c r="B67" s="23" t="s">
        <v>51</v>
      </c>
      <c r="C67" s="40">
        <v>0</v>
      </c>
      <c r="D67" s="33">
        <v>0</v>
      </c>
      <c r="E67" s="34">
        <f t="shared" si="2"/>
        <v>0</v>
      </c>
      <c r="F67" s="99"/>
      <c r="G67" s="95">
        <f t="shared" si="1"/>
        <v>0</v>
      </c>
    </row>
    <row r="68" spans="1:7" ht="12.75">
      <c r="A68" s="14"/>
      <c r="B68" s="23" t="s">
        <v>48</v>
      </c>
      <c r="C68" s="40">
        <v>5</v>
      </c>
      <c r="D68" s="33">
        <v>9</v>
      </c>
      <c r="E68" s="34">
        <f t="shared" si="2"/>
        <v>4</v>
      </c>
      <c r="F68" s="99">
        <f t="shared" ref="F68:F69" si="5">E68/C68</f>
        <v>0.8</v>
      </c>
      <c r="G68" s="95">
        <f t="shared" ref="G68:G130" si="6">D68/$D$2</f>
        <v>1.7229529882705189E-5</v>
      </c>
    </row>
    <row r="69" spans="1:7" ht="15" customHeight="1">
      <c r="A69" s="14"/>
      <c r="B69" s="23" t="s">
        <v>198</v>
      </c>
      <c r="C69" s="40">
        <v>1</v>
      </c>
      <c r="D69" s="33">
        <v>2</v>
      </c>
      <c r="E69" s="34">
        <f t="shared" ref="E69:E129" si="7">D69-C69</f>
        <v>1</v>
      </c>
      <c r="F69" s="99">
        <f t="shared" si="5"/>
        <v>1</v>
      </c>
      <c r="G69" s="95">
        <f t="shared" si="6"/>
        <v>3.8287844183789309E-6</v>
      </c>
    </row>
    <row r="70" spans="1:7" ht="15" customHeight="1">
      <c r="A70" s="14"/>
      <c r="B70" s="22" t="s">
        <v>52</v>
      </c>
      <c r="C70" s="40">
        <v>4</v>
      </c>
      <c r="D70" s="33">
        <v>3</v>
      </c>
      <c r="E70" s="34">
        <f t="shared" si="7"/>
        <v>-1</v>
      </c>
      <c r="F70" s="99">
        <f t="shared" ref="F70:F80" si="8">E70/C70</f>
        <v>-0.25</v>
      </c>
      <c r="G70" s="95">
        <f t="shared" si="6"/>
        <v>5.7431766275683967E-6</v>
      </c>
    </row>
    <row r="71" spans="1:7" ht="12.75">
      <c r="A71" s="14"/>
      <c r="B71" s="23" t="s">
        <v>217</v>
      </c>
      <c r="C71" s="40">
        <v>1</v>
      </c>
      <c r="D71" s="33">
        <v>10</v>
      </c>
      <c r="E71" s="34">
        <f t="shared" si="7"/>
        <v>9</v>
      </c>
      <c r="F71" s="99">
        <f t="shared" si="8"/>
        <v>9</v>
      </c>
      <c r="G71" s="95">
        <f t="shared" si="6"/>
        <v>1.9143922091894654E-5</v>
      </c>
    </row>
    <row r="72" spans="1:7" ht="15" customHeight="1">
      <c r="A72" s="14"/>
      <c r="B72" s="23" t="s">
        <v>210</v>
      </c>
      <c r="C72" s="40">
        <v>0</v>
      </c>
      <c r="D72" s="33">
        <v>0</v>
      </c>
      <c r="E72" s="34">
        <f t="shared" si="7"/>
        <v>0</v>
      </c>
      <c r="F72" s="99"/>
      <c r="G72" s="95">
        <f t="shared" si="6"/>
        <v>0</v>
      </c>
    </row>
    <row r="73" spans="1:7" s="13" customFormat="1" ht="16.5" customHeight="1">
      <c r="A73" s="14"/>
      <c r="B73" s="23" t="s">
        <v>50</v>
      </c>
      <c r="C73" s="40">
        <v>0</v>
      </c>
      <c r="D73" s="33">
        <v>0</v>
      </c>
      <c r="E73" s="34">
        <f t="shared" si="7"/>
        <v>0</v>
      </c>
      <c r="F73" s="99"/>
      <c r="G73" s="95">
        <f t="shared" si="6"/>
        <v>0</v>
      </c>
    </row>
    <row r="74" spans="1:7" ht="15" customHeight="1">
      <c r="A74" s="14"/>
      <c r="B74" s="23" t="s">
        <v>158</v>
      </c>
      <c r="C74" s="112">
        <v>8</v>
      </c>
      <c r="D74" s="112">
        <v>18</v>
      </c>
      <c r="E74" s="34">
        <f t="shared" si="7"/>
        <v>10</v>
      </c>
      <c r="F74" s="99">
        <f t="shared" si="8"/>
        <v>1.25</v>
      </c>
      <c r="G74" s="95">
        <f t="shared" si="6"/>
        <v>3.4459059765410377E-5</v>
      </c>
    </row>
    <row r="75" spans="1:7" ht="14.25" customHeight="1">
      <c r="A75" s="14"/>
      <c r="B75" s="23" t="s">
        <v>159</v>
      </c>
      <c r="C75" s="40">
        <v>0</v>
      </c>
      <c r="D75" s="33">
        <v>0</v>
      </c>
      <c r="E75" s="34">
        <f t="shared" si="7"/>
        <v>0</v>
      </c>
      <c r="F75" s="99"/>
      <c r="G75" s="95">
        <f t="shared" si="6"/>
        <v>0</v>
      </c>
    </row>
    <row r="76" spans="1:7" ht="12.75">
      <c r="A76" s="14"/>
      <c r="B76" s="23" t="s">
        <v>160</v>
      </c>
      <c r="C76" s="40">
        <v>0</v>
      </c>
      <c r="D76" s="33">
        <v>0</v>
      </c>
      <c r="E76" s="34">
        <f t="shared" si="7"/>
        <v>0</v>
      </c>
      <c r="F76" s="99"/>
      <c r="G76" s="95">
        <f t="shared" si="6"/>
        <v>0</v>
      </c>
    </row>
    <row r="77" spans="1:7" ht="12.75">
      <c r="A77" s="14"/>
      <c r="B77" s="23" t="s">
        <v>211</v>
      </c>
      <c r="C77" s="40">
        <v>0</v>
      </c>
      <c r="D77" s="33">
        <v>0</v>
      </c>
      <c r="E77" s="34">
        <f t="shared" si="7"/>
        <v>0</v>
      </c>
      <c r="F77" s="99"/>
      <c r="G77" s="95">
        <f t="shared" si="6"/>
        <v>0</v>
      </c>
    </row>
    <row r="78" spans="1:7" s="13" customFormat="1" ht="12.75">
      <c r="A78" s="14"/>
      <c r="B78" s="23" t="s">
        <v>219</v>
      </c>
      <c r="C78" s="40">
        <v>0</v>
      </c>
      <c r="D78" s="33">
        <v>0</v>
      </c>
      <c r="E78" s="34">
        <f t="shared" si="7"/>
        <v>0</v>
      </c>
      <c r="F78" s="99"/>
      <c r="G78" s="95">
        <f t="shared" si="6"/>
        <v>0</v>
      </c>
    </row>
    <row r="79" spans="1:7" ht="15" customHeight="1">
      <c r="A79" s="14"/>
      <c r="B79" s="23" t="s">
        <v>49</v>
      </c>
      <c r="C79" s="40">
        <v>10</v>
      </c>
      <c r="D79" s="33">
        <v>1</v>
      </c>
      <c r="E79" s="34">
        <f t="shared" si="7"/>
        <v>-9</v>
      </c>
      <c r="F79" s="99">
        <f t="shared" si="8"/>
        <v>-0.9</v>
      </c>
      <c r="G79" s="95">
        <f t="shared" si="6"/>
        <v>1.9143922091894654E-6</v>
      </c>
    </row>
    <row r="80" spans="1:7" ht="15" customHeight="1">
      <c r="A80" s="14"/>
      <c r="B80" s="23" t="s">
        <v>220</v>
      </c>
      <c r="C80" s="40">
        <v>74</v>
      </c>
      <c r="D80" s="33">
        <v>80</v>
      </c>
      <c r="E80" s="34">
        <f t="shared" si="7"/>
        <v>6</v>
      </c>
      <c r="F80" s="99">
        <f t="shared" si="8"/>
        <v>8.1081081081081086E-2</v>
      </c>
      <c r="G80" s="95">
        <f t="shared" si="6"/>
        <v>1.5315137673515723E-4</v>
      </c>
    </row>
    <row r="81" spans="1:7" ht="15" customHeight="1">
      <c r="A81" s="14"/>
      <c r="B81" s="23" t="s">
        <v>161</v>
      </c>
      <c r="C81" s="40">
        <v>0</v>
      </c>
      <c r="D81" s="33">
        <v>0</v>
      </c>
      <c r="E81" s="34">
        <f t="shared" si="7"/>
        <v>0</v>
      </c>
      <c r="F81" s="99"/>
      <c r="G81" s="95">
        <f t="shared" si="6"/>
        <v>0</v>
      </c>
    </row>
    <row r="82" spans="1:7" ht="15" customHeight="1">
      <c r="B82" s="52" t="s">
        <v>53</v>
      </c>
      <c r="C82" s="57">
        <f>SUM(C83:C89)</f>
        <v>12</v>
      </c>
      <c r="D82" s="57">
        <f>SUM(D83:D89)</f>
        <v>18</v>
      </c>
      <c r="E82" s="53">
        <f t="shared" si="7"/>
        <v>6</v>
      </c>
      <c r="F82" s="98">
        <f t="shared" ref="F82:F122" si="9">E82/C82</f>
        <v>0.5</v>
      </c>
      <c r="G82" s="94">
        <f t="shared" si="6"/>
        <v>3.4459059765410377E-5</v>
      </c>
    </row>
    <row r="83" spans="1:7" ht="15" customHeight="1">
      <c r="B83" s="23" t="s">
        <v>162</v>
      </c>
      <c r="C83" s="40">
        <v>0</v>
      </c>
      <c r="D83" s="33">
        <v>1</v>
      </c>
      <c r="E83" s="34">
        <f t="shared" si="7"/>
        <v>1</v>
      </c>
      <c r="F83" s="99"/>
      <c r="G83" s="95">
        <f t="shared" si="6"/>
        <v>1.9143922091894654E-6</v>
      </c>
    </row>
    <row r="84" spans="1:7" ht="15" customHeight="1">
      <c r="B84" s="23" t="s">
        <v>212</v>
      </c>
      <c r="C84" s="40">
        <v>1</v>
      </c>
      <c r="D84" s="33">
        <v>1</v>
      </c>
      <c r="E84" s="34">
        <f t="shared" si="7"/>
        <v>0</v>
      </c>
      <c r="F84" s="99">
        <f t="shared" si="9"/>
        <v>0</v>
      </c>
      <c r="G84" s="95">
        <f t="shared" si="6"/>
        <v>1.9143922091894654E-6</v>
      </c>
    </row>
    <row r="85" spans="1:7" ht="12">
      <c r="B85" s="23" t="s">
        <v>213</v>
      </c>
      <c r="C85" s="40">
        <v>5</v>
      </c>
      <c r="D85" s="33">
        <v>4</v>
      </c>
      <c r="E85" s="34">
        <f t="shared" si="7"/>
        <v>-1</v>
      </c>
      <c r="F85" s="99">
        <f t="shared" si="9"/>
        <v>-0.2</v>
      </c>
      <c r="G85" s="95">
        <f t="shared" si="6"/>
        <v>7.6575688367578618E-6</v>
      </c>
    </row>
    <row r="86" spans="1:7" ht="15" customHeight="1">
      <c r="B86" s="23" t="s">
        <v>54</v>
      </c>
      <c r="C86" s="40">
        <v>1</v>
      </c>
      <c r="D86" s="33">
        <v>0</v>
      </c>
      <c r="E86" s="34">
        <f t="shared" si="7"/>
        <v>-1</v>
      </c>
      <c r="F86" s="99">
        <f t="shared" si="9"/>
        <v>-1</v>
      </c>
      <c r="G86" s="95">
        <f t="shared" si="6"/>
        <v>0</v>
      </c>
    </row>
    <row r="87" spans="1:7" ht="12">
      <c r="B87" s="23" t="s">
        <v>56</v>
      </c>
      <c r="C87" s="40">
        <v>1</v>
      </c>
      <c r="D87" s="33">
        <v>3</v>
      </c>
      <c r="E87" s="34">
        <f t="shared" si="7"/>
        <v>2</v>
      </c>
      <c r="F87" s="99">
        <f t="shared" si="9"/>
        <v>2</v>
      </c>
      <c r="G87" s="95">
        <f t="shared" si="6"/>
        <v>5.7431766275683967E-6</v>
      </c>
    </row>
    <row r="88" spans="1:7" ht="15" customHeight="1">
      <c r="B88" s="23" t="s">
        <v>163</v>
      </c>
      <c r="C88" s="40">
        <v>1</v>
      </c>
      <c r="D88" s="33">
        <v>1</v>
      </c>
      <c r="E88" s="34">
        <f t="shared" si="7"/>
        <v>0</v>
      </c>
      <c r="F88" s="99">
        <f t="shared" si="9"/>
        <v>0</v>
      </c>
      <c r="G88" s="95">
        <f t="shared" si="6"/>
        <v>1.9143922091894654E-6</v>
      </c>
    </row>
    <row r="89" spans="1:7" ht="15" customHeight="1">
      <c r="B89" s="23" t="s">
        <v>55</v>
      </c>
      <c r="C89" s="40">
        <v>3</v>
      </c>
      <c r="D89" s="33">
        <v>8</v>
      </c>
      <c r="E89" s="34">
        <f t="shared" si="7"/>
        <v>5</v>
      </c>
      <c r="F89" s="99">
        <f t="shared" si="9"/>
        <v>1.6666666666666667</v>
      </c>
      <c r="G89" s="95">
        <f t="shared" si="6"/>
        <v>1.5315137673515724E-5</v>
      </c>
    </row>
    <row r="90" spans="1:7" ht="15" customHeight="1">
      <c r="A90" s="15"/>
      <c r="B90" s="52" t="s">
        <v>57</v>
      </c>
      <c r="C90" s="53">
        <f>SUM(C91:C93)</f>
        <v>3675</v>
      </c>
      <c r="D90" s="53">
        <f>SUM(D91:D93)</f>
        <v>4164</v>
      </c>
      <c r="E90" s="53">
        <f t="shared" si="7"/>
        <v>489</v>
      </c>
      <c r="F90" s="98">
        <f t="shared" si="9"/>
        <v>0.13306122448979593</v>
      </c>
      <c r="G90" s="94">
        <f t="shared" si="6"/>
        <v>7.9715291590649346E-3</v>
      </c>
    </row>
    <row r="91" spans="1:7" ht="15" customHeight="1">
      <c r="B91" s="19" t="s">
        <v>58</v>
      </c>
      <c r="C91" s="40">
        <v>353</v>
      </c>
      <c r="D91" s="33">
        <v>402</v>
      </c>
      <c r="E91" s="34">
        <f t="shared" si="7"/>
        <v>49</v>
      </c>
      <c r="F91" s="99">
        <f t="shared" si="9"/>
        <v>0.13881019830028329</v>
      </c>
      <c r="G91" s="95">
        <f t="shared" si="6"/>
        <v>7.695856680941651E-4</v>
      </c>
    </row>
    <row r="92" spans="1:7" ht="15" customHeight="1">
      <c r="B92" s="19" t="s">
        <v>59</v>
      </c>
      <c r="C92" s="40">
        <v>30</v>
      </c>
      <c r="D92" s="33">
        <v>36</v>
      </c>
      <c r="E92" s="34">
        <f t="shared" si="7"/>
        <v>6</v>
      </c>
      <c r="F92" s="99">
        <f t="shared" si="9"/>
        <v>0.2</v>
      </c>
      <c r="G92" s="95">
        <f t="shared" si="6"/>
        <v>6.8918119530820754E-5</v>
      </c>
    </row>
    <row r="93" spans="1:7" ht="15" customHeight="1">
      <c r="B93" s="19" t="s">
        <v>152</v>
      </c>
      <c r="C93" s="40">
        <v>3292</v>
      </c>
      <c r="D93" s="33">
        <v>3726</v>
      </c>
      <c r="E93" s="34">
        <f t="shared" si="7"/>
        <v>434</v>
      </c>
      <c r="F93" s="99">
        <f t="shared" si="9"/>
        <v>0.13183475091130012</v>
      </c>
      <c r="G93" s="95">
        <f t="shared" si="6"/>
        <v>7.1330253714399485E-3</v>
      </c>
    </row>
    <row r="94" spans="1:7" ht="15" customHeight="1">
      <c r="B94" s="52" t="s">
        <v>60</v>
      </c>
      <c r="C94" s="53">
        <f>SUM(C95:C106)</f>
        <v>307</v>
      </c>
      <c r="D94" s="53">
        <f>SUM(D95:D106)</f>
        <v>286</v>
      </c>
      <c r="E94" s="53">
        <f t="shared" si="7"/>
        <v>-21</v>
      </c>
      <c r="F94" s="98">
        <f t="shared" si="9"/>
        <v>-6.8403908794788276E-2</v>
      </c>
      <c r="G94" s="94">
        <f t="shared" si="6"/>
        <v>5.4751617182818716E-4</v>
      </c>
    </row>
    <row r="95" spans="1:7" ht="15" customHeight="1">
      <c r="B95" s="20" t="s">
        <v>61</v>
      </c>
      <c r="C95" s="40">
        <v>35</v>
      </c>
      <c r="D95" s="33">
        <v>46</v>
      </c>
      <c r="E95" s="34">
        <f t="shared" si="7"/>
        <v>11</v>
      </c>
      <c r="F95" s="99">
        <f t="shared" si="9"/>
        <v>0.31428571428571428</v>
      </c>
      <c r="G95" s="95">
        <f t="shared" si="6"/>
        <v>8.8062041622715418E-5</v>
      </c>
    </row>
    <row r="96" spans="1:7" ht="15" customHeight="1">
      <c r="B96" s="20" t="s">
        <v>62</v>
      </c>
      <c r="C96" s="40">
        <v>2</v>
      </c>
      <c r="D96" s="33">
        <v>0</v>
      </c>
      <c r="E96" s="34">
        <f t="shared" si="7"/>
        <v>-2</v>
      </c>
      <c r="F96" s="99">
        <f t="shared" si="9"/>
        <v>-1</v>
      </c>
      <c r="G96" s="95">
        <f t="shared" si="6"/>
        <v>0</v>
      </c>
    </row>
    <row r="97" spans="2:7" ht="15" customHeight="1">
      <c r="B97" s="20" t="s">
        <v>63</v>
      </c>
      <c r="C97" s="40">
        <v>211</v>
      </c>
      <c r="D97" s="33">
        <v>175</v>
      </c>
      <c r="E97" s="34">
        <f t="shared" si="7"/>
        <v>-36</v>
      </c>
      <c r="F97" s="99">
        <f t="shared" si="9"/>
        <v>-0.17061611374407584</v>
      </c>
      <c r="G97" s="95">
        <f t="shared" si="6"/>
        <v>3.3501863660815646E-4</v>
      </c>
    </row>
    <row r="98" spans="2:7" ht="15" customHeight="1">
      <c r="B98" s="20" t="s">
        <v>70</v>
      </c>
      <c r="C98" s="40">
        <v>8</v>
      </c>
      <c r="D98" s="33">
        <v>6</v>
      </c>
      <c r="E98" s="34">
        <f t="shared" si="7"/>
        <v>-2</v>
      </c>
      <c r="F98" s="99">
        <f t="shared" si="9"/>
        <v>-0.25</v>
      </c>
      <c r="G98" s="95">
        <f t="shared" si="6"/>
        <v>1.1486353255136793E-5</v>
      </c>
    </row>
    <row r="99" spans="2:7" ht="12">
      <c r="B99" s="20" t="s">
        <v>66</v>
      </c>
      <c r="C99" s="40">
        <v>24</v>
      </c>
      <c r="D99" s="33">
        <v>34</v>
      </c>
      <c r="E99" s="34">
        <f t="shared" si="7"/>
        <v>10</v>
      </c>
      <c r="F99" s="99">
        <f t="shared" si="9"/>
        <v>0.41666666666666669</v>
      </c>
      <c r="G99" s="95">
        <f t="shared" si="6"/>
        <v>6.5089335112441824E-5</v>
      </c>
    </row>
    <row r="100" spans="2:7" ht="15" customHeight="1">
      <c r="B100" s="20" t="s">
        <v>64</v>
      </c>
      <c r="C100" s="40">
        <v>9</v>
      </c>
      <c r="D100" s="33">
        <v>8</v>
      </c>
      <c r="E100" s="34">
        <f t="shared" si="7"/>
        <v>-1</v>
      </c>
      <c r="F100" s="99">
        <f t="shared" si="9"/>
        <v>-0.1111111111111111</v>
      </c>
      <c r="G100" s="95">
        <f t="shared" si="6"/>
        <v>1.5315137673515724E-5</v>
      </c>
    </row>
    <row r="101" spans="2:7" ht="15" customHeight="1">
      <c r="B101" s="23" t="s">
        <v>164</v>
      </c>
      <c r="C101" s="40">
        <v>1</v>
      </c>
      <c r="D101" s="33">
        <v>1</v>
      </c>
      <c r="E101" s="34">
        <f t="shared" si="7"/>
        <v>0</v>
      </c>
      <c r="F101" s="99">
        <f t="shared" si="9"/>
        <v>0</v>
      </c>
      <c r="G101" s="95">
        <f t="shared" si="6"/>
        <v>1.9143922091894654E-6</v>
      </c>
    </row>
    <row r="102" spans="2:7" ht="15" customHeight="1">
      <c r="B102" s="20" t="s">
        <v>67</v>
      </c>
      <c r="C102" s="40">
        <v>2</v>
      </c>
      <c r="D102" s="33">
        <v>0</v>
      </c>
      <c r="E102" s="34">
        <f t="shared" si="7"/>
        <v>-2</v>
      </c>
      <c r="F102" s="99">
        <f t="shared" si="9"/>
        <v>-1</v>
      </c>
      <c r="G102" s="95">
        <f t="shared" si="6"/>
        <v>0</v>
      </c>
    </row>
    <row r="103" spans="2:7" ht="15" customHeight="1">
      <c r="B103" s="20" t="s">
        <v>68</v>
      </c>
      <c r="C103" s="40">
        <v>4</v>
      </c>
      <c r="D103" s="33">
        <v>10</v>
      </c>
      <c r="E103" s="34">
        <f t="shared" si="7"/>
        <v>6</v>
      </c>
      <c r="F103" s="99">
        <f t="shared" si="9"/>
        <v>1.5</v>
      </c>
      <c r="G103" s="95">
        <f t="shared" si="6"/>
        <v>1.9143922091894654E-5</v>
      </c>
    </row>
    <row r="104" spans="2:7" ht="15" customHeight="1">
      <c r="B104" s="20" t="s">
        <v>202</v>
      </c>
      <c r="C104" s="40">
        <v>0</v>
      </c>
      <c r="D104" s="33">
        <v>0</v>
      </c>
      <c r="E104" s="34">
        <f t="shared" si="7"/>
        <v>0</v>
      </c>
      <c r="F104" s="99"/>
      <c r="G104" s="95">
        <f t="shared" si="6"/>
        <v>0</v>
      </c>
    </row>
    <row r="105" spans="2:7" ht="16.5" customHeight="1">
      <c r="B105" s="22" t="s">
        <v>69</v>
      </c>
      <c r="C105" s="40">
        <v>4</v>
      </c>
      <c r="D105" s="33">
        <v>2</v>
      </c>
      <c r="E105" s="34">
        <f t="shared" si="7"/>
        <v>-2</v>
      </c>
      <c r="F105" s="99">
        <f t="shared" si="9"/>
        <v>-0.5</v>
      </c>
      <c r="G105" s="95">
        <f t="shared" si="6"/>
        <v>3.8287844183789309E-6</v>
      </c>
    </row>
    <row r="106" spans="2:7" ht="18" customHeight="1">
      <c r="B106" s="20" t="s">
        <v>65</v>
      </c>
      <c r="C106" s="40">
        <v>7</v>
      </c>
      <c r="D106" s="33">
        <v>4</v>
      </c>
      <c r="E106" s="34">
        <f t="shared" si="7"/>
        <v>-3</v>
      </c>
      <c r="F106" s="99">
        <f t="shared" si="9"/>
        <v>-0.42857142857142855</v>
      </c>
      <c r="G106" s="95">
        <f t="shared" si="6"/>
        <v>7.6575688367578618E-6</v>
      </c>
    </row>
    <row r="107" spans="2:7" ht="33.75" customHeight="1">
      <c r="B107" s="69" t="s">
        <v>71</v>
      </c>
      <c r="C107" s="62">
        <f>C108+C115+C131+C140</f>
        <v>4931</v>
      </c>
      <c r="D107" s="62">
        <f>D108+D115+D131+D140</f>
        <v>12508</v>
      </c>
      <c r="E107" s="62">
        <f t="shared" si="7"/>
        <v>7577</v>
      </c>
      <c r="F107" s="100">
        <f t="shared" si="9"/>
        <v>1.5366051510849725</v>
      </c>
      <c r="G107" s="96">
        <f t="shared" si="6"/>
        <v>2.3945217752541836E-2</v>
      </c>
    </row>
    <row r="108" spans="2:7" ht="21.75" customHeight="1">
      <c r="B108" s="58" t="s">
        <v>194</v>
      </c>
      <c r="C108" s="53">
        <f>SUM(C109:C114)</f>
        <v>1835</v>
      </c>
      <c r="D108" s="53">
        <f>SUM(D109:D114)</f>
        <v>2228</v>
      </c>
      <c r="E108" s="53">
        <f t="shared" si="7"/>
        <v>393</v>
      </c>
      <c r="F108" s="98">
        <f t="shared" si="9"/>
        <v>0.21416893732970027</v>
      </c>
      <c r="G108" s="94">
        <f t="shared" si="6"/>
        <v>4.265265842074129E-3</v>
      </c>
    </row>
    <row r="109" spans="2:7" ht="15" customHeight="1">
      <c r="B109" s="20" t="s">
        <v>85</v>
      </c>
      <c r="C109" s="102">
        <v>712</v>
      </c>
      <c r="D109" s="102">
        <v>1006</v>
      </c>
      <c r="E109" s="34">
        <f t="shared" si="7"/>
        <v>294</v>
      </c>
      <c r="F109" s="99">
        <f t="shared" si="9"/>
        <v>0.41292134831460675</v>
      </c>
      <c r="G109" s="95">
        <f t="shared" si="6"/>
        <v>1.9258785624446022E-3</v>
      </c>
    </row>
    <row r="110" spans="2:7" ht="17.25" customHeight="1">
      <c r="B110" s="24" t="s">
        <v>86</v>
      </c>
      <c r="C110" s="40">
        <v>1</v>
      </c>
      <c r="D110" s="33">
        <v>0</v>
      </c>
      <c r="E110" s="34">
        <f t="shared" si="7"/>
        <v>-1</v>
      </c>
      <c r="F110" s="99">
        <f t="shared" si="9"/>
        <v>-1</v>
      </c>
      <c r="G110" s="95">
        <f t="shared" si="6"/>
        <v>0</v>
      </c>
    </row>
    <row r="111" spans="2:7" ht="15.75" customHeight="1">
      <c r="B111" s="24" t="s">
        <v>76</v>
      </c>
      <c r="C111" s="40">
        <v>709</v>
      </c>
      <c r="D111" s="33">
        <v>789</v>
      </c>
      <c r="E111" s="34">
        <f t="shared" si="7"/>
        <v>80</v>
      </c>
      <c r="F111" s="99">
        <f t="shared" si="9"/>
        <v>0.11283497884344147</v>
      </c>
      <c r="G111" s="95">
        <f t="shared" si="6"/>
        <v>1.5104554530504884E-3</v>
      </c>
    </row>
    <row r="112" spans="2:7" ht="15" customHeight="1">
      <c r="B112" s="21" t="s">
        <v>80</v>
      </c>
      <c r="C112" s="40">
        <v>11</v>
      </c>
      <c r="D112" s="33">
        <v>13</v>
      </c>
      <c r="E112" s="34">
        <f t="shared" si="7"/>
        <v>2</v>
      </c>
      <c r="F112" s="99">
        <f t="shared" si="9"/>
        <v>0.18181818181818182</v>
      </c>
      <c r="G112" s="95">
        <f t="shared" si="6"/>
        <v>2.4887098719463052E-5</v>
      </c>
    </row>
    <row r="113" spans="2:7" s="104" customFormat="1" ht="15" customHeight="1">
      <c r="B113" s="21" t="s">
        <v>165</v>
      </c>
      <c r="C113" s="40">
        <v>353</v>
      </c>
      <c r="D113" s="33">
        <v>394</v>
      </c>
      <c r="E113" s="34">
        <f t="shared" si="7"/>
        <v>41</v>
      </c>
      <c r="F113" s="99">
        <f t="shared" si="9"/>
        <v>0.11614730878186968</v>
      </c>
      <c r="G113" s="95">
        <f t="shared" si="6"/>
        <v>7.5427053042064938E-4</v>
      </c>
    </row>
    <row r="114" spans="2:7" ht="13.5" customHeight="1">
      <c r="B114" s="21" t="s">
        <v>166</v>
      </c>
      <c r="C114" s="40">
        <v>49</v>
      </c>
      <c r="D114" s="33">
        <v>26</v>
      </c>
      <c r="E114" s="34">
        <f t="shared" si="7"/>
        <v>-23</v>
      </c>
      <c r="F114" s="99">
        <f t="shared" si="9"/>
        <v>-0.46938775510204084</v>
      </c>
      <c r="G114" s="95">
        <f t="shared" si="6"/>
        <v>4.9774197438926104E-5</v>
      </c>
    </row>
    <row r="115" spans="2:7" ht="15" customHeight="1">
      <c r="B115" s="59" t="s">
        <v>195</v>
      </c>
      <c r="C115" s="56">
        <f>SUM(C116:C130)</f>
        <v>348</v>
      </c>
      <c r="D115" s="56">
        <f>SUM(D116:D130)</f>
        <v>362</v>
      </c>
      <c r="E115" s="53">
        <f t="shared" si="7"/>
        <v>14</v>
      </c>
      <c r="F115" s="98">
        <f t="shared" si="9"/>
        <v>4.0229885057471264E-2</v>
      </c>
      <c r="G115" s="94">
        <f t="shared" si="6"/>
        <v>6.930099797265865E-4</v>
      </c>
    </row>
    <row r="116" spans="2:7" ht="18.75" customHeight="1">
      <c r="B116" s="21" t="s">
        <v>156</v>
      </c>
      <c r="C116" s="40">
        <v>0</v>
      </c>
      <c r="D116" s="33">
        <v>0</v>
      </c>
      <c r="E116" s="34">
        <f t="shared" si="7"/>
        <v>0</v>
      </c>
      <c r="F116" s="99"/>
      <c r="G116" s="95">
        <f t="shared" si="6"/>
        <v>0</v>
      </c>
    </row>
    <row r="117" spans="2:7" ht="15" customHeight="1">
      <c r="B117" s="21" t="s">
        <v>72</v>
      </c>
      <c r="C117" s="112">
        <v>286</v>
      </c>
      <c r="D117" s="112">
        <v>308</v>
      </c>
      <c r="E117" s="34">
        <f t="shared" si="7"/>
        <v>22</v>
      </c>
      <c r="F117" s="99">
        <f t="shared" si="9"/>
        <v>7.6923076923076927E-2</v>
      </c>
      <c r="G117" s="95">
        <f t="shared" si="6"/>
        <v>5.8963280043035533E-4</v>
      </c>
    </row>
    <row r="118" spans="2:7" ht="15" customHeight="1">
      <c r="B118" s="21" t="s">
        <v>84</v>
      </c>
      <c r="C118" s="40">
        <v>0</v>
      </c>
      <c r="D118" s="33">
        <v>0</v>
      </c>
      <c r="E118" s="34">
        <f t="shared" si="7"/>
        <v>0</v>
      </c>
      <c r="F118" s="99"/>
      <c r="G118" s="95">
        <f t="shared" si="6"/>
        <v>0</v>
      </c>
    </row>
    <row r="119" spans="2:7" ht="15" customHeight="1">
      <c r="B119" s="21" t="s">
        <v>167</v>
      </c>
      <c r="C119" s="40">
        <v>0</v>
      </c>
      <c r="D119" s="33">
        <v>0</v>
      </c>
      <c r="E119" s="34">
        <f t="shared" si="7"/>
        <v>0</v>
      </c>
      <c r="F119" s="99"/>
      <c r="G119" s="95">
        <f t="shared" si="6"/>
        <v>0</v>
      </c>
    </row>
    <row r="120" spans="2:7" ht="15" customHeight="1">
      <c r="B120" s="21" t="s">
        <v>168</v>
      </c>
      <c r="C120" s="40">
        <v>0</v>
      </c>
      <c r="D120" s="33">
        <v>0</v>
      </c>
      <c r="E120" s="34">
        <f t="shared" si="7"/>
        <v>0</v>
      </c>
      <c r="F120" s="99"/>
      <c r="G120" s="95">
        <f t="shared" si="6"/>
        <v>0</v>
      </c>
    </row>
    <row r="121" spans="2:7" ht="15" customHeight="1">
      <c r="B121" s="21" t="s">
        <v>214</v>
      </c>
      <c r="C121" s="40">
        <v>0</v>
      </c>
      <c r="D121" s="33">
        <v>0</v>
      </c>
      <c r="E121" s="34">
        <f t="shared" si="7"/>
        <v>0</v>
      </c>
      <c r="F121" s="99"/>
      <c r="G121" s="95">
        <f t="shared" si="6"/>
        <v>0</v>
      </c>
    </row>
    <row r="122" spans="2:7" ht="15" customHeight="1">
      <c r="B122" s="21" t="s">
        <v>74</v>
      </c>
      <c r="C122" s="112">
        <v>62</v>
      </c>
      <c r="D122" s="112">
        <v>53</v>
      </c>
      <c r="E122" s="34">
        <f t="shared" si="7"/>
        <v>-9</v>
      </c>
      <c r="F122" s="99">
        <f t="shared" si="9"/>
        <v>-0.14516129032258066</v>
      </c>
      <c r="G122" s="95">
        <f t="shared" si="6"/>
        <v>1.0146278708704167E-4</v>
      </c>
    </row>
    <row r="123" spans="2:7" ht="15" customHeight="1">
      <c r="B123" s="21" t="s">
        <v>215</v>
      </c>
      <c r="C123" s="40">
        <v>0</v>
      </c>
      <c r="D123" s="33">
        <v>0</v>
      </c>
      <c r="E123" s="34">
        <f t="shared" si="7"/>
        <v>0</v>
      </c>
      <c r="F123" s="99"/>
      <c r="G123" s="95">
        <f t="shared" si="6"/>
        <v>0</v>
      </c>
    </row>
    <row r="124" spans="2:7" ht="15" customHeight="1">
      <c r="B124" s="21" t="s">
        <v>169</v>
      </c>
      <c r="C124" s="40">
        <v>0</v>
      </c>
      <c r="D124" s="33">
        <v>0</v>
      </c>
      <c r="E124" s="34">
        <f t="shared" si="7"/>
        <v>0</v>
      </c>
      <c r="F124" s="99"/>
      <c r="G124" s="95">
        <f t="shared" si="6"/>
        <v>0</v>
      </c>
    </row>
    <row r="125" spans="2:7" s="13" customFormat="1" ht="15" customHeight="1">
      <c r="B125" s="21" t="s">
        <v>73</v>
      </c>
      <c r="C125" s="40">
        <v>0</v>
      </c>
      <c r="D125" s="33">
        <v>0</v>
      </c>
      <c r="E125" s="34">
        <f t="shared" si="7"/>
        <v>0</v>
      </c>
      <c r="F125" s="99"/>
      <c r="G125" s="95">
        <f t="shared" si="6"/>
        <v>0</v>
      </c>
    </row>
    <row r="126" spans="2:7" s="13" customFormat="1" ht="15" customHeight="1">
      <c r="B126" s="21" t="s">
        <v>170</v>
      </c>
      <c r="C126" s="112">
        <v>0</v>
      </c>
      <c r="D126" s="112">
        <v>1</v>
      </c>
      <c r="E126" s="34">
        <f t="shared" si="7"/>
        <v>1</v>
      </c>
      <c r="F126" s="99"/>
      <c r="G126" s="95">
        <f t="shared" si="6"/>
        <v>1.9143922091894654E-6</v>
      </c>
    </row>
    <row r="127" spans="2:7" s="13" customFormat="1" ht="15" customHeight="1">
      <c r="B127" s="21" t="s">
        <v>83</v>
      </c>
      <c r="C127" s="40">
        <v>0</v>
      </c>
      <c r="D127" s="33">
        <v>0</v>
      </c>
      <c r="E127" s="34">
        <f t="shared" si="7"/>
        <v>0</v>
      </c>
      <c r="F127" s="99"/>
      <c r="G127" s="95">
        <f t="shared" si="6"/>
        <v>0</v>
      </c>
    </row>
    <row r="128" spans="2:7" s="13" customFormat="1" ht="15" customHeight="1">
      <c r="B128" s="21" t="s">
        <v>171</v>
      </c>
      <c r="C128" s="40">
        <v>0</v>
      </c>
      <c r="D128" s="33">
        <v>0</v>
      </c>
      <c r="E128" s="34">
        <f t="shared" si="7"/>
        <v>0</v>
      </c>
      <c r="F128" s="99"/>
      <c r="G128" s="95">
        <f t="shared" si="6"/>
        <v>0</v>
      </c>
    </row>
    <row r="129" spans="1:7" s="13" customFormat="1" ht="15" customHeight="1">
      <c r="B129" s="21" t="s">
        <v>172</v>
      </c>
      <c r="C129" s="40">
        <v>0</v>
      </c>
      <c r="D129" s="33">
        <v>0</v>
      </c>
      <c r="E129" s="34">
        <f t="shared" si="7"/>
        <v>0</v>
      </c>
      <c r="F129" s="99"/>
      <c r="G129" s="95">
        <f t="shared" si="6"/>
        <v>0</v>
      </c>
    </row>
    <row r="130" spans="1:7" s="13" customFormat="1" ht="15" customHeight="1">
      <c r="B130" s="21" t="s">
        <v>173</v>
      </c>
      <c r="C130" s="40">
        <v>0</v>
      </c>
      <c r="D130" s="33">
        <v>0</v>
      </c>
      <c r="E130" s="34">
        <f t="shared" ref="E130:E192" si="10">D130-C130</f>
        <v>0</v>
      </c>
      <c r="F130" s="99"/>
      <c r="G130" s="95">
        <f t="shared" si="6"/>
        <v>0</v>
      </c>
    </row>
    <row r="131" spans="1:7" ht="15" customHeight="1">
      <c r="B131" s="52" t="s">
        <v>207</v>
      </c>
      <c r="C131" s="53">
        <f>SUM(C132:C139)</f>
        <v>2087</v>
      </c>
      <c r="D131" s="53">
        <f>SUM(D132:D139)</f>
        <v>8517</v>
      </c>
      <c r="E131" s="53">
        <f t="shared" si="10"/>
        <v>6430</v>
      </c>
      <c r="F131" s="98">
        <f t="shared" ref="F131:F192" si="11">E131/C131</f>
        <v>3.0809774796358411</v>
      </c>
      <c r="G131" s="94">
        <f t="shared" ref="G131:G194" si="12">D131/$D$2</f>
        <v>1.6304878445666679E-2</v>
      </c>
    </row>
    <row r="132" spans="1:7" ht="15" customHeight="1">
      <c r="A132" s="14"/>
      <c r="B132" s="20" t="s">
        <v>102</v>
      </c>
      <c r="C132" s="40">
        <v>37</v>
      </c>
      <c r="D132" s="33">
        <v>36</v>
      </c>
      <c r="E132" s="34">
        <f t="shared" si="10"/>
        <v>-1</v>
      </c>
      <c r="F132" s="99">
        <f t="shared" si="11"/>
        <v>-2.7027027027027029E-2</v>
      </c>
      <c r="G132" s="95">
        <f t="shared" si="12"/>
        <v>6.8918119530820754E-5</v>
      </c>
    </row>
    <row r="133" spans="1:7" ht="15" customHeight="1">
      <c r="A133" s="14"/>
      <c r="B133" s="20" t="s">
        <v>103</v>
      </c>
      <c r="C133" s="40">
        <v>2</v>
      </c>
      <c r="D133" s="33">
        <v>15</v>
      </c>
      <c r="E133" s="34">
        <f t="shared" si="10"/>
        <v>13</v>
      </c>
      <c r="F133" s="99">
        <f t="shared" si="11"/>
        <v>6.5</v>
      </c>
      <c r="G133" s="95">
        <f t="shared" si="12"/>
        <v>2.8715883137841982E-5</v>
      </c>
    </row>
    <row r="134" spans="1:7" s="13" customFormat="1" ht="15" customHeight="1">
      <c r="A134" s="14"/>
      <c r="B134" s="20" t="s">
        <v>104</v>
      </c>
      <c r="C134" s="40">
        <v>627</v>
      </c>
      <c r="D134" s="33">
        <v>2626</v>
      </c>
      <c r="E134" s="34">
        <f t="shared" si="10"/>
        <v>1999</v>
      </c>
      <c r="F134" s="99">
        <f t="shared" si="11"/>
        <v>3.1881977671451356</v>
      </c>
      <c r="G134" s="95">
        <f t="shared" si="12"/>
        <v>5.0271939413315363E-3</v>
      </c>
    </row>
    <row r="135" spans="1:7" ht="15" customHeight="1">
      <c r="A135" s="14"/>
      <c r="B135" s="20" t="s">
        <v>105</v>
      </c>
      <c r="C135" s="40">
        <v>1356</v>
      </c>
      <c r="D135" s="33">
        <v>5428</v>
      </c>
      <c r="E135" s="34">
        <f t="shared" si="10"/>
        <v>4072</v>
      </c>
      <c r="F135" s="99">
        <f t="shared" si="11"/>
        <v>3.0029498525073746</v>
      </c>
      <c r="G135" s="95">
        <f t="shared" si="12"/>
        <v>1.0391320911480418E-2</v>
      </c>
    </row>
    <row r="136" spans="1:7" ht="12.75">
      <c r="A136" s="14"/>
      <c r="B136" s="20" t="s">
        <v>174</v>
      </c>
      <c r="C136" s="40">
        <v>1</v>
      </c>
      <c r="D136" s="33">
        <v>3</v>
      </c>
      <c r="E136" s="34">
        <f t="shared" si="10"/>
        <v>2</v>
      </c>
      <c r="F136" s="99">
        <f t="shared" si="11"/>
        <v>2</v>
      </c>
      <c r="G136" s="95">
        <f t="shared" si="12"/>
        <v>5.7431766275683967E-6</v>
      </c>
    </row>
    <row r="137" spans="1:7" ht="12.75">
      <c r="A137" s="14"/>
      <c r="B137" s="23" t="s">
        <v>106</v>
      </c>
      <c r="C137" s="40">
        <v>4</v>
      </c>
      <c r="D137" s="33">
        <v>38</v>
      </c>
      <c r="E137" s="34">
        <f t="shared" si="10"/>
        <v>34</v>
      </c>
      <c r="F137" s="99">
        <f t="shared" si="11"/>
        <v>8.5</v>
      </c>
      <c r="G137" s="95">
        <f t="shared" si="12"/>
        <v>7.2746903949199684E-5</v>
      </c>
    </row>
    <row r="138" spans="1:7" ht="15" customHeight="1">
      <c r="A138" s="14"/>
      <c r="B138" s="20" t="s">
        <v>107</v>
      </c>
      <c r="C138" s="40">
        <v>42</v>
      </c>
      <c r="D138" s="33">
        <v>292</v>
      </c>
      <c r="E138" s="34">
        <f t="shared" si="10"/>
        <v>250</v>
      </c>
      <c r="F138" s="99">
        <f t="shared" si="11"/>
        <v>5.9523809523809526</v>
      </c>
      <c r="G138" s="95">
        <f t="shared" si="12"/>
        <v>5.5900252508332389E-4</v>
      </c>
    </row>
    <row r="139" spans="1:7" ht="15" customHeight="1">
      <c r="A139" s="14"/>
      <c r="B139" s="20" t="s">
        <v>108</v>
      </c>
      <c r="C139" s="40">
        <v>18</v>
      </c>
      <c r="D139" s="33">
        <v>79</v>
      </c>
      <c r="E139" s="34">
        <f t="shared" si="10"/>
        <v>61</v>
      </c>
      <c r="F139" s="99">
        <f t="shared" si="11"/>
        <v>3.3888888888888888</v>
      </c>
      <c r="G139" s="95">
        <f t="shared" si="12"/>
        <v>1.5123698452596776E-4</v>
      </c>
    </row>
    <row r="140" spans="1:7" ht="15" customHeight="1">
      <c r="A140" s="14"/>
      <c r="B140" s="58" t="s">
        <v>208</v>
      </c>
      <c r="C140" s="56">
        <f>SUM(C141:C149)</f>
        <v>661</v>
      </c>
      <c r="D140" s="56">
        <f>SUM(D141:D149)</f>
        <v>1401</v>
      </c>
      <c r="E140" s="53">
        <f t="shared" si="10"/>
        <v>740</v>
      </c>
      <c r="F140" s="98">
        <f t="shared" si="11"/>
        <v>1.1195158850226929</v>
      </c>
      <c r="G140" s="94">
        <f t="shared" si="12"/>
        <v>2.6820634850744413E-3</v>
      </c>
    </row>
    <row r="141" spans="1:7" ht="15" customHeight="1">
      <c r="B141" s="23" t="s">
        <v>267</v>
      </c>
      <c r="C141" s="40">
        <v>0</v>
      </c>
      <c r="D141" s="33">
        <v>0</v>
      </c>
      <c r="E141" s="34">
        <f t="shared" si="10"/>
        <v>0</v>
      </c>
      <c r="F141" s="99"/>
      <c r="G141" s="95">
        <f t="shared" si="12"/>
        <v>0</v>
      </c>
    </row>
    <row r="142" spans="1:7" s="111" customFormat="1" ht="15" customHeight="1">
      <c r="B142" s="23" t="s">
        <v>258</v>
      </c>
      <c r="C142" s="40">
        <v>4</v>
      </c>
      <c r="D142" s="33">
        <v>1</v>
      </c>
      <c r="E142" s="34">
        <f t="shared" si="10"/>
        <v>-3</v>
      </c>
      <c r="F142" s="99">
        <f t="shared" si="11"/>
        <v>-0.75</v>
      </c>
      <c r="G142" s="95">
        <f t="shared" si="12"/>
        <v>1.9143922091894654E-6</v>
      </c>
    </row>
    <row r="143" spans="1:7" ht="12">
      <c r="B143" s="23" t="s">
        <v>77</v>
      </c>
      <c r="C143" s="40">
        <v>17</v>
      </c>
      <c r="D143" s="33">
        <v>50</v>
      </c>
      <c r="E143" s="34">
        <f t="shared" si="10"/>
        <v>33</v>
      </c>
      <c r="F143" s="99">
        <f t="shared" si="11"/>
        <v>1.9411764705882353</v>
      </c>
      <c r="G143" s="95">
        <f t="shared" si="12"/>
        <v>9.5719610459473278E-5</v>
      </c>
    </row>
    <row r="144" spans="1:7" ht="15" customHeight="1">
      <c r="B144" s="23" t="s">
        <v>78</v>
      </c>
      <c r="C144" s="40">
        <v>55</v>
      </c>
      <c r="D144" s="33">
        <v>89</v>
      </c>
      <c r="E144" s="34">
        <f t="shared" si="10"/>
        <v>34</v>
      </c>
      <c r="F144" s="99">
        <f t="shared" si="11"/>
        <v>0.61818181818181817</v>
      </c>
      <c r="G144" s="95">
        <f t="shared" si="12"/>
        <v>1.7038090661786244E-4</v>
      </c>
    </row>
    <row r="145" spans="2:7" ht="12">
      <c r="B145" s="23" t="s">
        <v>79</v>
      </c>
      <c r="C145" s="40">
        <v>1</v>
      </c>
      <c r="D145" s="33">
        <v>9</v>
      </c>
      <c r="E145" s="34">
        <f t="shared" si="10"/>
        <v>8</v>
      </c>
      <c r="F145" s="99">
        <f t="shared" si="11"/>
        <v>8</v>
      </c>
      <c r="G145" s="95">
        <f t="shared" si="12"/>
        <v>1.7229529882705189E-5</v>
      </c>
    </row>
    <row r="146" spans="2:7" ht="12">
      <c r="B146" s="23" t="s">
        <v>193</v>
      </c>
      <c r="C146" s="40">
        <v>517</v>
      </c>
      <c r="D146" s="33">
        <v>1062</v>
      </c>
      <c r="E146" s="34">
        <f t="shared" si="10"/>
        <v>545</v>
      </c>
      <c r="F146" s="99">
        <f t="shared" si="11"/>
        <v>1.0541586073500968</v>
      </c>
      <c r="G146" s="95">
        <f t="shared" si="12"/>
        <v>2.0330845261592122E-3</v>
      </c>
    </row>
    <row r="147" spans="2:7" ht="15" customHeight="1">
      <c r="B147" s="23" t="s">
        <v>81</v>
      </c>
      <c r="C147" s="40">
        <v>20</v>
      </c>
      <c r="D147" s="33">
        <v>49</v>
      </c>
      <c r="E147" s="34">
        <f t="shared" si="10"/>
        <v>29</v>
      </c>
      <c r="F147" s="99">
        <f t="shared" si="11"/>
        <v>1.45</v>
      </c>
      <c r="G147" s="95">
        <f t="shared" si="12"/>
        <v>9.3805218250283813E-5</v>
      </c>
    </row>
    <row r="148" spans="2:7" ht="15" customHeight="1">
      <c r="B148" s="23" t="s">
        <v>82</v>
      </c>
      <c r="C148" s="40">
        <v>45</v>
      </c>
      <c r="D148" s="33">
        <v>132</v>
      </c>
      <c r="E148" s="34">
        <f t="shared" si="10"/>
        <v>87</v>
      </c>
      <c r="F148" s="99">
        <f t="shared" si="11"/>
        <v>1.9333333333333333</v>
      </c>
      <c r="G148" s="95">
        <f t="shared" si="12"/>
        <v>2.5269977161300944E-4</v>
      </c>
    </row>
    <row r="149" spans="2:7" ht="15" customHeight="1">
      <c r="B149" s="23" t="s">
        <v>75</v>
      </c>
      <c r="C149" s="40">
        <v>2</v>
      </c>
      <c r="D149" s="33">
        <v>9</v>
      </c>
      <c r="E149" s="34">
        <f t="shared" si="10"/>
        <v>7</v>
      </c>
      <c r="F149" s="99">
        <f t="shared" si="11"/>
        <v>3.5</v>
      </c>
      <c r="G149" s="95">
        <f t="shared" si="12"/>
        <v>1.7229529882705189E-5</v>
      </c>
    </row>
    <row r="150" spans="2:7" ht="15" customHeight="1">
      <c r="B150" s="68" t="s">
        <v>87</v>
      </c>
      <c r="C150" s="62">
        <f>SUM(C151:C164)</f>
        <v>3648</v>
      </c>
      <c r="D150" s="62">
        <f>SUM(D151:D164)</f>
        <v>5649</v>
      </c>
      <c r="E150" s="62">
        <f t="shared" si="10"/>
        <v>2001</v>
      </c>
      <c r="F150" s="100">
        <f t="shared" si="11"/>
        <v>0.54851973684210531</v>
      </c>
      <c r="G150" s="96">
        <f t="shared" si="12"/>
        <v>1.081440158971129E-2</v>
      </c>
    </row>
    <row r="151" spans="2:7" ht="15" customHeight="1">
      <c r="B151" s="20" t="s">
        <v>89</v>
      </c>
      <c r="C151" s="40">
        <v>112</v>
      </c>
      <c r="D151" s="33">
        <v>103</v>
      </c>
      <c r="E151" s="34">
        <f t="shared" si="10"/>
        <v>-9</v>
      </c>
      <c r="F151" s="99">
        <f t="shared" si="11"/>
        <v>-8.0357142857142863E-2</v>
      </c>
      <c r="G151" s="95">
        <f t="shared" si="12"/>
        <v>1.9718239754651495E-4</v>
      </c>
    </row>
    <row r="152" spans="2:7" ht="15" customHeight="1">
      <c r="B152" s="20" t="s">
        <v>90</v>
      </c>
      <c r="C152" s="40">
        <v>156</v>
      </c>
      <c r="D152" s="33">
        <v>410</v>
      </c>
      <c r="E152" s="34">
        <f t="shared" si="10"/>
        <v>254</v>
      </c>
      <c r="F152" s="99">
        <f t="shared" si="11"/>
        <v>1.6282051282051282</v>
      </c>
      <c r="G152" s="95">
        <f t="shared" si="12"/>
        <v>7.8490080576768082E-4</v>
      </c>
    </row>
    <row r="153" spans="2:7" ht="15" customHeight="1">
      <c r="B153" s="25" t="s">
        <v>91</v>
      </c>
      <c r="C153" s="40">
        <v>162</v>
      </c>
      <c r="D153" s="33">
        <v>206</v>
      </c>
      <c r="E153" s="34">
        <f t="shared" si="10"/>
        <v>44</v>
      </c>
      <c r="F153" s="99">
        <f t="shared" si="11"/>
        <v>0.27160493827160492</v>
      </c>
      <c r="G153" s="95">
        <f t="shared" si="12"/>
        <v>3.943647950930299E-4</v>
      </c>
    </row>
    <row r="154" spans="2:7" ht="15" customHeight="1">
      <c r="B154" s="26" t="s">
        <v>93</v>
      </c>
      <c r="C154" s="40">
        <v>43</v>
      </c>
      <c r="D154" s="33">
        <v>240</v>
      </c>
      <c r="E154" s="34">
        <f t="shared" si="10"/>
        <v>197</v>
      </c>
      <c r="F154" s="99">
        <f t="shared" si="11"/>
        <v>4.5813953488372094</v>
      </c>
      <c r="G154" s="95">
        <f t="shared" si="12"/>
        <v>4.5945413020547171E-4</v>
      </c>
    </row>
    <row r="155" spans="2:7" ht="15" customHeight="1">
      <c r="B155" s="26" t="s">
        <v>101</v>
      </c>
      <c r="C155" s="40">
        <v>183</v>
      </c>
      <c r="D155" s="33">
        <v>325</v>
      </c>
      <c r="E155" s="34">
        <f t="shared" si="10"/>
        <v>142</v>
      </c>
      <c r="F155" s="99">
        <f t="shared" si="11"/>
        <v>0.77595628415300544</v>
      </c>
      <c r="G155" s="95">
        <f t="shared" si="12"/>
        <v>6.2217746798657627E-4</v>
      </c>
    </row>
    <row r="156" spans="2:7" ht="15" customHeight="1">
      <c r="B156" s="26" t="s">
        <v>95</v>
      </c>
      <c r="C156" s="40">
        <v>132</v>
      </c>
      <c r="D156" s="33">
        <v>249</v>
      </c>
      <c r="E156" s="34">
        <f t="shared" si="10"/>
        <v>117</v>
      </c>
      <c r="F156" s="99">
        <f t="shared" si="11"/>
        <v>0.88636363636363635</v>
      </c>
      <c r="G156" s="95">
        <f t="shared" si="12"/>
        <v>4.7668366008817692E-4</v>
      </c>
    </row>
    <row r="157" spans="2:7" ht="15" customHeight="1">
      <c r="B157" s="19" t="s">
        <v>96</v>
      </c>
      <c r="C157" s="40">
        <v>0</v>
      </c>
      <c r="D157" s="33">
        <v>0</v>
      </c>
      <c r="E157" s="34">
        <f t="shared" si="10"/>
        <v>0</v>
      </c>
      <c r="F157" s="99"/>
      <c r="G157" s="95">
        <f t="shared" si="12"/>
        <v>0</v>
      </c>
    </row>
    <row r="158" spans="2:7" ht="12">
      <c r="B158" s="19" t="s">
        <v>97</v>
      </c>
      <c r="C158" s="40">
        <v>420</v>
      </c>
      <c r="D158" s="33">
        <v>1046</v>
      </c>
      <c r="E158" s="34">
        <f t="shared" si="10"/>
        <v>626</v>
      </c>
      <c r="F158" s="99">
        <f t="shared" si="11"/>
        <v>1.4904761904761905</v>
      </c>
      <c r="G158" s="95">
        <f t="shared" si="12"/>
        <v>2.0024542508121808E-3</v>
      </c>
    </row>
    <row r="159" spans="2:7" ht="15" customHeight="1">
      <c r="B159" s="19" t="s">
        <v>98</v>
      </c>
      <c r="C159" s="40">
        <v>0</v>
      </c>
      <c r="D159" s="33">
        <v>109</v>
      </c>
      <c r="E159" s="34">
        <f t="shared" si="10"/>
        <v>109</v>
      </c>
      <c r="F159" s="99"/>
      <c r="G159" s="95">
        <f t="shared" si="12"/>
        <v>2.0866875080165174E-4</v>
      </c>
    </row>
    <row r="160" spans="2:7" ht="15" customHeight="1">
      <c r="B160" s="19" t="s">
        <v>94</v>
      </c>
      <c r="C160" s="40">
        <v>22</v>
      </c>
      <c r="D160" s="33">
        <v>43</v>
      </c>
      <c r="E160" s="34">
        <f t="shared" si="10"/>
        <v>21</v>
      </c>
      <c r="F160" s="99">
        <f t="shared" si="11"/>
        <v>0.95454545454545459</v>
      </c>
      <c r="G160" s="95">
        <f t="shared" si="12"/>
        <v>8.2318864995147009E-5</v>
      </c>
    </row>
    <row r="161" spans="2:7" ht="15" customHeight="1">
      <c r="B161" s="20" t="s">
        <v>99</v>
      </c>
      <c r="C161" s="40">
        <v>610</v>
      </c>
      <c r="D161" s="33">
        <v>1129</v>
      </c>
      <c r="E161" s="34">
        <f t="shared" si="10"/>
        <v>519</v>
      </c>
      <c r="F161" s="99">
        <f t="shared" si="11"/>
        <v>0.85081967213114751</v>
      </c>
      <c r="G161" s="95">
        <f t="shared" si="12"/>
        <v>2.1613488041749064E-3</v>
      </c>
    </row>
    <row r="162" spans="2:7" ht="15" customHeight="1">
      <c r="B162" s="19" t="s">
        <v>100</v>
      </c>
      <c r="C162" s="40">
        <v>84</v>
      </c>
      <c r="D162" s="33">
        <v>258</v>
      </c>
      <c r="E162" s="34">
        <f t="shared" si="10"/>
        <v>174</v>
      </c>
      <c r="F162" s="99">
        <f t="shared" si="11"/>
        <v>2.0714285714285716</v>
      </c>
      <c r="G162" s="95">
        <f t="shared" si="12"/>
        <v>4.9391318997088214E-4</v>
      </c>
    </row>
    <row r="163" spans="2:7" ht="15.75" customHeight="1">
      <c r="B163" s="20" t="s">
        <v>88</v>
      </c>
      <c r="C163" s="40">
        <v>1722</v>
      </c>
      <c r="D163" s="33">
        <v>1403</v>
      </c>
      <c r="E163" s="34">
        <f t="shared" si="10"/>
        <v>-319</v>
      </c>
      <c r="F163" s="99">
        <f t="shared" si="11"/>
        <v>-0.18524970963995355</v>
      </c>
      <c r="G163" s="95">
        <f t="shared" si="12"/>
        <v>2.68589226949282E-3</v>
      </c>
    </row>
    <row r="164" spans="2:7" ht="15" customHeight="1">
      <c r="B164" s="19" t="s">
        <v>92</v>
      </c>
      <c r="C164" s="40">
        <v>2</v>
      </c>
      <c r="D164" s="33">
        <v>128</v>
      </c>
      <c r="E164" s="34">
        <f t="shared" si="10"/>
        <v>126</v>
      </c>
      <c r="F164" s="99">
        <f t="shared" si="11"/>
        <v>63</v>
      </c>
      <c r="G164" s="95">
        <f t="shared" si="12"/>
        <v>2.4504220277625158E-4</v>
      </c>
    </row>
    <row r="165" spans="2:7" ht="15" customHeight="1">
      <c r="B165" s="68" t="s">
        <v>109</v>
      </c>
      <c r="C165" s="62">
        <f>C166+C186+C202+C208+C213</f>
        <v>263</v>
      </c>
      <c r="D165" s="62">
        <f>D166+D186+D202+D208+D213</f>
        <v>572</v>
      </c>
      <c r="E165" s="62">
        <f t="shared" si="10"/>
        <v>309</v>
      </c>
      <c r="F165" s="100">
        <f t="shared" si="11"/>
        <v>1.1749049429657794</v>
      </c>
      <c r="G165" s="96">
        <f t="shared" si="12"/>
        <v>1.0950323436563743E-3</v>
      </c>
    </row>
    <row r="166" spans="2:7" ht="15" customHeight="1">
      <c r="B166" s="52" t="s">
        <v>110</v>
      </c>
      <c r="C166" s="53">
        <f>SUM(C167:C185)</f>
        <v>57</v>
      </c>
      <c r="D166" s="53">
        <f>SUM(D167:D185)</f>
        <v>223</v>
      </c>
      <c r="E166" s="53">
        <f t="shared" si="10"/>
        <v>166</v>
      </c>
      <c r="F166" s="98">
        <f t="shared" si="11"/>
        <v>2.9122807017543861</v>
      </c>
      <c r="G166" s="94">
        <f t="shared" si="12"/>
        <v>4.2690946264925078E-4</v>
      </c>
    </row>
    <row r="167" spans="2:7" ht="15" customHeight="1">
      <c r="B167" s="23" t="s">
        <v>175</v>
      </c>
      <c r="C167" s="40">
        <v>1</v>
      </c>
      <c r="D167" s="33">
        <v>1</v>
      </c>
      <c r="E167" s="34">
        <f t="shared" si="10"/>
        <v>0</v>
      </c>
      <c r="F167" s="99">
        <f t="shared" si="11"/>
        <v>0</v>
      </c>
      <c r="G167" s="95">
        <f t="shared" si="12"/>
        <v>1.9143922091894654E-6</v>
      </c>
    </row>
    <row r="168" spans="2:7" s="12" customFormat="1" ht="15" customHeight="1">
      <c r="B168" s="23" t="s">
        <v>209</v>
      </c>
      <c r="C168" s="40">
        <v>20</v>
      </c>
      <c r="D168" s="33">
        <v>138</v>
      </c>
      <c r="E168" s="34">
        <f t="shared" si="10"/>
        <v>118</v>
      </c>
      <c r="F168" s="99">
        <f t="shared" si="11"/>
        <v>5.9</v>
      </c>
      <c r="G168" s="95">
        <f t="shared" si="12"/>
        <v>2.6418612486814623E-4</v>
      </c>
    </row>
    <row r="169" spans="2:7" ht="15" customHeight="1">
      <c r="B169" s="23" t="s">
        <v>176</v>
      </c>
      <c r="C169" s="40">
        <v>2</v>
      </c>
      <c r="D169" s="33">
        <v>0</v>
      </c>
      <c r="E169" s="34">
        <f t="shared" si="10"/>
        <v>-2</v>
      </c>
      <c r="F169" s="99">
        <f t="shared" si="11"/>
        <v>-1</v>
      </c>
      <c r="G169" s="95">
        <f t="shared" si="12"/>
        <v>0</v>
      </c>
    </row>
    <row r="170" spans="2:7" ht="15" customHeight="1">
      <c r="B170" s="23" t="s">
        <v>112</v>
      </c>
      <c r="C170" s="40">
        <v>0</v>
      </c>
      <c r="D170" s="33">
        <v>5</v>
      </c>
      <c r="E170" s="34">
        <f t="shared" si="10"/>
        <v>5</v>
      </c>
      <c r="F170" s="99"/>
      <c r="G170" s="95">
        <f t="shared" si="12"/>
        <v>9.5719610459473268E-6</v>
      </c>
    </row>
    <row r="171" spans="2:7" ht="15" customHeight="1">
      <c r="B171" s="23" t="s">
        <v>111</v>
      </c>
      <c r="C171" s="40">
        <v>1</v>
      </c>
      <c r="D171" s="33">
        <v>18</v>
      </c>
      <c r="E171" s="34">
        <f t="shared" si="10"/>
        <v>17</v>
      </c>
      <c r="F171" s="99">
        <f t="shared" si="11"/>
        <v>17</v>
      </c>
      <c r="G171" s="95">
        <f t="shared" si="12"/>
        <v>3.4459059765410377E-5</v>
      </c>
    </row>
    <row r="172" spans="2:7" ht="15" customHeight="1">
      <c r="B172" s="23" t="s">
        <v>115</v>
      </c>
      <c r="C172" s="40">
        <v>6</v>
      </c>
      <c r="D172" s="33">
        <v>14</v>
      </c>
      <c r="E172" s="34">
        <f t="shared" si="10"/>
        <v>8</v>
      </c>
      <c r="F172" s="99">
        <f t="shared" si="11"/>
        <v>1.3333333333333333</v>
      </c>
      <c r="G172" s="95">
        <f t="shared" si="12"/>
        <v>2.6801490928652517E-5</v>
      </c>
    </row>
    <row r="173" spans="2:7" ht="15" customHeight="1">
      <c r="B173" s="23" t="s">
        <v>116</v>
      </c>
      <c r="C173" s="40">
        <v>3</v>
      </c>
      <c r="D173" s="33">
        <v>4</v>
      </c>
      <c r="E173" s="34">
        <f t="shared" si="10"/>
        <v>1</v>
      </c>
      <c r="F173" s="99">
        <f t="shared" si="11"/>
        <v>0.33333333333333331</v>
      </c>
      <c r="G173" s="95">
        <f t="shared" si="12"/>
        <v>7.6575688367578618E-6</v>
      </c>
    </row>
    <row r="174" spans="2:7" ht="15" customHeight="1">
      <c r="B174" s="23" t="s">
        <v>177</v>
      </c>
      <c r="C174" s="40">
        <v>1</v>
      </c>
      <c r="D174" s="33">
        <v>1</v>
      </c>
      <c r="E174" s="34">
        <f t="shared" si="10"/>
        <v>0</v>
      </c>
      <c r="F174" s="99">
        <f t="shared" si="11"/>
        <v>0</v>
      </c>
      <c r="G174" s="95">
        <f t="shared" si="12"/>
        <v>1.9143922091894654E-6</v>
      </c>
    </row>
    <row r="175" spans="2:7" ht="15" customHeight="1">
      <c r="B175" s="23" t="s">
        <v>218</v>
      </c>
      <c r="C175" s="40">
        <v>8</v>
      </c>
      <c r="D175" s="33">
        <v>3</v>
      </c>
      <c r="E175" s="34">
        <f t="shared" si="10"/>
        <v>-5</v>
      </c>
      <c r="F175" s="99">
        <f t="shared" si="11"/>
        <v>-0.625</v>
      </c>
      <c r="G175" s="95">
        <f t="shared" si="12"/>
        <v>5.7431766275683967E-6</v>
      </c>
    </row>
    <row r="176" spans="2:7" ht="15" customHeight="1">
      <c r="B176" s="23" t="s">
        <v>178</v>
      </c>
      <c r="C176" s="40">
        <v>0</v>
      </c>
      <c r="D176" s="33">
        <v>0</v>
      </c>
      <c r="E176" s="34">
        <f t="shared" si="10"/>
        <v>0</v>
      </c>
      <c r="F176" s="99"/>
      <c r="G176" s="95">
        <f t="shared" si="12"/>
        <v>0</v>
      </c>
    </row>
    <row r="177" spans="1:7" ht="15" customHeight="1">
      <c r="B177" s="23" t="s">
        <v>179</v>
      </c>
      <c r="C177" s="40">
        <v>0</v>
      </c>
      <c r="D177" s="33">
        <v>1</v>
      </c>
      <c r="E177" s="34">
        <f t="shared" si="10"/>
        <v>1</v>
      </c>
      <c r="F177" s="99"/>
      <c r="G177" s="95">
        <f t="shared" si="12"/>
        <v>1.9143922091894654E-6</v>
      </c>
    </row>
    <row r="178" spans="1:7" ht="12.75" customHeight="1">
      <c r="B178" s="23" t="s">
        <v>180</v>
      </c>
      <c r="C178" s="40">
        <v>1</v>
      </c>
      <c r="D178" s="33">
        <v>0</v>
      </c>
      <c r="E178" s="34">
        <f t="shared" si="10"/>
        <v>-1</v>
      </c>
      <c r="F178" s="99">
        <f t="shared" si="11"/>
        <v>-1</v>
      </c>
      <c r="G178" s="95">
        <f t="shared" si="12"/>
        <v>0</v>
      </c>
    </row>
    <row r="179" spans="1:7" ht="12">
      <c r="B179" s="23" t="s">
        <v>181</v>
      </c>
      <c r="C179" s="40">
        <v>0</v>
      </c>
      <c r="D179" s="33">
        <v>0</v>
      </c>
      <c r="E179" s="34">
        <f t="shared" si="10"/>
        <v>0</v>
      </c>
      <c r="F179" s="99"/>
      <c r="G179" s="95">
        <f t="shared" si="12"/>
        <v>0</v>
      </c>
    </row>
    <row r="180" spans="1:7" ht="15" customHeight="1">
      <c r="B180" s="23" t="s">
        <v>117</v>
      </c>
      <c r="C180" s="40">
        <v>0</v>
      </c>
      <c r="D180" s="33">
        <v>1</v>
      </c>
      <c r="E180" s="34">
        <f t="shared" si="10"/>
        <v>1</v>
      </c>
      <c r="F180" s="99"/>
      <c r="G180" s="95">
        <f t="shared" si="12"/>
        <v>1.9143922091894654E-6</v>
      </c>
    </row>
    <row r="181" spans="1:7" ht="15" customHeight="1">
      <c r="B181" s="23" t="s">
        <v>182</v>
      </c>
      <c r="C181" s="40">
        <v>4</v>
      </c>
      <c r="D181" s="33">
        <v>22</v>
      </c>
      <c r="E181" s="34">
        <f t="shared" si="10"/>
        <v>18</v>
      </c>
      <c r="F181" s="99">
        <f t="shared" si="11"/>
        <v>4.5</v>
      </c>
      <c r="G181" s="95">
        <f t="shared" si="12"/>
        <v>4.2116628602168244E-5</v>
      </c>
    </row>
    <row r="182" spans="1:7" ht="15" customHeight="1">
      <c r="B182" s="23" t="s">
        <v>118</v>
      </c>
      <c r="C182" s="40">
        <v>2</v>
      </c>
      <c r="D182" s="33">
        <v>5</v>
      </c>
      <c r="E182" s="34">
        <f t="shared" si="10"/>
        <v>3</v>
      </c>
      <c r="F182" s="99">
        <f t="shared" si="11"/>
        <v>1.5</v>
      </c>
      <c r="G182" s="95">
        <f t="shared" si="12"/>
        <v>9.5719610459473268E-6</v>
      </c>
    </row>
    <row r="183" spans="1:7" ht="12">
      <c r="B183" s="23" t="s">
        <v>119</v>
      </c>
      <c r="C183" s="40">
        <v>2</v>
      </c>
      <c r="D183" s="33">
        <v>5</v>
      </c>
      <c r="E183" s="34">
        <f t="shared" si="10"/>
        <v>3</v>
      </c>
      <c r="F183" s="99">
        <f t="shared" si="11"/>
        <v>1.5</v>
      </c>
      <c r="G183" s="95">
        <f t="shared" si="12"/>
        <v>9.5719610459473268E-6</v>
      </c>
    </row>
    <row r="184" spans="1:7" ht="15" customHeight="1">
      <c r="B184" s="23" t="s">
        <v>113</v>
      </c>
      <c r="C184" s="40">
        <v>3</v>
      </c>
      <c r="D184" s="33">
        <v>0</v>
      </c>
      <c r="E184" s="34">
        <f t="shared" si="10"/>
        <v>-3</v>
      </c>
      <c r="F184" s="99">
        <f t="shared" si="11"/>
        <v>-1</v>
      </c>
      <c r="G184" s="95">
        <f t="shared" si="12"/>
        <v>0</v>
      </c>
    </row>
    <row r="185" spans="1:7" ht="15" customHeight="1">
      <c r="B185" s="23" t="s">
        <v>114</v>
      </c>
      <c r="C185" s="40">
        <v>3</v>
      </c>
      <c r="D185" s="33">
        <v>5</v>
      </c>
      <c r="E185" s="34">
        <f t="shared" si="10"/>
        <v>2</v>
      </c>
      <c r="F185" s="99">
        <f t="shared" si="11"/>
        <v>0.66666666666666663</v>
      </c>
      <c r="G185" s="95">
        <f t="shared" si="12"/>
        <v>9.5719610459473268E-6</v>
      </c>
    </row>
    <row r="186" spans="1:7" ht="15" customHeight="1">
      <c r="B186" s="52" t="s">
        <v>127</v>
      </c>
      <c r="C186" s="60">
        <f>SUM(C187:C201)</f>
        <v>58</v>
      </c>
      <c r="D186" s="60">
        <f>SUM(D187:D201)</f>
        <v>76</v>
      </c>
      <c r="E186" s="53">
        <f t="shared" si="10"/>
        <v>18</v>
      </c>
      <c r="F186" s="98">
        <f t="shared" si="11"/>
        <v>0.31034482758620691</v>
      </c>
      <c r="G186" s="94">
        <f t="shared" si="12"/>
        <v>1.4549380789839937E-4</v>
      </c>
    </row>
    <row r="187" spans="1:7" ht="15" customHeight="1">
      <c r="A187" s="14"/>
      <c r="B187" s="20" t="s">
        <v>203</v>
      </c>
      <c r="C187" s="40">
        <v>1</v>
      </c>
      <c r="D187" s="33">
        <v>2</v>
      </c>
      <c r="E187" s="34">
        <f t="shared" si="10"/>
        <v>1</v>
      </c>
      <c r="F187" s="99">
        <f t="shared" si="11"/>
        <v>1</v>
      </c>
      <c r="G187" s="95">
        <f t="shared" si="12"/>
        <v>3.8287844183789309E-6</v>
      </c>
    </row>
    <row r="188" spans="1:7" ht="15" customHeight="1">
      <c r="A188" s="14"/>
      <c r="B188" s="22" t="s">
        <v>200</v>
      </c>
      <c r="C188" s="40">
        <v>1</v>
      </c>
      <c r="D188" s="33">
        <v>2</v>
      </c>
      <c r="E188" s="34">
        <f t="shared" si="10"/>
        <v>1</v>
      </c>
      <c r="F188" s="99">
        <f t="shared" si="11"/>
        <v>1</v>
      </c>
      <c r="G188" s="95">
        <f t="shared" si="12"/>
        <v>3.8287844183789309E-6</v>
      </c>
    </row>
    <row r="189" spans="1:7" ht="15" customHeight="1">
      <c r="A189" s="14"/>
      <c r="B189" s="23" t="s">
        <v>122</v>
      </c>
      <c r="C189" s="40">
        <v>0</v>
      </c>
      <c r="D189" s="33">
        <v>0</v>
      </c>
      <c r="E189" s="34">
        <f t="shared" si="10"/>
        <v>0</v>
      </c>
      <c r="F189" s="99"/>
      <c r="G189" s="95">
        <f t="shared" si="12"/>
        <v>0</v>
      </c>
    </row>
    <row r="190" spans="1:7" ht="15" customHeight="1">
      <c r="A190" s="14"/>
      <c r="B190" s="23" t="s">
        <v>183</v>
      </c>
      <c r="C190" s="40">
        <v>4</v>
      </c>
      <c r="D190" s="33">
        <v>2</v>
      </c>
      <c r="E190" s="34">
        <f t="shared" si="10"/>
        <v>-2</v>
      </c>
      <c r="F190" s="99">
        <f t="shared" si="11"/>
        <v>-0.5</v>
      </c>
      <c r="G190" s="95">
        <f t="shared" si="12"/>
        <v>3.8287844183789309E-6</v>
      </c>
    </row>
    <row r="191" spans="1:7" ht="15" customHeight="1">
      <c r="A191" s="14"/>
      <c r="B191" s="23" t="s">
        <v>204</v>
      </c>
      <c r="C191" s="40">
        <v>0</v>
      </c>
      <c r="D191" s="33">
        <v>0</v>
      </c>
      <c r="E191" s="34">
        <f t="shared" si="10"/>
        <v>0</v>
      </c>
      <c r="F191" s="99"/>
      <c r="G191" s="95">
        <f t="shared" si="12"/>
        <v>0</v>
      </c>
    </row>
    <row r="192" spans="1:7" ht="15" customHeight="1">
      <c r="A192" s="14"/>
      <c r="B192" s="23" t="s">
        <v>120</v>
      </c>
      <c r="C192" s="40">
        <v>4</v>
      </c>
      <c r="D192" s="33">
        <v>8</v>
      </c>
      <c r="E192" s="34">
        <f t="shared" si="10"/>
        <v>4</v>
      </c>
      <c r="F192" s="99">
        <f t="shared" si="11"/>
        <v>1</v>
      </c>
      <c r="G192" s="95">
        <f t="shared" si="12"/>
        <v>1.5315137673515724E-5</v>
      </c>
    </row>
    <row r="193" spans="1:7" ht="15" customHeight="1">
      <c r="A193" s="14"/>
      <c r="B193" s="23" t="s">
        <v>121</v>
      </c>
      <c r="C193" s="40">
        <v>0</v>
      </c>
      <c r="D193" s="33">
        <v>2</v>
      </c>
      <c r="E193" s="34">
        <f t="shared" ref="E193:E223" si="13">D193-C193</f>
        <v>2</v>
      </c>
      <c r="F193" s="99"/>
      <c r="G193" s="95">
        <f t="shared" si="12"/>
        <v>3.8287844183789309E-6</v>
      </c>
    </row>
    <row r="194" spans="1:7" ht="15" customHeight="1">
      <c r="A194" s="14"/>
      <c r="B194" s="23" t="s">
        <v>184</v>
      </c>
      <c r="C194" s="40">
        <v>0</v>
      </c>
      <c r="D194" s="33">
        <v>4</v>
      </c>
      <c r="E194" s="34">
        <f t="shared" si="13"/>
        <v>4</v>
      </c>
      <c r="F194" s="99"/>
      <c r="G194" s="95">
        <f t="shared" si="12"/>
        <v>7.6575688367578618E-6</v>
      </c>
    </row>
    <row r="195" spans="1:7" ht="15" customHeight="1">
      <c r="A195" s="14"/>
      <c r="B195" s="19" t="s">
        <v>138</v>
      </c>
      <c r="C195" s="40">
        <v>4</v>
      </c>
      <c r="D195" s="33">
        <v>0</v>
      </c>
      <c r="E195" s="34">
        <f t="shared" si="13"/>
        <v>-4</v>
      </c>
      <c r="F195" s="99">
        <f t="shared" ref="F195:F200" si="14">E195/C195</f>
        <v>-1</v>
      </c>
      <c r="G195" s="95">
        <f t="shared" ref="G195:G223" si="15">D195/$D$2</f>
        <v>0</v>
      </c>
    </row>
    <row r="196" spans="1:7" ht="15" customHeight="1">
      <c r="A196" s="14"/>
      <c r="B196" s="23" t="s">
        <v>123</v>
      </c>
      <c r="C196" s="40">
        <v>0</v>
      </c>
      <c r="D196" s="33">
        <v>1</v>
      </c>
      <c r="E196" s="34">
        <f t="shared" si="13"/>
        <v>1</v>
      </c>
      <c r="F196" s="99"/>
      <c r="G196" s="95">
        <f t="shared" si="15"/>
        <v>1.9143922091894654E-6</v>
      </c>
    </row>
    <row r="197" spans="1:7" ht="15" customHeight="1">
      <c r="A197" s="14"/>
      <c r="B197" s="23" t="s">
        <v>185</v>
      </c>
      <c r="C197" s="40">
        <v>1</v>
      </c>
      <c r="D197" s="33">
        <v>0</v>
      </c>
      <c r="E197" s="34">
        <f t="shared" si="13"/>
        <v>-1</v>
      </c>
      <c r="F197" s="99">
        <f t="shared" si="14"/>
        <v>-1</v>
      </c>
      <c r="G197" s="95">
        <f t="shared" si="15"/>
        <v>0</v>
      </c>
    </row>
    <row r="198" spans="1:7" ht="15" customHeight="1">
      <c r="A198" s="14"/>
      <c r="B198" s="23" t="s">
        <v>124</v>
      </c>
      <c r="C198" s="40">
        <v>38</v>
      </c>
      <c r="D198" s="33">
        <v>49</v>
      </c>
      <c r="E198" s="34">
        <f t="shared" si="13"/>
        <v>11</v>
      </c>
      <c r="F198" s="99">
        <f t="shared" si="14"/>
        <v>0.28947368421052633</v>
      </c>
      <c r="G198" s="95">
        <f t="shared" si="15"/>
        <v>9.3805218250283813E-5</v>
      </c>
    </row>
    <row r="199" spans="1:7" ht="15" customHeight="1">
      <c r="A199" s="14"/>
      <c r="B199" s="23" t="s">
        <v>125</v>
      </c>
      <c r="C199" s="40">
        <v>1</v>
      </c>
      <c r="D199" s="33">
        <v>2</v>
      </c>
      <c r="E199" s="34">
        <f t="shared" si="13"/>
        <v>1</v>
      </c>
      <c r="F199" s="99">
        <f t="shared" si="14"/>
        <v>1</v>
      </c>
      <c r="G199" s="95">
        <f t="shared" si="15"/>
        <v>3.8287844183789309E-6</v>
      </c>
    </row>
    <row r="200" spans="1:7" ht="15" customHeight="1">
      <c r="A200" s="14"/>
      <c r="B200" s="23" t="s">
        <v>186</v>
      </c>
      <c r="C200" s="40">
        <v>4</v>
      </c>
      <c r="D200" s="33">
        <v>3</v>
      </c>
      <c r="E200" s="34">
        <f t="shared" si="13"/>
        <v>-1</v>
      </c>
      <c r="F200" s="99">
        <f t="shared" si="14"/>
        <v>-0.25</v>
      </c>
      <c r="G200" s="95">
        <f t="shared" si="15"/>
        <v>5.7431766275683967E-6</v>
      </c>
    </row>
    <row r="201" spans="1:7" ht="15" customHeight="1">
      <c r="A201" s="14"/>
      <c r="B201" s="23" t="s">
        <v>126</v>
      </c>
      <c r="C201" s="40">
        <v>0</v>
      </c>
      <c r="D201" s="33">
        <v>1</v>
      </c>
      <c r="E201" s="34">
        <f t="shared" si="13"/>
        <v>1</v>
      </c>
      <c r="F201" s="99"/>
      <c r="G201" s="95">
        <f t="shared" si="15"/>
        <v>1.9143922091894654E-6</v>
      </c>
    </row>
    <row r="202" spans="1:7" ht="15" customHeight="1">
      <c r="B202" s="52" t="s">
        <v>128</v>
      </c>
      <c r="C202" s="53">
        <f>SUM(C203:C207)</f>
        <v>123</v>
      </c>
      <c r="D202" s="53">
        <f>SUM(D203:D207)</f>
        <v>111</v>
      </c>
      <c r="E202" s="53">
        <f>D202-C202</f>
        <v>-12</v>
      </c>
      <c r="F202" s="98">
        <f>E202/C202</f>
        <v>-9.7560975609756101E-2</v>
      </c>
      <c r="G202" s="94">
        <f t="shared" si="15"/>
        <v>2.1249753522003067E-4</v>
      </c>
    </row>
    <row r="203" spans="1:7" ht="13.5" customHeight="1">
      <c r="B203" s="23" t="s">
        <v>188</v>
      </c>
      <c r="C203" s="40">
        <v>0</v>
      </c>
      <c r="D203" s="33">
        <v>0</v>
      </c>
      <c r="E203" s="34">
        <f t="shared" si="13"/>
        <v>0</v>
      </c>
      <c r="F203" s="99"/>
      <c r="G203" s="95">
        <f t="shared" si="15"/>
        <v>0</v>
      </c>
    </row>
    <row r="204" spans="1:7" ht="15" customHeight="1">
      <c r="A204" s="14"/>
      <c r="B204" s="22" t="s">
        <v>187</v>
      </c>
      <c r="C204" s="40">
        <v>0</v>
      </c>
      <c r="D204" s="33">
        <v>0</v>
      </c>
      <c r="E204" s="34">
        <f t="shared" si="13"/>
        <v>0</v>
      </c>
      <c r="F204" s="99"/>
      <c r="G204" s="95">
        <f t="shared" si="15"/>
        <v>0</v>
      </c>
    </row>
    <row r="205" spans="1:7" ht="15" customHeight="1">
      <c r="A205" s="14"/>
      <c r="B205" s="23" t="s">
        <v>189</v>
      </c>
      <c r="C205" s="40">
        <v>1</v>
      </c>
      <c r="D205" s="33">
        <v>0</v>
      </c>
      <c r="E205" s="34">
        <f t="shared" si="13"/>
        <v>-1</v>
      </c>
      <c r="F205" s="99">
        <f t="shared" ref="F205" si="16">E205/C205</f>
        <v>-1</v>
      </c>
      <c r="G205" s="95">
        <f t="shared" si="15"/>
        <v>0</v>
      </c>
    </row>
    <row r="206" spans="1:7" ht="15" customHeight="1">
      <c r="A206" s="14"/>
      <c r="B206" s="23" t="s">
        <v>128</v>
      </c>
      <c r="C206" s="40">
        <v>122</v>
      </c>
      <c r="D206" s="33">
        <v>110</v>
      </c>
      <c r="E206" s="34">
        <f t="shared" si="13"/>
        <v>-12</v>
      </c>
      <c r="F206" s="99">
        <f t="shared" ref="F206" si="17">E206/C206</f>
        <v>-9.8360655737704916E-2</v>
      </c>
      <c r="G206" s="95">
        <f t="shared" si="15"/>
        <v>2.1058314301084121E-4</v>
      </c>
    </row>
    <row r="207" spans="1:7" ht="15" customHeight="1">
      <c r="B207" s="22" t="s">
        <v>199</v>
      </c>
      <c r="C207" s="40">
        <v>0</v>
      </c>
      <c r="D207" s="33">
        <v>1</v>
      </c>
      <c r="E207" s="34">
        <f t="shared" si="13"/>
        <v>1</v>
      </c>
      <c r="F207" s="99"/>
      <c r="G207" s="95">
        <f t="shared" si="15"/>
        <v>1.9143922091894654E-6</v>
      </c>
    </row>
    <row r="208" spans="1:7">
      <c r="B208" s="52" t="s">
        <v>129</v>
      </c>
      <c r="C208" s="53">
        <f>SUM(C209:C212)</f>
        <v>22</v>
      </c>
      <c r="D208" s="53">
        <f>SUM(D209:D212)</f>
        <v>153</v>
      </c>
      <c r="E208" s="53">
        <f t="shared" si="13"/>
        <v>131</v>
      </c>
      <c r="F208" s="98">
        <f t="shared" ref="F208:F223" si="18">E208/C208</f>
        <v>5.9545454545454541</v>
      </c>
      <c r="G208" s="94">
        <f t="shared" si="15"/>
        <v>2.9290200800598823E-4</v>
      </c>
    </row>
    <row r="209" spans="2:7" ht="15" customHeight="1">
      <c r="B209" s="19" t="s">
        <v>130</v>
      </c>
      <c r="C209" s="40">
        <v>2</v>
      </c>
      <c r="D209" s="33">
        <v>3</v>
      </c>
      <c r="E209" s="34">
        <f t="shared" si="13"/>
        <v>1</v>
      </c>
      <c r="F209" s="99">
        <f t="shared" si="18"/>
        <v>0.5</v>
      </c>
      <c r="G209" s="95">
        <f t="shared" si="15"/>
        <v>5.7431766275683967E-6</v>
      </c>
    </row>
    <row r="210" spans="2:7" ht="15" customHeight="1">
      <c r="B210" s="19" t="s">
        <v>131</v>
      </c>
      <c r="C210" s="40">
        <v>8</v>
      </c>
      <c r="D210" s="33">
        <v>57</v>
      </c>
      <c r="E210" s="34">
        <f t="shared" si="13"/>
        <v>49</v>
      </c>
      <c r="F210" s="99">
        <f t="shared" si="18"/>
        <v>6.125</v>
      </c>
      <c r="G210" s="95">
        <f t="shared" si="15"/>
        <v>1.0912035592379953E-4</v>
      </c>
    </row>
    <row r="211" spans="2:7" ht="15" customHeight="1">
      <c r="B211" s="19" t="s">
        <v>132</v>
      </c>
      <c r="C211" s="40">
        <v>0</v>
      </c>
      <c r="D211" s="33">
        <v>44</v>
      </c>
      <c r="E211" s="34">
        <f t="shared" si="13"/>
        <v>44</v>
      </c>
      <c r="F211" s="99"/>
      <c r="G211" s="95">
        <f t="shared" si="15"/>
        <v>8.4233257204336488E-5</v>
      </c>
    </row>
    <row r="212" spans="2:7" ht="15" customHeight="1">
      <c r="B212" s="19" t="s">
        <v>133</v>
      </c>
      <c r="C212" s="40">
        <v>12</v>
      </c>
      <c r="D212" s="33">
        <v>49</v>
      </c>
      <c r="E212" s="34">
        <f t="shared" si="13"/>
        <v>37</v>
      </c>
      <c r="F212" s="99">
        <f t="shared" si="18"/>
        <v>3.0833333333333335</v>
      </c>
      <c r="G212" s="95">
        <f t="shared" si="15"/>
        <v>9.3805218250283813E-5</v>
      </c>
    </row>
    <row r="213" spans="2:7">
      <c r="B213" s="52" t="s">
        <v>134</v>
      </c>
      <c r="C213" s="56">
        <f>SUM(C214:C220)</f>
        <v>3</v>
      </c>
      <c r="D213" s="56">
        <f>SUM(D214:D220)</f>
        <v>9</v>
      </c>
      <c r="E213" s="53">
        <f t="shared" si="13"/>
        <v>6</v>
      </c>
      <c r="F213" s="98">
        <f t="shared" si="18"/>
        <v>2</v>
      </c>
      <c r="G213" s="94">
        <f t="shared" si="15"/>
        <v>1.7229529882705189E-5</v>
      </c>
    </row>
    <row r="214" spans="2:7" ht="17.25" customHeight="1">
      <c r="B214" s="23" t="s">
        <v>190</v>
      </c>
      <c r="C214" s="40">
        <v>0</v>
      </c>
      <c r="D214" s="33">
        <v>1</v>
      </c>
      <c r="E214" s="34">
        <f t="shared" si="13"/>
        <v>1</v>
      </c>
      <c r="F214" s="99"/>
      <c r="G214" s="95">
        <f t="shared" si="15"/>
        <v>1.9143922091894654E-6</v>
      </c>
    </row>
    <row r="215" spans="2:7" ht="17.25" customHeight="1">
      <c r="B215" s="23" t="s">
        <v>136</v>
      </c>
      <c r="C215" s="40">
        <v>0</v>
      </c>
      <c r="D215" s="33">
        <v>3</v>
      </c>
      <c r="E215" s="34">
        <f t="shared" si="13"/>
        <v>3</v>
      </c>
      <c r="F215" s="99"/>
      <c r="G215" s="95">
        <f t="shared" si="15"/>
        <v>5.7431766275683967E-6</v>
      </c>
    </row>
    <row r="216" spans="2:7" ht="18" customHeight="1">
      <c r="B216" s="23" t="s">
        <v>191</v>
      </c>
      <c r="C216" s="40">
        <v>0</v>
      </c>
      <c r="D216" s="33">
        <v>0</v>
      </c>
      <c r="E216" s="34">
        <f t="shared" si="13"/>
        <v>0</v>
      </c>
      <c r="F216" s="99"/>
      <c r="G216" s="95">
        <f t="shared" si="15"/>
        <v>0</v>
      </c>
    </row>
    <row r="217" spans="2:7" ht="16.5" customHeight="1">
      <c r="B217" s="23" t="s">
        <v>205</v>
      </c>
      <c r="C217" s="40">
        <v>0</v>
      </c>
      <c r="D217" s="33">
        <v>0</v>
      </c>
      <c r="E217" s="34">
        <f t="shared" si="13"/>
        <v>0</v>
      </c>
      <c r="F217" s="99"/>
      <c r="G217" s="95">
        <f t="shared" si="15"/>
        <v>0</v>
      </c>
    </row>
    <row r="218" spans="2:7" ht="15" customHeight="1">
      <c r="B218" s="23" t="s">
        <v>192</v>
      </c>
      <c r="C218" s="40">
        <v>3</v>
      </c>
      <c r="D218" s="33">
        <v>5</v>
      </c>
      <c r="E218" s="34">
        <f t="shared" si="13"/>
        <v>2</v>
      </c>
      <c r="F218" s="99">
        <f t="shared" si="18"/>
        <v>0.66666666666666663</v>
      </c>
      <c r="G218" s="95">
        <f t="shared" si="15"/>
        <v>9.5719610459473268E-6</v>
      </c>
    </row>
    <row r="219" spans="2:7" ht="13.5" customHeight="1">
      <c r="B219" s="23" t="s">
        <v>135</v>
      </c>
      <c r="C219" s="40">
        <v>0</v>
      </c>
      <c r="D219" s="33">
        <v>0</v>
      </c>
      <c r="E219" s="34">
        <f t="shared" si="13"/>
        <v>0</v>
      </c>
      <c r="F219" s="99"/>
      <c r="G219" s="95">
        <f t="shared" si="15"/>
        <v>0</v>
      </c>
    </row>
    <row r="220" spans="2:7" s="12" customFormat="1" ht="16.5" customHeight="1">
      <c r="B220" s="23" t="s">
        <v>232</v>
      </c>
      <c r="C220" s="40">
        <v>0</v>
      </c>
      <c r="D220" s="33">
        <v>0</v>
      </c>
      <c r="E220" s="34">
        <f t="shared" si="13"/>
        <v>0</v>
      </c>
      <c r="F220" s="99"/>
      <c r="G220" s="95">
        <f t="shared" si="15"/>
        <v>0</v>
      </c>
    </row>
    <row r="221" spans="2:7">
      <c r="B221" s="70" t="s">
        <v>196</v>
      </c>
      <c r="C221" s="63">
        <f>SUM(C222:C223)</f>
        <v>236</v>
      </c>
      <c r="D221" s="63">
        <f>SUM(D222:D223)</f>
        <v>449</v>
      </c>
      <c r="E221" s="62">
        <f>D221-C221</f>
        <v>213</v>
      </c>
      <c r="F221" s="100">
        <f t="shared" si="18"/>
        <v>0.90254237288135597</v>
      </c>
      <c r="G221" s="96">
        <f t="shared" si="15"/>
        <v>8.5956210192607004E-4</v>
      </c>
    </row>
    <row r="222" spans="2:7" ht="15" customHeight="1">
      <c r="B222" s="19" t="s">
        <v>139</v>
      </c>
      <c r="C222" s="40">
        <v>215</v>
      </c>
      <c r="D222" s="33">
        <v>429</v>
      </c>
      <c r="E222" s="34">
        <f>D222-C222</f>
        <v>214</v>
      </c>
      <c r="F222" s="99">
        <f t="shared" si="18"/>
        <v>0.99534883720930234</v>
      </c>
      <c r="G222" s="95">
        <f t="shared" si="15"/>
        <v>8.2127425774228074E-4</v>
      </c>
    </row>
    <row r="223" spans="2:7" ht="12.75" thickBot="1">
      <c r="B223" s="27" t="s">
        <v>137</v>
      </c>
      <c r="C223" s="43">
        <v>21</v>
      </c>
      <c r="D223" s="42">
        <v>20</v>
      </c>
      <c r="E223" s="35">
        <f t="shared" si="13"/>
        <v>-1</v>
      </c>
      <c r="F223" s="101">
        <f t="shared" si="18"/>
        <v>-4.7619047619047616E-2</v>
      </c>
      <c r="G223" s="103">
        <f t="shared" si="15"/>
        <v>3.8287844183789307E-5</v>
      </c>
    </row>
    <row r="224" spans="2:7" s="78" customFormat="1" ht="12">
      <c r="B224" s="112"/>
      <c r="C224" s="112"/>
      <c r="D224" s="112"/>
      <c r="E224" s="112"/>
      <c r="F224" s="112"/>
      <c r="G224" s="112"/>
    </row>
    <row r="225" spans="2:7" s="78" customFormat="1" ht="12">
      <c r="B225" s="112"/>
      <c r="C225" s="112"/>
      <c r="D225" s="112"/>
      <c r="E225" s="112"/>
      <c r="F225" s="112"/>
      <c r="G225" s="112"/>
    </row>
    <row r="226" spans="2:7" s="78" customFormat="1" ht="12">
      <c r="B226" s="112"/>
      <c r="C226" s="112"/>
      <c r="D226" s="112"/>
      <c r="E226" s="112"/>
      <c r="F226" s="112"/>
      <c r="G226" s="112"/>
    </row>
    <row r="227" spans="2:7" s="78" customFormat="1" ht="12">
      <c r="B227" s="112"/>
      <c r="C227" s="112"/>
      <c r="D227" s="112"/>
      <c r="E227" s="112"/>
      <c r="F227" s="112"/>
      <c r="G227" s="112"/>
    </row>
    <row r="228" spans="2:7" ht="15" customHeight="1">
      <c r="B228" s="113" t="s">
        <v>151</v>
      </c>
      <c r="C228" s="112"/>
      <c r="D228" s="112"/>
      <c r="E228" s="112"/>
      <c r="F228" s="112"/>
      <c r="G228" s="112"/>
    </row>
    <row r="239" spans="2:7" ht="15" customHeight="1">
      <c r="F239" s="14"/>
    </row>
    <row r="240" spans="2:7" ht="15" customHeight="1">
      <c r="F240" s="14"/>
    </row>
    <row r="241" spans="6:6" ht="15" customHeight="1">
      <c r="F241" s="14"/>
    </row>
    <row r="242" spans="6:6" ht="15" customHeight="1">
      <c r="F242" s="14"/>
    </row>
    <row r="243" spans="6:6" ht="15" customHeight="1">
      <c r="F243" s="14"/>
    </row>
    <row r="244" spans="6:6" ht="15" customHeight="1">
      <c r="F244" s="14"/>
    </row>
    <row r="245" spans="6:6" ht="15" customHeight="1">
      <c r="F245" s="14"/>
    </row>
  </sheetData>
  <pageMargins left="0.75" right="0.75" top="1" bottom="1" header="0.5" footer="0.5"/>
  <pageSetup paperSize="9" orientation="portrait" horizontalDpi="300" verticalDpi="300" r:id="rId1"/>
  <headerFooter alignWithMargins="0"/>
  <ignoredErrors>
    <ignoredError sqref="C213:D213 C221:D221 C63:D63 C140:D140 C115:D115 G143:G201 G5:G57 G58:G106 G107:G114 G115:G141 G202:G22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workbookViewId="0">
      <selection activeCell="B2" sqref="B2:H2"/>
    </sheetView>
  </sheetViews>
  <sheetFormatPr defaultRowHeight="15" customHeight="1"/>
  <cols>
    <col min="1" max="1" width="9.140625" style="8" customWidth="1"/>
    <col min="2" max="2" width="6.7109375" style="8" customWidth="1"/>
    <col min="3" max="3" width="25.7109375" style="8" customWidth="1"/>
    <col min="4" max="4" width="19.42578125" style="8" customWidth="1"/>
    <col min="5" max="5" width="18.28515625" style="8" customWidth="1"/>
    <col min="6" max="7" width="13.5703125" style="8" customWidth="1"/>
    <col min="8" max="8" width="17" style="8" customWidth="1"/>
    <col min="9" max="16384" width="9.140625" style="8"/>
  </cols>
  <sheetData>
    <row r="1" spans="1:9" ht="21" customHeight="1"/>
    <row r="2" spans="1:9" ht="19.5" customHeight="1">
      <c r="B2" s="114" t="s">
        <v>150</v>
      </c>
      <c r="C2" s="114"/>
      <c r="D2" s="114"/>
      <c r="E2" s="114"/>
      <c r="F2" s="114"/>
      <c r="G2" s="114"/>
      <c r="H2" s="114"/>
    </row>
    <row r="3" spans="1:9" ht="15" customHeight="1" thickBot="1">
      <c r="B3" s="9"/>
      <c r="C3" s="9"/>
      <c r="D3" s="9"/>
      <c r="E3" s="9"/>
      <c r="F3" s="9"/>
      <c r="G3" s="9"/>
    </row>
    <row r="4" spans="1:9" ht="38.25" customHeight="1">
      <c r="A4" s="9"/>
      <c r="B4" s="49"/>
      <c r="C4" s="50" t="s">
        <v>0</v>
      </c>
      <c r="D4" s="48" t="s">
        <v>268</v>
      </c>
      <c r="E4" s="48" t="s">
        <v>269</v>
      </c>
      <c r="F4" s="51" t="s">
        <v>206</v>
      </c>
      <c r="G4" s="51" t="s">
        <v>1</v>
      </c>
      <c r="H4" s="76" t="s">
        <v>259</v>
      </c>
      <c r="I4" s="10"/>
    </row>
    <row r="5" spans="1:9" ht="15" customHeight="1">
      <c r="A5"/>
      <c r="B5" s="31">
        <v>1</v>
      </c>
      <c r="C5" s="28" t="s">
        <v>43</v>
      </c>
      <c r="D5" s="33">
        <v>126045</v>
      </c>
      <c r="E5" s="36">
        <v>134652</v>
      </c>
      <c r="F5" s="37">
        <f>E5-D5</f>
        <v>8607</v>
      </c>
      <c r="G5" s="80">
        <f>F5/D5</f>
        <v>6.8285136260859219E-2</v>
      </c>
      <c r="H5" s="79">
        <f>E5/'2016 May'!D2</f>
        <v>0.25777673975177989</v>
      </c>
      <c r="I5" s="10"/>
    </row>
    <row r="6" spans="1:9" ht="15" customHeight="1">
      <c r="A6"/>
      <c r="B6" s="31">
        <v>2</v>
      </c>
      <c r="C6" s="28" t="s">
        <v>140</v>
      </c>
      <c r="D6" s="33">
        <v>94376</v>
      </c>
      <c r="E6" s="36">
        <v>111944</v>
      </c>
      <c r="F6" s="37">
        <f t="shared" ref="F6:F19" si="0">E6-D6</f>
        <v>17568</v>
      </c>
      <c r="G6" s="80">
        <f>F6/D6</f>
        <v>0.1861490209375265</v>
      </c>
      <c r="H6" s="79">
        <f>E6/'2016 May'!D2</f>
        <v>0.21430472146550553</v>
      </c>
      <c r="I6" s="10"/>
    </row>
    <row r="7" spans="1:9" ht="15" customHeight="1">
      <c r="A7"/>
      <c r="B7" s="31">
        <v>3</v>
      </c>
      <c r="C7" s="41" t="s">
        <v>145</v>
      </c>
      <c r="D7" s="33">
        <v>106425</v>
      </c>
      <c r="E7" s="36">
        <v>110562</v>
      </c>
      <c r="F7" s="37">
        <f t="shared" si="0"/>
        <v>4137</v>
      </c>
      <c r="G7" s="80">
        <f>F7/D7</f>
        <v>3.8872445384073293E-2</v>
      </c>
      <c r="H7" s="79">
        <f>E7/'2016 May'!D2</f>
        <v>0.21165903143240569</v>
      </c>
      <c r="I7" s="10"/>
    </row>
    <row r="8" spans="1:9" ht="12.75">
      <c r="A8"/>
      <c r="B8" s="31">
        <v>4</v>
      </c>
      <c r="C8" s="28" t="s">
        <v>144</v>
      </c>
      <c r="D8" s="33">
        <v>71407</v>
      </c>
      <c r="E8" s="36">
        <v>84727</v>
      </c>
      <c r="F8" s="37">
        <f t="shared" si="0"/>
        <v>13320</v>
      </c>
      <c r="G8" s="81">
        <f>F8/D8</f>
        <v>0.18653633397285979</v>
      </c>
      <c r="H8" s="79">
        <f>E8/'2016 May'!D2</f>
        <v>0.16220070870799586</v>
      </c>
      <c r="I8" s="10"/>
    </row>
    <row r="9" spans="1:9" ht="15" customHeight="1">
      <c r="A9"/>
      <c r="B9" s="31">
        <v>5</v>
      </c>
      <c r="C9" s="29" t="s">
        <v>148</v>
      </c>
      <c r="D9" s="33">
        <v>9999</v>
      </c>
      <c r="E9" s="36">
        <v>13084</v>
      </c>
      <c r="F9" s="37">
        <f t="shared" si="0"/>
        <v>3085</v>
      </c>
      <c r="G9" s="81">
        <f t="shared" ref="G9:G19" si="1">F9/D9</f>
        <v>0.30853085308530853</v>
      </c>
      <c r="H9" s="79">
        <f>E9/'2016 May'!D2</f>
        <v>2.5047907665034966E-2</v>
      </c>
      <c r="I9" s="10"/>
    </row>
    <row r="10" spans="1:9" ht="15" customHeight="1">
      <c r="A10"/>
      <c r="B10" s="31">
        <v>6</v>
      </c>
      <c r="C10" s="30" t="s">
        <v>44</v>
      </c>
      <c r="D10" s="33">
        <v>4254</v>
      </c>
      <c r="E10" s="36">
        <v>9462</v>
      </c>
      <c r="F10" s="37">
        <f t="shared" si="0"/>
        <v>5208</v>
      </c>
      <c r="G10" s="81">
        <f t="shared" si="1"/>
        <v>1.22425952045134</v>
      </c>
      <c r="H10" s="79">
        <f>E10/'2016 May'!D2</f>
        <v>1.8113979083350721E-2</v>
      </c>
      <c r="I10" s="10"/>
    </row>
    <row r="11" spans="1:9" ht="12.75">
      <c r="A11"/>
      <c r="B11" s="31">
        <v>7</v>
      </c>
      <c r="C11" s="41" t="s">
        <v>105</v>
      </c>
      <c r="D11" s="33">
        <v>1356</v>
      </c>
      <c r="E11" s="36">
        <v>5428</v>
      </c>
      <c r="F11" s="37">
        <f t="shared" si="0"/>
        <v>4072</v>
      </c>
      <c r="G11" s="81">
        <f t="shared" si="1"/>
        <v>3.0029498525073746</v>
      </c>
      <c r="H11" s="79">
        <f>E11/'2016 May'!D2</f>
        <v>1.0391320911480418E-2</v>
      </c>
      <c r="I11" s="10"/>
    </row>
    <row r="12" spans="1:9" ht="15" customHeight="1">
      <c r="A12"/>
      <c r="B12" s="31">
        <v>8</v>
      </c>
      <c r="C12" s="28" t="s">
        <v>37</v>
      </c>
      <c r="D12" s="33">
        <v>3538</v>
      </c>
      <c r="E12" s="36">
        <v>4549</v>
      </c>
      <c r="F12" s="37">
        <f t="shared" si="0"/>
        <v>1011</v>
      </c>
      <c r="G12" s="81">
        <f t="shared" si="1"/>
        <v>0.28575466365178065</v>
      </c>
      <c r="H12" s="79">
        <f>E12/'2016 May'!D2</f>
        <v>8.7085701596028783E-3</v>
      </c>
      <c r="I12" s="10"/>
    </row>
    <row r="13" spans="1:9" ht="12.75">
      <c r="A13"/>
      <c r="B13" s="31">
        <v>9</v>
      </c>
      <c r="C13" s="28" t="s">
        <v>8</v>
      </c>
      <c r="D13" s="33">
        <v>3412</v>
      </c>
      <c r="E13" s="36">
        <v>4418</v>
      </c>
      <c r="F13" s="37">
        <f t="shared" si="0"/>
        <v>1006</v>
      </c>
      <c r="G13" s="81">
        <f t="shared" si="1"/>
        <v>0.29484173505275496</v>
      </c>
      <c r="H13" s="79">
        <f>E13/'2016 May'!D2</f>
        <v>8.4577847801990593E-3</v>
      </c>
      <c r="I13" s="10"/>
    </row>
    <row r="14" spans="1:9" ht="15" customHeight="1">
      <c r="A14"/>
      <c r="B14" s="31">
        <v>10</v>
      </c>
      <c r="C14" s="28" t="s">
        <v>260</v>
      </c>
      <c r="D14" s="33">
        <v>3292</v>
      </c>
      <c r="E14" s="36">
        <v>3726</v>
      </c>
      <c r="F14" s="37">
        <f t="shared" si="0"/>
        <v>434</v>
      </c>
      <c r="G14" s="80">
        <f t="shared" si="1"/>
        <v>0.13183475091130012</v>
      </c>
      <c r="H14" s="79">
        <f>E14/'2016 May'!D2</f>
        <v>7.1330253714399485E-3</v>
      </c>
      <c r="I14" s="10"/>
    </row>
    <row r="15" spans="1:9" ht="12.75">
      <c r="A15"/>
      <c r="B15" s="31">
        <v>11</v>
      </c>
      <c r="C15" s="28" t="s">
        <v>149</v>
      </c>
      <c r="D15" s="33">
        <v>2613</v>
      </c>
      <c r="E15" s="36">
        <v>3049</v>
      </c>
      <c r="F15" s="37">
        <f t="shared" si="0"/>
        <v>436</v>
      </c>
      <c r="G15" s="80">
        <f t="shared" si="1"/>
        <v>0.16685801760428626</v>
      </c>
      <c r="H15" s="79">
        <f>E15/'2016 May'!D2</f>
        <v>5.8369818458186805E-3</v>
      </c>
      <c r="I15" s="10"/>
    </row>
    <row r="16" spans="1:9" ht="12.75">
      <c r="A16"/>
      <c r="B16" s="31">
        <v>12</v>
      </c>
      <c r="C16" s="28" t="s">
        <v>104</v>
      </c>
      <c r="D16" s="33">
        <v>627</v>
      </c>
      <c r="E16" s="36">
        <v>2626</v>
      </c>
      <c r="F16" s="37">
        <f t="shared" si="0"/>
        <v>1999</v>
      </c>
      <c r="G16" s="80">
        <f t="shared" si="1"/>
        <v>3.1881977671451356</v>
      </c>
      <c r="H16" s="79">
        <f>E16/'2016 May'!D2</f>
        <v>5.0271939413315363E-3</v>
      </c>
      <c r="I16" s="10"/>
    </row>
    <row r="17" spans="1:9" ht="15" customHeight="1">
      <c r="A17"/>
      <c r="B17" s="31">
        <v>13</v>
      </c>
      <c r="C17" s="74" t="s">
        <v>141</v>
      </c>
      <c r="D17" s="33">
        <v>1516</v>
      </c>
      <c r="E17" s="36">
        <v>2603</v>
      </c>
      <c r="F17" s="37">
        <f t="shared" si="0"/>
        <v>1087</v>
      </c>
      <c r="G17" s="80">
        <f t="shared" si="1"/>
        <v>0.71701846965699212</v>
      </c>
      <c r="H17" s="79">
        <f>E17/'2016 May'!D2</f>
        <v>4.9831629205201785E-3</v>
      </c>
      <c r="I17" s="10"/>
    </row>
    <row r="18" spans="1:9" ht="15" customHeight="1">
      <c r="A18"/>
      <c r="B18" s="31">
        <v>14</v>
      </c>
      <c r="C18" s="28" t="s">
        <v>201</v>
      </c>
      <c r="D18" s="33">
        <v>2084</v>
      </c>
      <c r="E18" s="36">
        <v>2033</v>
      </c>
      <c r="F18" s="37">
        <f t="shared" si="0"/>
        <v>-51</v>
      </c>
      <c r="G18" s="80">
        <f t="shared" si="1"/>
        <v>-2.4472168905950095E-2</v>
      </c>
      <c r="H18" s="79">
        <f>E18/'2016 May'!D2</f>
        <v>3.8919593612821834E-3</v>
      </c>
    </row>
    <row r="19" spans="1:9" ht="15" customHeight="1" thickBot="1">
      <c r="A19"/>
      <c r="B19" s="32">
        <v>15</v>
      </c>
      <c r="C19" s="46" t="s">
        <v>7</v>
      </c>
      <c r="D19" s="42">
        <v>1179</v>
      </c>
      <c r="E19" s="38">
        <v>1422</v>
      </c>
      <c r="F19" s="39">
        <f t="shared" si="0"/>
        <v>243</v>
      </c>
      <c r="G19" s="82">
        <f t="shared" si="1"/>
        <v>0.20610687022900764</v>
      </c>
      <c r="H19" s="83">
        <f>E19/'2016 May'!D2</f>
        <v>2.7222657214674198E-3</v>
      </c>
    </row>
    <row r="21" spans="1:9" ht="15" customHeight="1">
      <c r="B21" s="11" t="s">
        <v>151</v>
      </c>
    </row>
  </sheetData>
  <sortState ref="C26:D42">
    <sortCondition descending="1" ref="D26"/>
  </sortState>
  <mergeCells count="1">
    <mergeCell ref="B2:H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1"/>
  <sheetViews>
    <sheetView workbookViewId="0">
      <selection activeCell="B2" sqref="B2:G2"/>
    </sheetView>
  </sheetViews>
  <sheetFormatPr defaultRowHeight="12.75"/>
  <cols>
    <col min="1" max="1" width="12.5703125" customWidth="1"/>
    <col min="2" max="2" width="22.140625" customWidth="1"/>
    <col min="3" max="3" width="18.140625" customWidth="1"/>
    <col min="4" max="4" width="16" customWidth="1"/>
    <col min="5" max="5" width="17.5703125" customWidth="1"/>
    <col min="6" max="6" width="14.28515625" customWidth="1"/>
    <col min="7" max="7" width="15.28515625" customWidth="1"/>
  </cols>
  <sheetData>
    <row r="1" spans="2:7" ht="24.75" customHeight="1"/>
    <row r="2" spans="2:7" ht="19.5" customHeight="1">
      <c r="B2" s="114" t="s">
        <v>261</v>
      </c>
      <c r="C2" s="114"/>
      <c r="D2" s="114"/>
      <c r="E2" s="114"/>
      <c r="F2" s="114"/>
      <c r="G2" s="114"/>
    </row>
    <row r="3" spans="2:7" ht="13.5" thickBot="1"/>
    <row r="4" spans="2:7" ht="24" customHeight="1">
      <c r="B4" s="105" t="s">
        <v>262</v>
      </c>
      <c r="C4" s="48" t="s">
        <v>268</v>
      </c>
      <c r="D4" s="48" t="s">
        <v>269</v>
      </c>
      <c r="E4" s="51" t="s">
        <v>206</v>
      </c>
      <c r="F4" s="51" t="s">
        <v>1</v>
      </c>
      <c r="G4" s="106" t="s">
        <v>259</v>
      </c>
    </row>
    <row r="5" spans="2:7" ht="15" customHeight="1">
      <c r="B5" s="107" t="s">
        <v>263</v>
      </c>
      <c r="C5" s="36">
        <v>164747</v>
      </c>
      <c r="D5" s="36">
        <v>204714</v>
      </c>
      <c r="E5" s="36">
        <f>D5-C5</f>
        <v>39967</v>
      </c>
      <c r="F5" s="108">
        <f>D5/C5-1</f>
        <v>0.24259622329996899</v>
      </c>
      <c r="G5" s="79">
        <f>D5/'2016 May'!D2</f>
        <v>0.39190288671201223</v>
      </c>
    </row>
    <row r="6" spans="2:7" ht="15" customHeight="1">
      <c r="B6" s="107" t="s">
        <v>264</v>
      </c>
      <c r="C6" s="36">
        <v>106669</v>
      </c>
      <c r="D6" s="36">
        <v>114391</v>
      </c>
      <c r="E6" s="36">
        <f t="shared" ref="E6:E7" si="0">D6-C6</f>
        <v>7722</v>
      </c>
      <c r="F6" s="108">
        <f t="shared" ref="F6" si="1">D6/C6-1</f>
        <v>7.2392166421359594E-2</v>
      </c>
      <c r="G6" s="79">
        <f>D6/'2016 May'!D2</f>
        <v>0.21898923920139216</v>
      </c>
    </row>
    <row r="7" spans="2:7" ht="15.75" customHeight="1">
      <c r="B7" s="107" t="s">
        <v>265</v>
      </c>
      <c r="C7" s="36">
        <v>183186</v>
      </c>
      <c r="D7" s="36">
        <v>203254</v>
      </c>
      <c r="E7" s="36">
        <f t="shared" si="0"/>
        <v>20068</v>
      </c>
      <c r="F7" s="108">
        <f>D7/C7-1</f>
        <v>0.10954985643007653</v>
      </c>
      <c r="G7" s="79">
        <f>D7/'2016 May'!D2</f>
        <v>0.38910787408659564</v>
      </c>
    </row>
    <row r="8" spans="2:7" ht="17.25" customHeight="1" thickBot="1">
      <c r="B8" s="109" t="s">
        <v>2</v>
      </c>
      <c r="C8" s="38">
        <v>454602</v>
      </c>
      <c r="D8" s="38">
        <v>522359</v>
      </c>
      <c r="E8" s="38">
        <f>SUM(E5:E7)</f>
        <v>67757</v>
      </c>
      <c r="F8" s="110">
        <f>D8/C8-1</f>
        <v>0.14904685857079381</v>
      </c>
      <c r="G8" s="83">
        <f>D8/'2016 May'!D2</f>
        <v>1</v>
      </c>
    </row>
    <row r="11" spans="2:7">
      <c r="B11" s="1" t="s">
        <v>151</v>
      </c>
    </row>
  </sheetData>
  <mergeCells count="1">
    <mergeCell ref="B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activeCell="B2" sqref="B2:G2"/>
    </sheetView>
  </sheetViews>
  <sheetFormatPr defaultRowHeight="15" customHeight="1"/>
  <cols>
    <col min="1" max="1" width="11" customWidth="1"/>
    <col min="2" max="2" width="22.42578125" customWidth="1"/>
    <col min="3" max="3" width="17.28515625" customWidth="1"/>
    <col min="4" max="4" width="19.85546875" customWidth="1"/>
    <col min="5" max="5" width="16.28515625" customWidth="1"/>
    <col min="6" max="6" width="16.140625" customWidth="1"/>
    <col min="7" max="7" width="13.28515625" customWidth="1"/>
  </cols>
  <sheetData>
    <row r="1" spans="1:7" ht="22.5" customHeight="1"/>
    <row r="2" spans="1:7" ht="20.25" customHeight="1">
      <c r="B2" s="115" t="s">
        <v>155</v>
      </c>
      <c r="C2" s="115"/>
      <c r="D2" s="115"/>
      <c r="E2" s="115"/>
      <c r="F2" s="115"/>
      <c r="G2" s="115"/>
    </row>
    <row r="3" spans="1:7" ht="15" customHeight="1" thickBot="1">
      <c r="B3" s="2"/>
      <c r="C3" s="2"/>
      <c r="D3" s="2"/>
      <c r="E3" s="2"/>
      <c r="F3" s="2"/>
    </row>
    <row r="4" spans="1:7" ht="28.5" customHeight="1">
      <c r="A4" s="2"/>
      <c r="B4" s="47" t="s">
        <v>153</v>
      </c>
      <c r="C4" s="48" t="s">
        <v>268</v>
      </c>
      <c r="D4" s="48" t="s">
        <v>269</v>
      </c>
      <c r="E4" s="48" t="s">
        <v>225</v>
      </c>
      <c r="F4" s="88" t="s">
        <v>226</v>
      </c>
      <c r="G4" s="76" t="s">
        <v>259</v>
      </c>
    </row>
    <row r="5" spans="1:7" ht="15" customHeight="1">
      <c r="A5" s="2"/>
      <c r="B5" s="64" t="s">
        <v>2</v>
      </c>
      <c r="C5" s="65">
        <f>'2016 May'!C2</f>
        <v>454602</v>
      </c>
      <c r="D5" s="65">
        <f>'2016 May'!D2</f>
        <v>522359</v>
      </c>
      <c r="E5" s="65">
        <f>D5-C5</f>
        <v>67757</v>
      </c>
      <c r="F5" s="89">
        <f>E5/C5</f>
        <v>0.14904685857079381</v>
      </c>
      <c r="G5" s="66">
        <f>D5/'2016 May'!D2</f>
        <v>1</v>
      </c>
    </row>
    <row r="6" spans="1:7" ht="12.75">
      <c r="A6" s="2"/>
      <c r="B6" s="5" t="s">
        <v>223</v>
      </c>
      <c r="C6" s="17">
        <f>'2016 May'!C3</f>
        <v>441427</v>
      </c>
      <c r="D6" s="17">
        <f>'2016 May'!D3</f>
        <v>498589</v>
      </c>
      <c r="E6" s="17">
        <f t="shared" ref="E6:E10" si="0">D6-C6</f>
        <v>57162</v>
      </c>
      <c r="F6" s="90">
        <f t="shared" ref="F6:F9" si="1">E6/C6</f>
        <v>0.12949366486417913</v>
      </c>
      <c r="G6" s="79">
        <f>D6/'2016 May'!D2</f>
        <v>0.95449489718756642</v>
      </c>
    </row>
    <row r="7" spans="1:7" ht="15" customHeight="1">
      <c r="A7" s="2"/>
      <c r="B7" s="5" t="s">
        <v>154</v>
      </c>
      <c r="C7" s="17">
        <f>'2016 May'!C62</f>
        <v>4097</v>
      </c>
      <c r="D7" s="17">
        <f>'2016 May'!D62</f>
        <v>4592</v>
      </c>
      <c r="E7" s="17">
        <f t="shared" si="0"/>
        <v>495</v>
      </c>
      <c r="F7" s="90">
        <f t="shared" si="1"/>
        <v>0.12082011227727606</v>
      </c>
      <c r="G7" s="79">
        <f>D7/'2016 May'!D2</f>
        <v>8.7908890245980247E-3</v>
      </c>
    </row>
    <row r="8" spans="1:7" ht="12.75">
      <c r="A8" s="2"/>
      <c r="B8" s="5" t="s">
        <v>71</v>
      </c>
      <c r="C8" s="17">
        <f>'2016 May'!C107</f>
        <v>4931</v>
      </c>
      <c r="D8" s="17">
        <f>'2016 May'!D107</f>
        <v>12508</v>
      </c>
      <c r="E8" s="17">
        <f t="shared" si="0"/>
        <v>7577</v>
      </c>
      <c r="F8" s="90">
        <f t="shared" si="1"/>
        <v>1.5366051510849725</v>
      </c>
      <c r="G8" s="79">
        <f>D8/'2016 May'!D2</f>
        <v>2.3945217752541836E-2</v>
      </c>
    </row>
    <row r="9" spans="1:7" ht="15" customHeight="1">
      <c r="A9" s="2"/>
      <c r="B9" s="5" t="s">
        <v>109</v>
      </c>
      <c r="C9" s="17">
        <f>'2016 May'!C165</f>
        <v>263</v>
      </c>
      <c r="D9" s="17">
        <f>'2016 May'!D165</f>
        <v>572</v>
      </c>
      <c r="E9" s="17">
        <f t="shared" si="0"/>
        <v>309</v>
      </c>
      <c r="F9" s="90">
        <f t="shared" si="1"/>
        <v>1.1749049429657794</v>
      </c>
      <c r="G9" s="79">
        <f>D9/'2016 May'!D2</f>
        <v>1.0950323436563743E-3</v>
      </c>
    </row>
    <row r="10" spans="1:7" ht="15" customHeight="1" thickBot="1">
      <c r="A10" s="2"/>
      <c r="B10" s="6" t="s">
        <v>87</v>
      </c>
      <c r="C10" s="18">
        <f>'2016 May'!C150</f>
        <v>3648</v>
      </c>
      <c r="D10" s="18">
        <f>'2016 May'!D150</f>
        <v>5649</v>
      </c>
      <c r="E10" s="18">
        <f t="shared" si="0"/>
        <v>2001</v>
      </c>
      <c r="F10" s="91">
        <f>E10/C10</f>
        <v>0.54851973684210531</v>
      </c>
      <c r="G10" s="83">
        <f>D10/'2016 May'!D2</f>
        <v>1.081440158971129E-2</v>
      </c>
    </row>
    <row r="11" spans="1:7" ht="15" customHeight="1">
      <c r="B11" s="2"/>
      <c r="C11" s="2"/>
      <c r="D11" s="2"/>
      <c r="E11" s="2"/>
      <c r="F11" s="2"/>
    </row>
    <row r="14" spans="1:7" ht="15" customHeight="1">
      <c r="B14" s="1" t="s">
        <v>151</v>
      </c>
    </row>
    <row r="21" spans="4:6" ht="15" customHeight="1">
      <c r="D21" s="3"/>
      <c r="E21" s="4"/>
      <c r="F21" s="4"/>
    </row>
  </sheetData>
  <mergeCells count="1">
    <mergeCell ref="B2:G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1"/>
  <sheetViews>
    <sheetView workbookViewId="0">
      <selection activeCell="B2" sqref="B2:G2"/>
    </sheetView>
  </sheetViews>
  <sheetFormatPr defaultRowHeight="12.75"/>
  <cols>
    <col min="1" max="1" width="12.5703125" customWidth="1"/>
    <col min="2" max="2" width="18.85546875" customWidth="1"/>
    <col min="3" max="3" width="17.42578125" customWidth="1"/>
    <col min="4" max="4" width="15.7109375" customWidth="1"/>
    <col min="5" max="5" width="15.28515625" customWidth="1"/>
    <col min="6" max="6" width="15" customWidth="1"/>
    <col min="7" max="7" width="12.42578125" customWidth="1"/>
  </cols>
  <sheetData>
    <row r="1" spans="2:7" ht="20.25" customHeight="1"/>
    <row r="2" spans="2:7" ht="20.25" customHeight="1">
      <c r="B2" s="115" t="s">
        <v>233</v>
      </c>
      <c r="C2" s="115"/>
      <c r="D2" s="115"/>
      <c r="E2" s="115"/>
      <c r="F2" s="115"/>
      <c r="G2" s="115"/>
    </row>
    <row r="3" spans="2:7" ht="13.5" thickBot="1"/>
    <row r="4" spans="2:7" ht="30" customHeight="1">
      <c r="B4" s="47" t="s">
        <v>227</v>
      </c>
      <c r="C4" s="48" t="s">
        <v>268</v>
      </c>
      <c r="D4" s="48" t="s">
        <v>269</v>
      </c>
      <c r="E4" s="48" t="s">
        <v>225</v>
      </c>
      <c r="F4" s="48" t="s">
        <v>226</v>
      </c>
      <c r="G4" s="76" t="s">
        <v>259</v>
      </c>
    </row>
    <row r="5" spans="2:7" ht="16.5" customHeight="1">
      <c r="B5" s="44" t="s">
        <v>229</v>
      </c>
      <c r="C5" s="33">
        <v>387425</v>
      </c>
      <c r="D5" s="33">
        <v>431215</v>
      </c>
      <c r="E5" s="33">
        <f>D5-C5</f>
        <v>43790</v>
      </c>
      <c r="F5" s="84">
        <f>E5/C5</f>
        <v>0.11302832806349616</v>
      </c>
      <c r="G5" s="79">
        <f>D5/'2016 May'!D2</f>
        <v>0.82551463648563539</v>
      </c>
    </row>
    <row r="6" spans="2:7" ht="14.25" customHeight="1">
      <c r="B6" s="44" t="s">
        <v>228</v>
      </c>
      <c r="C6" s="33">
        <v>60356</v>
      </c>
      <c r="D6" s="33">
        <v>84579</v>
      </c>
      <c r="E6" s="33">
        <f t="shared" ref="E6:E8" si="0">D6-C6</f>
        <v>24223</v>
      </c>
      <c r="F6" s="84">
        <f t="shared" ref="F6:F8" si="1">E6/C6</f>
        <v>0.40133540990125255</v>
      </c>
      <c r="G6" s="79">
        <f>D6/'2016 May'!D2</f>
        <v>0.16191737866103581</v>
      </c>
    </row>
    <row r="7" spans="2:7" ht="15" customHeight="1">
      <c r="B7" s="44" t="s">
        <v>230</v>
      </c>
      <c r="C7" s="33">
        <v>3605</v>
      </c>
      <c r="D7" s="33">
        <v>3314</v>
      </c>
      <c r="E7" s="33">
        <f t="shared" si="0"/>
        <v>-291</v>
      </c>
      <c r="F7" s="84">
        <f t="shared" si="1"/>
        <v>-8.0721220527045764E-2</v>
      </c>
      <c r="G7" s="79">
        <f>D7/'2016 May'!D2</f>
        <v>6.3442957812538886E-3</v>
      </c>
    </row>
    <row r="8" spans="2:7" ht="15" customHeight="1" thickBot="1">
      <c r="B8" s="45" t="s">
        <v>231</v>
      </c>
      <c r="C8" s="42">
        <v>3216</v>
      </c>
      <c r="D8" s="42">
        <v>3251</v>
      </c>
      <c r="E8" s="42">
        <f t="shared" si="0"/>
        <v>35</v>
      </c>
      <c r="F8" s="85">
        <f t="shared" si="1"/>
        <v>1.0883084577114429E-2</v>
      </c>
      <c r="G8" s="83">
        <f>D8/'2016 May'!D2</f>
        <v>6.223689072074952E-3</v>
      </c>
    </row>
    <row r="11" spans="2:7">
      <c r="B11" s="1" t="s">
        <v>151</v>
      </c>
    </row>
  </sheetData>
  <mergeCells count="1">
    <mergeCell ref="B2:G2"/>
  </mergeCells>
  <pageMargins left="0.7" right="0.7" top="0.75" bottom="0.75" header="0.3" footer="0.3"/>
  <ignoredErrors>
    <ignoredError sqref="E5:E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1:G26"/>
  <sheetViews>
    <sheetView workbookViewId="0">
      <selection activeCell="B2" sqref="B2:G2"/>
    </sheetView>
  </sheetViews>
  <sheetFormatPr defaultRowHeight="12.75"/>
  <cols>
    <col min="1" max="1" width="13.140625" customWidth="1"/>
    <col min="2" max="2" width="24.42578125" customWidth="1"/>
    <col min="3" max="3" width="19.7109375" customWidth="1"/>
    <col min="4" max="4" width="17.28515625" customWidth="1"/>
    <col min="5" max="5" width="16.28515625" customWidth="1"/>
    <col min="6" max="6" width="18.28515625" customWidth="1"/>
    <col min="7" max="7" width="15" customWidth="1"/>
  </cols>
  <sheetData>
    <row r="1" spans="2:7" ht="24" customHeight="1"/>
    <row r="2" spans="2:7" ht="21.75" customHeight="1">
      <c r="B2" s="116" t="s">
        <v>254</v>
      </c>
      <c r="C2" s="116"/>
      <c r="D2" s="116"/>
      <c r="E2" s="116"/>
      <c r="F2" s="116"/>
      <c r="G2" s="116"/>
    </row>
    <row r="3" spans="2:7" ht="15.75" thickBot="1">
      <c r="B3" s="75"/>
      <c r="C3" s="75"/>
      <c r="D3" s="75"/>
      <c r="E3" s="75"/>
      <c r="F3" s="75"/>
    </row>
    <row r="4" spans="2:7" ht="36" customHeight="1">
      <c r="B4" s="47" t="s">
        <v>252</v>
      </c>
      <c r="C4" s="48" t="s">
        <v>268</v>
      </c>
      <c r="D4" s="48" t="s">
        <v>269</v>
      </c>
      <c r="E4" s="48" t="s">
        <v>224</v>
      </c>
      <c r="F4" s="48" t="s">
        <v>1</v>
      </c>
      <c r="G4" s="76" t="s">
        <v>259</v>
      </c>
    </row>
    <row r="5" spans="2:7">
      <c r="B5" s="71" t="s">
        <v>242</v>
      </c>
      <c r="C5" s="33">
        <v>121791</v>
      </c>
      <c r="D5" s="33">
        <v>128619</v>
      </c>
      <c r="E5" s="33">
        <f>D5-C5</f>
        <v>6828</v>
      </c>
      <c r="F5" s="86">
        <f>E5/C5</f>
        <v>5.6063255905608789E-2</v>
      </c>
      <c r="G5" s="79">
        <f>D5/'2016 May'!D2</f>
        <v>0.24622721155373986</v>
      </c>
    </row>
    <row r="6" spans="2:7">
      <c r="B6" s="72" t="s">
        <v>240</v>
      </c>
      <c r="C6" s="33">
        <v>86212</v>
      </c>
      <c r="D6" s="33">
        <v>90711</v>
      </c>
      <c r="E6" s="33">
        <f t="shared" ref="E6:E24" si="0">D6-C6</f>
        <v>4499</v>
      </c>
      <c r="F6" s="86">
        <f t="shared" ref="F6:F24" si="1">E6/C6</f>
        <v>5.218531062961073E-2</v>
      </c>
      <c r="G6" s="79">
        <f>D6/'2016 May'!D2</f>
        <v>0.17365643168778561</v>
      </c>
    </row>
    <row r="7" spans="2:7">
      <c r="B7" s="72" t="s">
        <v>243</v>
      </c>
      <c r="C7" s="33">
        <v>71203</v>
      </c>
      <c r="D7" s="33">
        <v>86713</v>
      </c>
      <c r="E7" s="33">
        <f t="shared" si="0"/>
        <v>15510</v>
      </c>
      <c r="F7" s="86">
        <f t="shared" si="1"/>
        <v>0.21782790050980999</v>
      </c>
      <c r="G7" s="79">
        <f>D7/'2016 May'!D2</f>
        <v>0.16600269163544612</v>
      </c>
    </row>
    <row r="8" spans="2:7">
      <c r="B8" s="72" t="s">
        <v>238</v>
      </c>
      <c r="C8" s="33">
        <v>64766</v>
      </c>
      <c r="D8" s="33">
        <v>79007</v>
      </c>
      <c r="E8" s="33">
        <f t="shared" si="0"/>
        <v>14241</v>
      </c>
      <c r="F8" s="86">
        <f t="shared" si="1"/>
        <v>0.21988388969521044</v>
      </c>
      <c r="G8" s="79">
        <f>D8/'2016 May'!D2</f>
        <v>0.15125038527143209</v>
      </c>
    </row>
    <row r="9" spans="2:7">
      <c r="B9" s="72" t="s">
        <v>235</v>
      </c>
      <c r="C9" s="33">
        <v>52483</v>
      </c>
      <c r="D9" s="33">
        <v>69356</v>
      </c>
      <c r="E9" s="33">
        <f t="shared" si="0"/>
        <v>16873</v>
      </c>
      <c r="F9" s="86">
        <f t="shared" si="1"/>
        <v>0.32149457919707336</v>
      </c>
      <c r="G9" s="79">
        <f>D9/'2016 May'!D2</f>
        <v>0.13277458606054457</v>
      </c>
    </row>
    <row r="10" spans="2:7">
      <c r="B10" s="72" t="s">
        <v>244</v>
      </c>
      <c r="C10" s="33">
        <v>15884</v>
      </c>
      <c r="D10" s="33">
        <v>15222</v>
      </c>
      <c r="E10" s="33">
        <f t="shared" si="0"/>
        <v>-662</v>
      </c>
      <c r="F10" s="86">
        <f t="shared" si="1"/>
        <v>-4.1677159405691264E-2</v>
      </c>
      <c r="G10" s="79">
        <f>D10/'2016 May'!D2</f>
        <v>2.9140878208282043E-2</v>
      </c>
    </row>
    <row r="11" spans="2:7">
      <c r="B11" s="72" t="s">
        <v>239</v>
      </c>
      <c r="C11" s="33">
        <v>12915</v>
      </c>
      <c r="D11" s="33">
        <v>11809</v>
      </c>
      <c r="E11" s="33">
        <f t="shared" si="0"/>
        <v>-1106</v>
      </c>
      <c r="F11" s="86">
        <f t="shared" si="1"/>
        <v>-8.5636856368563691E-2</v>
      </c>
      <c r="G11" s="79">
        <f>D11/'2016 May'!D2</f>
        <v>2.2607057598318398E-2</v>
      </c>
    </row>
    <row r="12" spans="2:7">
      <c r="B12" s="72" t="s">
        <v>246</v>
      </c>
      <c r="C12" s="33">
        <v>8661</v>
      </c>
      <c r="D12" s="33">
        <v>10399</v>
      </c>
      <c r="E12" s="33">
        <f t="shared" si="0"/>
        <v>1738</v>
      </c>
      <c r="F12" s="86">
        <f t="shared" si="1"/>
        <v>0.20066966862948851</v>
      </c>
      <c r="G12" s="79">
        <f>D12/'2016 May'!D2</f>
        <v>1.9907764583361253E-2</v>
      </c>
    </row>
    <row r="13" spans="2:7">
      <c r="B13" s="72" t="s">
        <v>256</v>
      </c>
      <c r="C13" s="33">
        <v>3264</v>
      </c>
      <c r="D13" s="33">
        <v>8090</v>
      </c>
      <c r="E13" s="33">
        <f t="shared" si="0"/>
        <v>4826</v>
      </c>
      <c r="F13" s="86">
        <f t="shared" si="1"/>
        <v>1.4785539215686274</v>
      </c>
      <c r="G13" s="79">
        <f>D13/'2016 May'!D2</f>
        <v>1.5487432972342776E-2</v>
      </c>
    </row>
    <row r="14" spans="2:7">
      <c r="B14" s="72" t="s">
        <v>234</v>
      </c>
      <c r="C14" s="33">
        <v>4609</v>
      </c>
      <c r="D14" s="33">
        <v>7133</v>
      </c>
      <c r="E14" s="33">
        <f t="shared" si="0"/>
        <v>2524</v>
      </c>
      <c r="F14" s="86">
        <f t="shared" si="1"/>
        <v>0.54762421349533519</v>
      </c>
      <c r="G14" s="79">
        <f>D14/'2016 May'!D2</f>
        <v>1.3655359628148457E-2</v>
      </c>
    </row>
    <row r="15" spans="2:7">
      <c r="B15" s="72" t="s">
        <v>245</v>
      </c>
      <c r="C15" s="33">
        <v>4172</v>
      </c>
      <c r="D15" s="33">
        <v>4076</v>
      </c>
      <c r="E15" s="33">
        <f t="shared" si="0"/>
        <v>-96</v>
      </c>
      <c r="F15" s="86">
        <f t="shared" si="1"/>
        <v>-2.3010546500479387E-2</v>
      </c>
      <c r="G15" s="79">
        <f>D15/'2016 May'!D2</f>
        <v>7.803062644656261E-3</v>
      </c>
    </row>
    <row r="16" spans="2:7">
      <c r="B16" s="72" t="s">
        <v>255</v>
      </c>
      <c r="C16" s="33">
        <v>0</v>
      </c>
      <c r="D16" s="33">
        <v>3035</v>
      </c>
      <c r="E16" s="33">
        <f t="shared" si="0"/>
        <v>3035</v>
      </c>
      <c r="F16" s="86"/>
      <c r="G16" s="79">
        <f>D16/'2016 May'!D2</f>
        <v>5.8101803548900278E-3</v>
      </c>
    </row>
    <row r="17" spans="2:7">
      <c r="B17" s="72" t="s">
        <v>247</v>
      </c>
      <c r="C17" s="33">
        <v>2344</v>
      </c>
      <c r="D17" s="33">
        <v>2193</v>
      </c>
      <c r="E17" s="33">
        <f t="shared" si="0"/>
        <v>-151</v>
      </c>
      <c r="F17" s="86">
        <f t="shared" si="1"/>
        <v>-6.4419795221843004E-2</v>
      </c>
      <c r="G17" s="79">
        <f>D17/'2016 May'!D2</f>
        <v>4.1982621147524978E-3</v>
      </c>
    </row>
    <row r="18" spans="2:7">
      <c r="B18" s="72" t="s">
        <v>249</v>
      </c>
      <c r="C18" s="33">
        <v>1880</v>
      </c>
      <c r="D18" s="33">
        <v>1575</v>
      </c>
      <c r="E18" s="33">
        <f t="shared" si="0"/>
        <v>-305</v>
      </c>
      <c r="F18" s="86">
        <f t="shared" si="1"/>
        <v>-0.16223404255319149</v>
      </c>
      <c r="G18" s="79">
        <f>D18/'2016 May'!D2</f>
        <v>3.0151677294734083E-3</v>
      </c>
    </row>
    <row r="19" spans="2:7">
      <c r="B19" s="72" t="s">
        <v>237</v>
      </c>
      <c r="C19" s="33">
        <v>1754</v>
      </c>
      <c r="D19" s="33">
        <v>1547</v>
      </c>
      <c r="E19" s="33">
        <f t="shared" si="0"/>
        <v>-207</v>
      </c>
      <c r="F19" s="86">
        <f t="shared" si="1"/>
        <v>-0.11801596351197263</v>
      </c>
      <c r="G19" s="79">
        <f>D19/'2016 May'!D2</f>
        <v>2.961564747616103E-3</v>
      </c>
    </row>
    <row r="20" spans="2:7">
      <c r="B20" s="72" t="s">
        <v>251</v>
      </c>
      <c r="C20" s="33">
        <v>1083</v>
      </c>
      <c r="D20" s="33">
        <v>1450</v>
      </c>
      <c r="E20" s="33">
        <f t="shared" si="0"/>
        <v>367</v>
      </c>
      <c r="F20" s="86">
        <f t="shared" si="1"/>
        <v>0.33887349953831947</v>
      </c>
      <c r="G20" s="79">
        <f>D20/'2016 May'!D2</f>
        <v>2.7758687033247248E-3</v>
      </c>
    </row>
    <row r="21" spans="2:7">
      <c r="B21" s="72" t="s">
        <v>248</v>
      </c>
      <c r="C21" s="33">
        <v>1261</v>
      </c>
      <c r="D21" s="33">
        <v>1121</v>
      </c>
      <c r="E21" s="33">
        <f t="shared" si="0"/>
        <v>-140</v>
      </c>
      <c r="F21" s="86">
        <f t="shared" si="1"/>
        <v>-0.11102299762093576</v>
      </c>
      <c r="G21" s="79">
        <f>D21/'2016 May'!D2</f>
        <v>2.1460336665013909E-3</v>
      </c>
    </row>
    <row r="22" spans="2:7">
      <c r="B22" s="72" t="s">
        <v>250</v>
      </c>
      <c r="C22" s="33">
        <v>253</v>
      </c>
      <c r="D22" s="33">
        <v>226</v>
      </c>
      <c r="E22" s="33">
        <f t="shared" si="0"/>
        <v>-27</v>
      </c>
      <c r="F22" s="86">
        <f t="shared" si="1"/>
        <v>-0.1067193675889328</v>
      </c>
      <c r="G22" s="79">
        <f>D22/'2016 May'!D2</f>
        <v>4.326526392768192E-4</v>
      </c>
    </row>
    <row r="23" spans="2:7">
      <c r="B23" s="72" t="s">
        <v>241</v>
      </c>
      <c r="C23" s="33">
        <v>46</v>
      </c>
      <c r="D23" s="33">
        <v>47</v>
      </c>
      <c r="E23" s="33">
        <f t="shared" si="0"/>
        <v>1</v>
      </c>
      <c r="F23" s="86">
        <f t="shared" si="1"/>
        <v>2.1739130434782608E-2</v>
      </c>
      <c r="G23" s="79">
        <f>D23/'2016 May'!C2</f>
        <v>1.0338713863995319E-4</v>
      </c>
    </row>
    <row r="24" spans="2:7" ht="13.5" thickBot="1">
      <c r="B24" s="73" t="s">
        <v>236</v>
      </c>
      <c r="C24" s="42">
        <v>21</v>
      </c>
      <c r="D24" s="42">
        <v>30</v>
      </c>
      <c r="E24" s="42">
        <f t="shared" si="0"/>
        <v>9</v>
      </c>
      <c r="F24" s="87">
        <f t="shared" si="1"/>
        <v>0.42857142857142855</v>
      </c>
      <c r="G24" s="83">
        <f>D24/'2016 May'!D2</f>
        <v>5.7431766275683964E-5</v>
      </c>
    </row>
    <row r="26" spans="2:7">
      <c r="B26" s="1" t="s">
        <v>151</v>
      </c>
    </row>
  </sheetData>
  <mergeCells count="1">
    <mergeCell ref="B2:G2"/>
  </mergeCells>
  <pageMargins left="0.7" right="0.7" top="0.75" bottom="0.75" header="0.3" footer="0.3"/>
  <ignoredErrors>
    <ignoredError sqref="E5:E24" unlockedFormula="1"/>
    <ignoredError sqref="G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2016 May</vt:lpstr>
      <vt:lpstr>Top15</vt:lpstr>
      <vt:lpstr>Types of vizit</vt:lpstr>
      <vt:lpstr>Regions</vt:lpstr>
      <vt:lpstr>Border Type</vt:lpstr>
      <vt:lpstr>Border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Arabuli</cp:lastModifiedBy>
  <dcterms:created xsi:type="dcterms:W3CDTF">2012-06-01T06:45:51Z</dcterms:created>
  <dcterms:modified xsi:type="dcterms:W3CDTF">2016-06-03T07:34:40Z</dcterms:modified>
</cp:coreProperties>
</file>