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0" windowWidth="10590" windowHeight="8085"/>
  </bookViews>
  <sheets>
    <sheet name="2016 6 Months" sheetId="1" r:id="rId1"/>
    <sheet name="Top15" sheetId="2" r:id="rId2"/>
    <sheet name="Types of vizit" sheetId="12" r:id="rId3"/>
    <sheet name="Regions" sheetId="3" r:id="rId4"/>
    <sheet name="Border Type" sheetId="8" r:id="rId5"/>
    <sheet name="Border" sheetId="11" r:id="rId6"/>
  </sheets>
  <calcPr calcId="125725"/>
</workbook>
</file>

<file path=xl/calcChain.xml><?xml version="1.0" encoding="utf-8"?>
<calcChain xmlns="http://schemas.openxmlformats.org/spreadsheetml/2006/main">
  <c r="F164" i="1"/>
  <c r="F126"/>
  <c r="F127"/>
  <c r="F130"/>
  <c r="F131"/>
  <c r="F133"/>
  <c r="F107"/>
  <c r="F85"/>
  <c r="F70"/>
  <c r="F71"/>
  <c r="F72"/>
  <c r="F73"/>
  <c r="F74"/>
  <c r="F76"/>
  <c r="F77"/>
  <c r="F78"/>
  <c r="F81"/>
  <c r="F82"/>
  <c r="E219" l="1"/>
  <c r="E220"/>
  <c r="E76" l="1"/>
  <c r="E77"/>
  <c r="E78"/>
  <c r="E79"/>
  <c r="E80"/>
  <c r="E81"/>
  <c r="E82"/>
  <c r="C213" l="1"/>
  <c r="D213"/>
  <c r="E176"/>
  <c r="F176" s="1"/>
  <c r="C190"/>
  <c r="D190"/>
  <c r="C207"/>
  <c r="D207"/>
  <c r="C218"/>
  <c r="D218"/>
  <c r="E150"/>
  <c r="F150" s="1"/>
  <c r="C155"/>
  <c r="D155"/>
  <c r="E101"/>
  <c r="F101" s="1"/>
  <c r="E71"/>
  <c r="C84"/>
  <c r="D84"/>
  <c r="C59"/>
  <c r="D59"/>
  <c r="C64"/>
  <c r="D64"/>
  <c r="E194"/>
  <c r="F194" s="1"/>
  <c r="E195"/>
  <c r="E192"/>
  <c r="F192" s="1"/>
  <c r="F5" i="12" l="1"/>
  <c r="F6"/>
  <c r="F7"/>
  <c r="F8"/>
  <c r="E7"/>
  <c r="E6"/>
  <c r="E5"/>
  <c r="E172" i="1"/>
  <c r="F172" s="1"/>
  <c r="E173"/>
  <c r="F173" s="1"/>
  <c r="E174"/>
  <c r="F174" s="1"/>
  <c r="E175"/>
  <c r="F175" s="1"/>
  <c r="E177"/>
  <c r="F177" s="1"/>
  <c r="E178"/>
  <c r="F178" s="1"/>
  <c r="E179"/>
  <c r="F179" s="1"/>
  <c r="E180"/>
  <c r="F180" s="1"/>
  <c r="E181"/>
  <c r="E202"/>
  <c r="F202" s="1"/>
  <c r="E203"/>
  <c r="F203" s="1"/>
  <c r="E151"/>
  <c r="F151" s="1"/>
  <c r="E115"/>
  <c r="F115" s="1"/>
  <c r="C119"/>
  <c r="D119"/>
  <c r="E8" i="12" l="1"/>
  <c r="E55" i="1"/>
  <c r="F55" s="1"/>
  <c r="D49"/>
  <c r="C49"/>
  <c r="E5" i="11"/>
  <c r="E17"/>
  <c r="F17" s="1"/>
  <c r="C4" i="1" l="1"/>
  <c r="C25"/>
  <c r="C33"/>
  <c r="C92"/>
  <c r="C96"/>
  <c r="C111"/>
  <c r="C135"/>
  <c r="C145"/>
  <c r="C171"/>
  <c r="C226"/>
  <c r="D145"/>
  <c r="D92"/>
  <c r="D226"/>
  <c r="D171"/>
  <c r="D135"/>
  <c r="D111"/>
  <c r="D96"/>
  <c r="D33"/>
  <c r="D25"/>
  <c r="D4"/>
  <c r="E227"/>
  <c r="E7" i="11"/>
  <c r="F7" s="1"/>
  <c r="E11"/>
  <c r="F11" s="1"/>
  <c r="E12"/>
  <c r="F12" s="1"/>
  <c r="E16"/>
  <c r="E20"/>
  <c r="F20" s="1"/>
  <c r="E24"/>
  <c r="F24" s="1"/>
  <c r="F5"/>
  <c r="E15"/>
  <c r="F15" s="1"/>
  <c r="E22"/>
  <c r="F22" s="1"/>
  <c r="E23"/>
  <c r="F23" s="1"/>
  <c r="E21"/>
  <c r="F21" s="1"/>
  <c r="E19"/>
  <c r="F19" s="1"/>
  <c r="E18"/>
  <c r="F18" s="1"/>
  <c r="E14"/>
  <c r="F14" s="1"/>
  <c r="E13"/>
  <c r="F13" s="1"/>
  <c r="E10"/>
  <c r="F10" s="1"/>
  <c r="E9"/>
  <c r="F9" s="1"/>
  <c r="E8"/>
  <c r="F8" s="1"/>
  <c r="E6"/>
  <c r="F6" s="1"/>
  <c r="D110" i="1" l="1"/>
  <c r="C110"/>
  <c r="D63"/>
  <c r="C63"/>
  <c r="C170"/>
  <c r="C3"/>
  <c r="D170"/>
  <c r="D3"/>
  <c r="D2" l="1"/>
  <c r="G176" s="1"/>
  <c r="C2"/>
  <c r="E5" i="8"/>
  <c r="F5" s="1"/>
  <c r="E6"/>
  <c r="F6" s="1"/>
  <c r="E7"/>
  <c r="F7" s="1"/>
  <c r="E8"/>
  <c r="F8" s="1"/>
  <c r="G101" i="1" l="1"/>
  <c r="G150"/>
  <c r="H5" i="2"/>
  <c r="G71" i="1"/>
  <c r="G192"/>
  <c r="G195"/>
  <c r="G194"/>
  <c r="G202"/>
  <c r="G7" i="12"/>
  <c r="G6"/>
  <c r="G5"/>
  <c r="G8"/>
  <c r="G200" i="1"/>
  <c r="G205"/>
  <c r="G199"/>
  <c r="G204"/>
  <c r="G203"/>
  <c r="G198"/>
  <c r="G201"/>
  <c r="G23" i="11"/>
  <c r="G19"/>
  <c r="G15"/>
  <c r="G5" i="1"/>
  <c r="G8" i="11"/>
  <c r="G7" i="8"/>
  <c r="G13" i="11"/>
  <c r="H7" i="2"/>
  <c r="G24" i="11"/>
  <c r="G20"/>
  <c r="G16"/>
  <c r="G12"/>
  <c r="G9"/>
  <c r="G5"/>
  <c r="G8" i="8"/>
  <c r="H6" i="2"/>
  <c r="G6" i="8"/>
  <c r="G21" i="11"/>
  <c r="G17"/>
  <c r="G10"/>
  <c r="H14" i="2"/>
  <c r="H15"/>
  <c r="G22" i="11"/>
  <c r="G18"/>
  <c r="G14"/>
  <c r="G11"/>
  <c r="G7"/>
  <c r="H16" i="2"/>
  <c r="G5" i="8"/>
  <c r="G6" i="11"/>
  <c r="G151" i="1"/>
  <c r="G170"/>
  <c r="G115"/>
  <c r="G3"/>
  <c r="G63"/>
  <c r="G225"/>
  <c r="G221"/>
  <c r="G217"/>
  <c r="G209"/>
  <c r="G206"/>
  <c r="G196"/>
  <c r="G187"/>
  <c r="G183"/>
  <c r="G179"/>
  <c r="G174"/>
  <c r="G166"/>
  <c r="G162"/>
  <c r="G158"/>
  <c r="G149"/>
  <c r="G141"/>
  <c r="G137"/>
  <c r="G133"/>
  <c r="G129"/>
  <c r="G125"/>
  <c r="G121"/>
  <c r="G117"/>
  <c r="G112"/>
  <c r="G109"/>
  <c r="G105"/>
  <c r="G100"/>
  <c r="G88"/>
  <c r="G80"/>
  <c r="G76"/>
  <c r="G72"/>
  <c r="G67"/>
  <c r="G55"/>
  <c r="G51"/>
  <c r="G47"/>
  <c r="G43"/>
  <c r="G39"/>
  <c r="G35"/>
  <c r="G31"/>
  <c r="G27"/>
  <c r="G23"/>
  <c r="G19"/>
  <c r="G15"/>
  <c r="G11"/>
  <c r="G7"/>
  <c r="G214"/>
  <c r="G184"/>
  <c r="G175"/>
  <c r="G167"/>
  <c r="G159"/>
  <c r="G152"/>
  <c r="G142"/>
  <c r="G134"/>
  <c r="G126"/>
  <c r="G118"/>
  <c r="G102"/>
  <c r="G93"/>
  <c r="G85"/>
  <c r="G77"/>
  <c r="G68"/>
  <c r="G60"/>
  <c r="G52"/>
  <c r="G44"/>
  <c r="G36"/>
  <c r="G28"/>
  <c r="G20"/>
  <c r="G12"/>
  <c r="G223"/>
  <c r="G215"/>
  <c r="G191"/>
  <c r="G185"/>
  <c r="G177"/>
  <c r="G168"/>
  <c r="G160"/>
  <c r="G153"/>
  <c r="G143"/>
  <c r="G127"/>
  <c r="G103"/>
  <c r="G94"/>
  <c r="G86"/>
  <c r="G78"/>
  <c r="G69"/>
  <c r="G61"/>
  <c r="G53"/>
  <c r="G45"/>
  <c r="G37"/>
  <c r="G29"/>
  <c r="G21"/>
  <c r="G13"/>
  <c r="G228"/>
  <c r="G224"/>
  <c r="G220"/>
  <c r="G216"/>
  <c r="G212"/>
  <c r="G208"/>
  <c r="G193"/>
  <c r="G186"/>
  <c r="G182"/>
  <c r="G178"/>
  <c r="G173"/>
  <c r="G169"/>
  <c r="G165"/>
  <c r="G161"/>
  <c r="G157"/>
  <c r="G154"/>
  <c r="G148"/>
  <c r="G144"/>
  <c r="G140"/>
  <c r="G136"/>
  <c r="G132"/>
  <c r="G128"/>
  <c r="G124"/>
  <c r="G120"/>
  <c r="G116"/>
  <c r="G108"/>
  <c r="G104"/>
  <c r="G99"/>
  <c r="G95"/>
  <c r="G91"/>
  <c r="G87"/>
  <c r="G83"/>
  <c r="G79"/>
  <c r="G75"/>
  <c r="G70"/>
  <c r="G66"/>
  <c r="G62"/>
  <c r="G58"/>
  <c r="G54"/>
  <c r="G50"/>
  <c r="G46"/>
  <c r="G42"/>
  <c r="G38"/>
  <c r="G34"/>
  <c r="G30"/>
  <c r="G26"/>
  <c r="G22"/>
  <c r="G18"/>
  <c r="G14"/>
  <c r="G10"/>
  <c r="G6"/>
  <c r="G2"/>
  <c r="G222"/>
  <c r="G210"/>
  <c r="G197"/>
  <c r="G188"/>
  <c r="G180"/>
  <c r="G163"/>
  <c r="G146"/>
  <c r="G138"/>
  <c r="G130"/>
  <c r="G122"/>
  <c r="G113"/>
  <c r="G106"/>
  <c r="G97"/>
  <c r="G89"/>
  <c r="G81"/>
  <c r="G73"/>
  <c r="G56"/>
  <c r="G48"/>
  <c r="G40"/>
  <c r="G32"/>
  <c r="G24"/>
  <c r="G16"/>
  <c r="G8"/>
  <c r="G227"/>
  <c r="G219"/>
  <c r="G211"/>
  <c r="G189"/>
  <c r="G181"/>
  <c r="G172"/>
  <c r="G164"/>
  <c r="G156"/>
  <c r="G147"/>
  <c r="G139"/>
  <c r="G131"/>
  <c r="G123"/>
  <c r="G114"/>
  <c r="G107"/>
  <c r="G98"/>
  <c r="G90"/>
  <c r="G82"/>
  <c r="G74"/>
  <c r="G65"/>
  <c r="G57"/>
  <c r="G41"/>
  <c r="G17"/>
  <c r="G9"/>
  <c r="H13" i="2"/>
  <c r="G49" i="1"/>
  <c r="G59"/>
  <c r="G145"/>
  <c r="G4"/>
  <c r="G92"/>
  <c r="G119"/>
  <c r="G96"/>
  <c r="G213"/>
  <c r="G207"/>
  <c r="G64"/>
  <c r="G25"/>
  <c r="G135"/>
  <c r="G155"/>
  <c r="G226"/>
  <c r="G218"/>
  <c r="G171"/>
  <c r="G33"/>
  <c r="G84"/>
  <c r="G111"/>
  <c r="G190"/>
  <c r="G110"/>
  <c r="H12" i="2"/>
  <c r="H8"/>
  <c r="H17"/>
  <c r="H9"/>
  <c r="H18"/>
  <c r="H10"/>
  <c r="H19"/>
  <c r="H11"/>
  <c r="E2" i="1"/>
  <c r="F2" s="1"/>
  <c r="F6" i="2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F17"/>
  <c r="G17" s="1"/>
  <c r="F18"/>
  <c r="G18" s="1"/>
  <c r="F19"/>
  <c r="G19" s="1"/>
  <c r="F5"/>
  <c r="G5" s="1"/>
  <c r="E26" i="1"/>
  <c r="F26" s="1"/>
  <c r="E27"/>
  <c r="F27" s="1"/>
  <c r="E28"/>
  <c r="F28" s="1"/>
  <c r="E29"/>
  <c r="F29" s="1"/>
  <c r="E30"/>
  <c r="F30" s="1"/>
  <c r="E31"/>
  <c r="F31" s="1"/>
  <c r="E32"/>
  <c r="F32" s="1"/>
  <c r="E34"/>
  <c r="F34" s="1"/>
  <c r="E35"/>
  <c r="F35" s="1"/>
  <c r="E36"/>
  <c r="F36" s="1"/>
  <c r="E37"/>
  <c r="F37" s="1"/>
  <c r="E38"/>
  <c r="F38" s="1"/>
  <c r="E39"/>
  <c r="F39" s="1"/>
  <c r="E40"/>
  <c r="F40" s="1"/>
  <c r="E41"/>
  <c r="F41" s="1"/>
  <c r="E42"/>
  <c r="F42" s="1"/>
  <c r="E43"/>
  <c r="F43" s="1"/>
  <c r="E44"/>
  <c r="F44" s="1"/>
  <c r="E45"/>
  <c r="F45" s="1"/>
  <c r="E46"/>
  <c r="F46" s="1"/>
  <c r="E47"/>
  <c r="F47" s="1"/>
  <c r="E48"/>
  <c r="F48" s="1"/>
  <c r="E50"/>
  <c r="F50" s="1"/>
  <c r="E51"/>
  <c r="F51" s="1"/>
  <c r="E52"/>
  <c r="F52" s="1"/>
  <c r="E53"/>
  <c r="F53" s="1"/>
  <c r="E54"/>
  <c r="F54" s="1"/>
  <c r="E56"/>
  <c r="F56" s="1"/>
  <c r="E57"/>
  <c r="F57" s="1"/>
  <c r="E58"/>
  <c r="F58" s="1"/>
  <c r="E60"/>
  <c r="F60" s="1"/>
  <c r="E61"/>
  <c r="F61" s="1"/>
  <c r="E62"/>
  <c r="F62" s="1"/>
  <c r="E65"/>
  <c r="E66"/>
  <c r="E67"/>
  <c r="F67" s="1"/>
  <c r="E68"/>
  <c r="E69"/>
  <c r="E70"/>
  <c r="E72"/>
  <c r="E73"/>
  <c r="E74"/>
  <c r="E75"/>
  <c r="E83"/>
  <c r="E85"/>
  <c r="E86"/>
  <c r="F86" s="1"/>
  <c r="E87"/>
  <c r="F87" s="1"/>
  <c r="E88"/>
  <c r="F88" s="1"/>
  <c r="E89"/>
  <c r="F89" s="1"/>
  <c r="E90"/>
  <c r="F90" s="1"/>
  <c r="E91"/>
  <c r="F91" s="1"/>
  <c r="E93"/>
  <c r="F93" s="1"/>
  <c r="E94"/>
  <c r="F94" s="1"/>
  <c r="E95"/>
  <c r="F95" s="1"/>
  <c r="E97"/>
  <c r="F97" s="1"/>
  <c r="E98"/>
  <c r="F98" s="1"/>
  <c r="E99"/>
  <c r="F99" s="1"/>
  <c r="E100"/>
  <c r="F100" s="1"/>
  <c r="E102"/>
  <c r="F102" s="1"/>
  <c r="E103"/>
  <c r="F103" s="1"/>
  <c r="E104"/>
  <c r="E105"/>
  <c r="F105" s="1"/>
  <c r="E106"/>
  <c r="F106" s="1"/>
  <c r="E107"/>
  <c r="E108"/>
  <c r="F108" s="1"/>
  <c r="E109"/>
  <c r="F109" s="1"/>
  <c r="E112"/>
  <c r="F112" s="1"/>
  <c r="E113"/>
  <c r="F113" s="1"/>
  <c r="E114"/>
  <c r="F114" s="1"/>
  <c r="E116"/>
  <c r="F116" s="1"/>
  <c r="E117"/>
  <c r="F117" s="1"/>
  <c r="E118"/>
  <c r="F118" s="1"/>
  <c r="E120"/>
  <c r="E121"/>
  <c r="F121" s="1"/>
  <c r="E122"/>
  <c r="F122" s="1"/>
  <c r="E123"/>
  <c r="E124"/>
  <c r="E125"/>
  <c r="E126"/>
  <c r="E127"/>
  <c r="E128"/>
  <c r="E129"/>
  <c r="E130"/>
  <c r="E131"/>
  <c r="E132"/>
  <c r="E133"/>
  <c r="E134"/>
  <c r="E136"/>
  <c r="F136" s="1"/>
  <c r="E137"/>
  <c r="F137" s="1"/>
  <c r="E138"/>
  <c r="F138" s="1"/>
  <c r="E139"/>
  <c r="F139" s="1"/>
  <c r="E140"/>
  <c r="F140" s="1"/>
  <c r="E141"/>
  <c r="F141" s="1"/>
  <c r="E142"/>
  <c r="F142" s="1"/>
  <c r="E143"/>
  <c r="F143" s="1"/>
  <c r="E144"/>
  <c r="F144" s="1"/>
  <c r="E146"/>
  <c r="F146" s="1"/>
  <c r="E147"/>
  <c r="F147" s="1"/>
  <c r="E148"/>
  <c r="F148" s="1"/>
  <c r="E149"/>
  <c r="F149" s="1"/>
  <c r="E152"/>
  <c r="F152" s="1"/>
  <c r="E153"/>
  <c r="F153" s="1"/>
  <c r="E154"/>
  <c r="F154" s="1"/>
  <c r="E156"/>
  <c r="F156" s="1"/>
  <c r="E157"/>
  <c r="F157" s="1"/>
  <c r="E158"/>
  <c r="F158" s="1"/>
  <c r="E159"/>
  <c r="F159" s="1"/>
  <c r="E160"/>
  <c r="F160" s="1"/>
  <c r="E161"/>
  <c r="F161" s="1"/>
  <c r="E162"/>
  <c r="F162" s="1"/>
  <c r="E163"/>
  <c r="F163" s="1"/>
  <c r="E164"/>
  <c r="E165"/>
  <c r="F165" s="1"/>
  <c r="E166"/>
  <c r="F166" s="1"/>
  <c r="E167"/>
  <c r="F167" s="1"/>
  <c r="E168"/>
  <c r="F168" s="1"/>
  <c r="E169"/>
  <c r="F169" s="1"/>
  <c r="E182"/>
  <c r="F182" s="1"/>
  <c r="E183"/>
  <c r="F183" s="1"/>
  <c r="E184"/>
  <c r="F184" s="1"/>
  <c r="E185"/>
  <c r="F185" s="1"/>
  <c r="E186"/>
  <c r="F186" s="1"/>
  <c r="E187"/>
  <c r="F187" s="1"/>
  <c r="E188"/>
  <c r="F188" s="1"/>
  <c r="E189"/>
  <c r="F189" s="1"/>
  <c r="E191"/>
  <c r="F191" s="1"/>
  <c r="E193"/>
  <c r="F193" s="1"/>
  <c r="E196"/>
  <c r="F196" s="1"/>
  <c r="E197"/>
  <c r="F197" s="1"/>
  <c r="E198"/>
  <c r="F198" s="1"/>
  <c r="E199"/>
  <c r="F199" s="1"/>
  <c r="E200"/>
  <c r="E201"/>
  <c r="F201" s="1"/>
  <c r="E204"/>
  <c r="F204" s="1"/>
  <c r="E205"/>
  <c r="F205" s="1"/>
  <c r="E206"/>
  <c r="F206" s="1"/>
  <c r="E208"/>
  <c r="F208" s="1"/>
  <c r="E209"/>
  <c r="F209" s="1"/>
  <c r="E210"/>
  <c r="F210" s="1"/>
  <c r="E211"/>
  <c r="F211" s="1"/>
  <c r="E212"/>
  <c r="F212" s="1"/>
  <c r="E214"/>
  <c r="F214" s="1"/>
  <c r="E215"/>
  <c r="F215" s="1"/>
  <c r="E216"/>
  <c r="F216" s="1"/>
  <c r="E217"/>
  <c r="F217" s="1"/>
  <c r="F220"/>
  <c r="E221"/>
  <c r="E222"/>
  <c r="F222" s="1"/>
  <c r="E223"/>
  <c r="F223" s="1"/>
  <c r="E224"/>
  <c r="E225"/>
  <c r="F225" s="1"/>
  <c r="F227"/>
  <c r="E228"/>
  <c r="F228" s="1"/>
  <c r="E6"/>
  <c r="F6" s="1"/>
  <c r="E7"/>
  <c r="F7" s="1"/>
  <c r="E8"/>
  <c r="F8" s="1"/>
  <c r="E9"/>
  <c r="F9" s="1"/>
  <c r="E10"/>
  <c r="F10" s="1"/>
  <c r="E11"/>
  <c r="F11" s="1"/>
  <c r="E12"/>
  <c r="F12" s="1"/>
  <c r="E13"/>
  <c r="F13" s="1"/>
  <c r="E14"/>
  <c r="F14" s="1"/>
  <c r="E15"/>
  <c r="F15" s="1"/>
  <c r="E16"/>
  <c r="F16" s="1"/>
  <c r="E17"/>
  <c r="F17" s="1"/>
  <c r="E18"/>
  <c r="F18" s="1"/>
  <c r="E19"/>
  <c r="F19" s="1"/>
  <c r="E20"/>
  <c r="F20" s="1"/>
  <c r="E21"/>
  <c r="F21" s="1"/>
  <c r="E22"/>
  <c r="F22" s="1"/>
  <c r="E23"/>
  <c r="F23" s="1"/>
  <c r="E24"/>
  <c r="F24" s="1"/>
  <c r="E5"/>
  <c r="F5" s="1"/>
  <c r="E64"/>
  <c r="F64" s="1"/>
  <c r="D10" i="3" l="1"/>
  <c r="G10" s="1"/>
  <c r="E59" i="1"/>
  <c r="F59" s="1"/>
  <c r="E49"/>
  <c r="F49" s="1"/>
  <c r="E25"/>
  <c r="F25" s="1"/>
  <c r="E190"/>
  <c r="F190" s="1"/>
  <c r="E4" l="1"/>
  <c r="F4" s="1"/>
  <c r="E218"/>
  <c r="F218" s="1"/>
  <c r="E92"/>
  <c r="F92" s="1"/>
  <c r="E33"/>
  <c r="F33" s="1"/>
  <c r="E145"/>
  <c r="F145" s="1"/>
  <c r="E226"/>
  <c r="F226" s="1"/>
  <c r="E213"/>
  <c r="F213" s="1"/>
  <c r="E207"/>
  <c r="F207" s="1"/>
  <c r="E171"/>
  <c r="F171" s="1"/>
  <c r="E135"/>
  <c r="F135" s="1"/>
  <c r="E119"/>
  <c r="F119" s="1"/>
  <c r="E111"/>
  <c r="F111" s="1"/>
  <c r="E96"/>
  <c r="F96" s="1"/>
  <c r="E84"/>
  <c r="F84" s="1"/>
  <c r="C10" i="3"/>
  <c r="E10" s="1"/>
  <c r="F10" s="1"/>
  <c r="E155" i="1"/>
  <c r="D7" i="3"/>
  <c r="G7" s="1"/>
  <c r="D6"/>
  <c r="G6" s="1"/>
  <c r="D8"/>
  <c r="G8" s="1"/>
  <c r="C7" l="1"/>
  <c r="E7" s="1"/>
  <c r="F7" s="1"/>
  <c r="E63" i="1"/>
  <c r="C8" i="3"/>
  <c r="E8" s="1"/>
  <c r="F8" s="1"/>
  <c r="E110" i="1"/>
  <c r="F155"/>
  <c r="E170"/>
  <c r="C6" i="3"/>
  <c r="E6" s="1"/>
  <c r="F6" s="1"/>
  <c r="E3" i="1"/>
  <c r="D5" i="3"/>
  <c r="G5" s="1"/>
  <c r="D9"/>
  <c r="G9" s="1"/>
  <c r="C9"/>
  <c r="E9" l="1"/>
  <c r="F9" s="1"/>
  <c r="F63" i="1"/>
  <c r="F170"/>
  <c r="F110"/>
  <c r="F3"/>
  <c r="C5" i="3" l="1"/>
  <c r="E5" l="1"/>
  <c r="F5" s="1"/>
</calcChain>
</file>

<file path=xl/sharedStrings.xml><?xml version="1.0" encoding="utf-8"?>
<sst xmlns="http://schemas.openxmlformats.org/spreadsheetml/2006/main" count="323" uniqueCount="274">
  <si>
    <t>Country</t>
  </si>
  <si>
    <t>Change %</t>
  </si>
  <si>
    <t>Total</t>
  </si>
  <si>
    <t>Bulgaria</t>
  </si>
  <si>
    <t xml:space="preserve">EUROPE </t>
  </si>
  <si>
    <t>Estonia</t>
  </si>
  <si>
    <t>Latvia</t>
  </si>
  <si>
    <t>Lithuania</t>
  </si>
  <si>
    <t>Poland</t>
  </si>
  <si>
    <t>Romania</t>
  </si>
  <si>
    <t>Slovakia</t>
  </si>
  <si>
    <t>Hungary</t>
  </si>
  <si>
    <t>Czech Republic</t>
  </si>
  <si>
    <t>Northern Europe</t>
  </si>
  <si>
    <t>Denmark</t>
  </si>
  <si>
    <t>Ireland</t>
  </si>
  <si>
    <t>Iceland</t>
  </si>
  <si>
    <t>Norway</t>
  </si>
  <si>
    <t>Finland</t>
  </si>
  <si>
    <t>Sweden</t>
  </si>
  <si>
    <t>Southern Europe</t>
  </si>
  <si>
    <t>Albania</t>
  </si>
  <si>
    <t>Andorra</t>
  </si>
  <si>
    <t>Spain</t>
  </si>
  <si>
    <t>Holy See</t>
  </si>
  <si>
    <t>Italy</t>
  </si>
  <si>
    <t>Macedonia</t>
  </si>
  <si>
    <t>Malta</t>
  </si>
  <si>
    <t>Montenegro</t>
  </si>
  <si>
    <t>Portugal</t>
  </si>
  <si>
    <t>Greece</t>
  </si>
  <si>
    <t>San Marino</t>
  </si>
  <si>
    <t>Serbia</t>
  </si>
  <si>
    <t>Slovenia</t>
  </si>
  <si>
    <t>Croatia</t>
  </si>
  <si>
    <t>Western Europe</t>
  </si>
  <si>
    <t>Austria</t>
  </si>
  <si>
    <t>Belgium</t>
  </si>
  <si>
    <t>Germany</t>
  </si>
  <si>
    <t>Luxembourg</t>
  </si>
  <si>
    <t>Netherlands</t>
  </si>
  <si>
    <t>Switzerland</t>
  </si>
  <si>
    <t>France</t>
  </si>
  <si>
    <t>East/Med Europe</t>
  </si>
  <si>
    <t>Turkey</t>
  </si>
  <si>
    <t>Israel</t>
  </si>
  <si>
    <t>Cyprus</t>
  </si>
  <si>
    <t>Caribbean</t>
  </si>
  <si>
    <t>Antigua and Barbuda</t>
  </si>
  <si>
    <t>Cuba</t>
  </si>
  <si>
    <t>Trinidad and Tobago</t>
  </si>
  <si>
    <t>Haiti</t>
  </si>
  <si>
    <t>British Virgin Islands</t>
  </si>
  <si>
    <t>Dominican Republic</t>
  </si>
  <si>
    <t>Central Amer.</t>
  </si>
  <si>
    <t>Guatemala</t>
  </si>
  <si>
    <t>Panama</t>
  </si>
  <si>
    <t>Honduras</t>
  </si>
  <si>
    <t>North Amer.</t>
  </si>
  <si>
    <t>Canada</t>
  </si>
  <si>
    <t>Mexico</t>
  </si>
  <si>
    <t>South Amer.</t>
  </si>
  <si>
    <t>Argentina</t>
  </si>
  <si>
    <t>Bolivia</t>
  </si>
  <si>
    <t>Brazil</t>
  </si>
  <si>
    <t>Ecuador</t>
  </si>
  <si>
    <t>Venezuela</t>
  </si>
  <si>
    <t>Colombia</t>
  </si>
  <si>
    <t>Paraguay</t>
  </si>
  <si>
    <t>Peru</t>
  </si>
  <si>
    <t>Uruguay</t>
  </si>
  <si>
    <t>Chile</t>
  </si>
  <si>
    <t>EAST ASIA/PACIFIC</t>
  </si>
  <si>
    <t>Australia</t>
  </si>
  <si>
    <t>Samoa</t>
  </si>
  <si>
    <t>New Zealand</t>
  </si>
  <si>
    <t>Vietnam</t>
  </si>
  <si>
    <t>Japan</t>
  </si>
  <si>
    <t>Indonesia</t>
  </si>
  <si>
    <t>Malaysia</t>
  </si>
  <si>
    <t>Myanmar</t>
  </si>
  <si>
    <t>Mongolia</t>
  </si>
  <si>
    <t>Singapore</t>
  </si>
  <si>
    <t>Thailand</t>
  </si>
  <si>
    <t>Tonga</t>
  </si>
  <si>
    <t>Fiji</t>
  </si>
  <si>
    <t>China</t>
  </si>
  <si>
    <t>Hong Kong (China)</t>
  </si>
  <si>
    <t>MIDDLE EAST</t>
  </si>
  <si>
    <t>United Arab Emirates</t>
  </si>
  <si>
    <t>Bahrain</t>
  </si>
  <si>
    <t>Egypt</t>
  </si>
  <si>
    <t>Iraq</t>
  </si>
  <si>
    <t>Yemen</t>
  </si>
  <si>
    <t>Jordan</t>
  </si>
  <si>
    <t>Qatar</t>
  </si>
  <si>
    <t>Lebanon</t>
  </si>
  <si>
    <t>Libya</t>
  </si>
  <si>
    <t>Oman</t>
  </si>
  <si>
    <t>Palestine</t>
  </si>
  <si>
    <t>Saudi Arabia</t>
  </si>
  <si>
    <t>Syria</t>
  </si>
  <si>
    <t>Kuwait</t>
  </si>
  <si>
    <t>Afghanistan</t>
  </si>
  <si>
    <t>Bangladesh</t>
  </si>
  <si>
    <t>India</t>
  </si>
  <si>
    <t>Iran</t>
  </si>
  <si>
    <t>Nepal</t>
  </si>
  <si>
    <t>Pakistan</t>
  </si>
  <si>
    <t>Sri Lanka</t>
  </si>
  <si>
    <t>AFRICA</t>
  </si>
  <si>
    <t>East Africa</t>
  </si>
  <si>
    <t>Ethiopia</t>
  </si>
  <si>
    <t>Eritrea</t>
  </si>
  <si>
    <t>Zambia</t>
  </si>
  <si>
    <t>Zimbabwe</t>
  </si>
  <si>
    <t>Kenya</t>
  </si>
  <si>
    <t>Madagascar</t>
  </si>
  <si>
    <t>Seychelles</t>
  </si>
  <si>
    <t>Tanzania</t>
  </si>
  <si>
    <t>Uganda</t>
  </si>
  <si>
    <t>Ghana</t>
  </si>
  <si>
    <t>Guinea</t>
  </si>
  <si>
    <t>Cape Verde</t>
  </si>
  <si>
    <t>Nigeria</t>
  </si>
  <si>
    <t>Senegal</t>
  </si>
  <si>
    <t>West Africa</t>
  </si>
  <si>
    <t>South Africa</t>
  </si>
  <si>
    <t>North Africa</t>
  </si>
  <si>
    <t>Algeria</t>
  </si>
  <si>
    <t>Morocco</t>
  </si>
  <si>
    <t>Sudan</t>
  </si>
  <si>
    <t>Tunisia</t>
  </si>
  <si>
    <t>Central Africa</t>
  </si>
  <si>
    <t>Gabon</t>
  </si>
  <si>
    <t>Cameroon</t>
  </si>
  <si>
    <t>UN</t>
  </si>
  <si>
    <t>Liberia</t>
  </si>
  <si>
    <t>Others</t>
  </si>
  <si>
    <t>Azerbaijan</t>
  </si>
  <si>
    <t>Belarus</t>
  </si>
  <si>
    <t>Turkmenistan</t>
  </si>
  <si>
    <t>Moldova</t>
  </si>
  <si>
    <t>Russia</t>
  </si>
  <si>
    <t>Armenia</t>
  </si>
  <si>
    <t>Tajikistan</t>
  </si>
  <si>
    <t>Uzbekistan</t>
  </si>
  <si>
    <t>Ukraine</t>
  </si>
  <si>
    <t>Kazakhstan</t>
  </si>
  <si>
    <t>Top 15 Countries by arrivals</t>
  </si>
  <si>
    <t>Source : Information Centre, Information and Analytical Department, Ministry of Internal Affairs of Georgia</t>
  </si>
  <si>
    <t>United States of America</t>
  </si>
  <si>
    <t>Region</t>
  </si>
  <si>
    <t>AMERICAS</t>
  </si>
  <si>
    <t>Arrivals by Regions</t>
  </si>
  <si>
    <t>Monaco</t>
  </si>
  <si>
    <t>American Samoa</t>
  </si>
  <si>
    <t>Barbados</t>
  </si>
  <si>
    <t>Jamaica</t>
  </si>
  <si>
    <t>Netherlands Antilles</t>
  </si>
  <si>
    <t>Puerto Rico</t>
  </si>
  <si>
    <t>US Virgin Islands</t>
  </si>
  <si>
    <t>Belize</t>
  </si>
  <si>
    <t>Nicaragua</t>
  </si>
  <si>
    <t>French Guiana</t>
  </si>
  <si>
    <t>Republic of Korea</t>
  </si>
  <si>
    <t>Taiwan (Province of China)</t>
  </si>
  <si>
    <t>French Polynesia</t>
  </si>
  <si>
    <t>Marshall Islands</t>
  </si>
  <si>
    <t>Papua New Guinea</t>
  </si>
  <si>
    <t>Solomon Islands</t>
  </si>
  <si>
    <t>Tuvalu</t>
  </si>
  <si>
    <t>Vanuatu</t>
  </si>
  <si>
    <t>Wallis and Futuna</t>
  </si>
  <si>
    <t>Maldives</t>
  </si>
  <si>
    <t>Burundi</t>
  </si>
  <si>
    <t>Djibouti</t>
  </si>
  <si>
    <t>Malawi</t>
  </si>
  <si>
    <t>Mozambique</t>
  </si>
  <si>
    <t>Reunion</t>
  </si>
  <si>
    <t>Rwanda</t>
  </si>
  <si>
    <t>Somalia</t>
  </si>
  <si>
    <t>Cote d'lvoire</t>
  </si>
  <si>
    <t>Guinea-Bissau</t>
  </si>
  <si>
    <t>Mauritania</t>
  </si>
  <si>
    <t>Niger</t>
  </si>
  <si>
    <t>Sierra Leone</t>
  </si>
  <si>
    <t>Botswana</t>
  </si>
  <si>
    <t>Lesotho</t>
  </si>
  <si>
    <t>Namibia</t>
  </si>
  <si>
    <t>Angola</t>
  </si>
  <si>
    <t>Central African Republic</t>
  </si>
  <si>
    <t>Congo</t>
  </si>
  <si>
    <t>Philippines</t>
  </si>
  <si>
    <t>North-East Asia</t>
  </si>
  <si>
    <t>Oceania</t>
  </si>
  <si>
    <t>OTHER</t>
  </si>
  <si>
    <t>Anguilla</t>
  </si>
  <si>
    <t>Dominica</t>
  </si>
  <si>
    <t>Swaziland</t>
  </si>
  <si>
    <t>Burkina Faso</t>
  </si>
  <si>
    <t>United Kingdom</t>
  </si>
  <si>
    <t>Suriname</t>
  </si>
  <si>
    <t>Gambia</t>
  </si>
  <si>
    <t>Chad</t>
  </si>
  <si>
    <t xml:space="preserve">Change </t>
  </si>
  <si>
    <t>South Asia</t>
  </si>
  <si>
    <t>South-East Asia</t>
  </si>
  <si>
    <t>Comoros Islands</t>
  </si>
  <si>
    <t>Grenada</t>
  </si>
  <si>
    <t>Saint Lucia</t>
  </si>
  <si>
    <t>Costa-Rica</t>
  </si>
  <si>
    <t>El Salvador</t>
  </si>
  <si>
    <t>Nauru</t>
  </si>
  <si>
    <t>Palau</t>
  </si>
  <si>
    <t>Bhutan</t>
  </si>
  <si>
    <t>Bosnia and Herzegovina</t>
  </si>
  <si>
    <t>Federation of Saint Kitts and Nevis</t>
  </si>
  <si>
    <t>Mauritius</t>
  </si>
  <si>
    <t>Saint Vincent and the Grenadines</t>
  </si>
  <si>
    <t>Turks and Caicos Islands</t>
  </si>
  <si>
    <t xml:space="preserve">Total </t>
  </si>
  <si>
    <t>Central and Eastern Europe</t>
  </si>
  <si>
    <t>Europe</t>
  </si>
  <si>
    <t>Change</t>
  </si>
  <si>
    <t>change</t>
  </si>
  <si>
    <t>change %</t>
  </si>
  <si>
    <t>Type</t>
  </si>
  <si>
    <t>Air</t>
  </si>
  <si>
    <t>Land</t>
  </si>
  <si>
    <t>Railway</t>
  </si>
  <si>
    <t>Sea</t>
  </si>
  <si>
    <t>Sao Tome and Principe</t>
  </si>
  <si>
    <t>Arrivals by  Border Type</t>
  </si>
  <si>
    <t>Airport Kutaisi</t>
  </si>
  <si>
    <t>Airport Tbilisi</t>
  </si>
  <si>
    <t>Akhkerpi</t>
  </si>
  <si>
    <t>Guguti</t>
  </si>
  <si>
    <t>Kazbegi</t>
  </si>
  <si>
    <t>Ninotsminda</t>
  </si>
  <si>
    <t>Sadakhlo</t>
  </si>
  <si>
    <t>Samtatskaro</t>
  </si>
  <si>
    <t>Sarpi</t>
  </si>
  <si>
    <t>Tsiteli Khidi</t>
  </si>
  <si>
    <t>Tsodna</t>
  </si>
  <si>
    <t>Vakhtangisi</t>
  </si>
  <si>
    <t>Vale</t>
  </si>
  <si>
    <t>Railway Gardabani</t>
  </si>
  <si>
    <t>Railway Sadakhlo</t>
  </si>
  <si>
    <t>Port Batumi</t>
  </si>
  <si>
    <t>Port Kulevi</t>
  </si>
  <si>
    <t>Port Poti</t>
  </si>
  <si>
    <t>Border</t>
  </si>
  <si>
    <t>Kyrgyzstan</t>
  </si>
  <si>
    <t xml:space="preserve"> Arrivals by Borders</t>
  </si>
  <si>
    <t>Kartsakhi</t>
  </si>
  <si>
    <t>Airport Batumi</t>
  </si>
  <si>
    <t>Liechtenstein</t>
  </si>
  <si>
    <t>Cambodia</t>
  </si>
  <si>
    <t>Share %</t>
  </si>
  <si>
    <t>North Korea</t>
  </si>
  <si>
    <t>Brunei Darussalam</t>
  </si>
  <si>
    <t xml:space="preserve"> Arrivals by Types</t>
  </si>
  <si>
    <t xml:space="preserve">  Types of Visit</t>
  </si>
  <si>
    <t xml:space="preserve"> 24 hour and more </t>
  </si>
  <si>
    <t>Transit</t>
  </si>
  <si>
    <t>Same-day visit</t>
  </si>
  <si>
    <t>Benin</t>
  </si>
  <si>
    <t>Mali</t>
  </si>
  <si>
    <t>Togo</t>
  </si>
  <si>
    <t>2015: 6 Months</t>
  </si>
  <si>
    <t>2016: 6 Months</t>
  </si>
  <si>
    <t>Cayman Islands</t>
  </si>
  <si>
    <t>Guyana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</si>
</sst>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0.0%"/>
  </numFmts>
  <fonts count="20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</font>
    <font>
      <i/>
      <sz val="9"/>
      <color indexed="8"/>
      <name val="Calibri"/>
      <family val="2"/>
    </font>
    <font>
      <sz val="10"/>
      <name val="Arial"/>
      <family val="2"/>
    </font>
    <font>
      <sz val="10"/>
      <name val="Arial"/>
      <family val="2"/>
      <charset val="204"/>
    </font>
    <font>
      <sz val="11"/>
      <color theme="1"/>
      <name val="Calibri"/>
      <family val="2"/>
      <charset val="1"/>
      <scheme val="minor"/>
    </font>
    <font>
      <sz val="9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color indexed="8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2"/>
      <color indexed="8"/>
      <name val="Calibri"/>
      <family val="2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rgb="FFF2F2F2"/>
      </patternFill>
    </fill>
    <fill>
      <patternFill patternType="solid">
        <fgColor theme="9"/>
      </patternFill>
    </fill>
    <fill>
      <patternFill patternType="solid">
        <fgColor theme="6"/>
      </patternFill>
    </fill>
    <fill>
      <patternFill patternType="solid">
        <fgColor theme="9" tint="0.79998168889431442"/>
        <bgColor indexed="65"/>
      </patternFill>
    </fill>
  </fills>
  <borders count="37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medium">
        <color indexed="64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tted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rgb="FF7F7F7F"/>
      </left>
      <right style="dotted">
        <color indexed="64"/>
      </right>
      <top style="thin">
        <color rgb="FF7F7F7F"/>
      </top>
      <bottom style="thin">
        <color rgb="FF7F7F7F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tted">
        <color indexed="64"/>
      </right>
      <top style="dashed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rgb="FF7F7F7F"/>
      </top>
      <bottom style="thin">
        <color rgb="FF7F7F7F"/>
      </bottom>
      <diagonal/>
    </border>
    <border>
      <left/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dotted">
        <color indexed="64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</borders>
  <cellStyleXfs count="10">
    <xf numFmtId="0" fontId="0" fillId="0" borderId="0">
      <alignment vertical="center"/>
    </xf>
    <xf numFmtId="43" fontId="6" fillId="0" borderId="0" applyFont="0" applyFill="0" applyBorder="0" applyAlignment="0" applyProtection="0"/>
    <xf numFmtId="0" fontId="6" fillId="0" borderId="0"/>
    <xf numFmtId="9" fontId="5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16" fillId="4" borderId="20" applyNumberFormat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2" fillId="7" borderId="0" applyNumberFormat="0" applyBorder="0" applyAlignment="0" applyProtection="0"/>
  </cellStyleXfs>
  <cellXfs count="122">
    <xf numFmtId="0" fontId="0" fillId="0" borderId="0" xfId="0">
      <alignment vertical="center"/>
    </xf>
    <xf numFmtId="0" fontId="4" fillId="0" borderId="0" xfId="0" applyNumberFormat="1" applyFont="1" applyFill="1" applyAlignment="1"/>
    <xf numFmtId="0" fontId="0" fillId="0" borderId="0" xfId="0" applyNumberFormat="1" applyFont="1" applyFill="1" applyBorder="1" applyAlignment="1">
      <alignment wrapText="1"/>
    </xf>
    <xf numFmtId="0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9" fillId="0" borderId="2" xfId="0" applyNumberFormat="1" applyFont="1" applyFill="1" applyBorder="1" applyAlignment="1">
      <alignment horizontal="center"/>
    </xf>
    <xf numFmtId="0" fontId="9" fillId="0" borderId="3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0" fontId="10" fillId="0" borderId="0" xfId="0" applyNumberFormat="1" applyFont="1" applyFill="1" applyBorder="1" applyAlignment="1">
      <alignment wrapText="1"/>
    </xf>
    <xf numFmtId="0" fontId="10" fillId="0" borderId="0" xfId="0" applyFont="1" applyBorder="1">
      <alignment vertical="center"/>
    </xf>
    <xf numFmtId="0" fontId="13" fillId="0" borderId="0" xfId="0" applyNumberFormat="1" applyFont="1" applyFill="1" applyAlignme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/>
    <xf numFmtId="3" fontId="11" fillId="0" borderId="9" xfId="2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1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1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 wrapText="1"/>
    </xf>
    <xf numFmtId="0" fontId="8" fillId="0" borderId="13" xfId="0" applyNumberFormat="1" applyFont="1" applyFill="1" applyBorder="1" applyAlignment="1">
      <alignment horizontal="center" vertical="center"/>
    </xf>
    <xf numFmtId="1" fontId="8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5" xfId="2" applyFont="1" applyBorder="1" applyAlignment="1">
      <alignment horizontal="center" vertical="center"/>
    </xf>
    <xf numFmtId="0" fontId="12" fillId="0" borderId="16" xfId="2" applyFont="1" applyBorder="1" applyAlignment="1">
      <alignment horizontal="center" vertical="center"/>
    </xf>
    <xf numFmtId="3" fontId="8" fillId="3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0" applyNumberFormat="1" applyFont="1" applyBorder="1" applyAlignment="1">
      <alignment horizontal="center" vertical="center"/>
    </xf>
    <xf numFmtId="3" fontId="8" fillId="0" borderId="4" xfId="0" applyNumberFormat="1" applyFont="1" applyBorder="1" applyAlignment="1">
      <alignment horizontal="center" vertical="center"/>
    </xf>
    <xf numFmtId="3" fontId="12" fillId="0" borderId="1" xfId="2" applyNumberFormat="1" applyFont="1" applyBorder="1" applyAlignment="1">
      <alignment horizontal="center" vertical="center"/>
    </xf>
    <xf numFmtId="3" fontId="12" fillId="0" borderId="1" xfId="4" applyNumberFormat="1" applyFont="1" applyBorder="1" applyAlignment="1">
      <alignment horizontal="center" vertical="center"/>
    </xf>
    <xf numFmtId="3" fontId="12" fillId="0" borderId="4" xfId="2" applyNumberFormat="1" applyFont="1" applyBorder="1" applyAlignment="1">
      <alignment horizontal="center" vertical="center"/>
    </xf>
    <xf numFmtId="3" fontId="12" fillId="0" borderId="4" xfId="4" applyNumberFormat="1" applyFont="1" applyBorder="1" applyAlignment="1">
      <alignment horizontal="center" vertical="center"/>
    </xf>
    <xf numFmtId="3" fontId="14" fillId="2" borderId="1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3" fontId="8" fillId="3" borderId="4" xfId="0" applyNumberFormat="1" applyFont="1" applyFill="1" applyBorder="1" applyAlignment="1" applyProtection="1">
      <alignment horizontal="center" vertical="center" wrapText="1"/>
      <protection locked="0"/>
    </xf>
    <xf numFmtId="3" fontId="14" fillId="2" borderId="4" xfId="0" applyNumberFormat="1" applyFont="1" applyFill="1" applyBorder="1" applyAlignment="1">
      <alignment horizontal="center" vertical="center"/>
    </xf>
    <xf numFmtId="0" fontId="8" fillId="0" borderId="17" xfId="0" applyNumberFormat="1" applyFont="1" applyFill="1" applyBorder="1" applyAlignment="1">
      <alignment horizontal="center" vertical="center" wrapText="1"/>
    </xf>
    <xf numFmtId="0" fontId="8" fillId="0" borderId="18" xfId="0" applyNumberFormat="1" applyFont="1" applyFill="1" applyBorder="1" applyAlignment="1">
      <alignment horizontal="center" vertical="center" wrapText="1"/>
    </xf>
    <xf numFmtId="0" fontId="8" fillId="0" borderId="19" xfId="0" applyNumberFormat="1" applyFont="1" applyFill="1" applyBorder="1" applyAlignment="1">
      <alignment horizontal="center" vertical="center" wrapText="1"/>
    </xf>
    <xf numFmtId="0" fontId="17" fillId="5" borderId="5" xfId="7" applyNumberFormat="1" applyBorder="1" applyAlignment="1">
      <alignment horizontal="center" vertical="center" wrapText="1"/>
    </xf>
    <xf numFmtId="0" fontId="17" fillId="5" borderId="6" xfId="7" applyNumberFormat="1" applyBorder="1" applyAlignment="1">
      <alignment horizontal="center" vertical="center" wrapText="1"/>
    </xf>
    <xf numFmtId="0" fontId="17" fillId="5" borderId="14" xfId="7" applyBorder="1" applyAlignment="1">
      <alignment horizontal="center" vertical="center" wrapText="1"/>
    </xf>
    <xf numFmtId="0" fontId="17" fillId="5" borderId="12" xfId="7" applyBorder="1" applyAlignment="1">
      <alignment horizontal="center" vertical="center" wrapText="1"/>
    </xf>
    <xf numFmtId="0" fontId="17" fillId="5" borderId="6" xfId="7" applyBorder="1" applyAlignment="1">
      <alignment horizontal="center" vertical="center" wrapText="1"/>
    </xf>
    <xf numFmtId="0" fontId="2" fillId="7" borderId="2" xfId="9" applyNumberFormat="1" applyBorder="1" applyAlignment="1">
      <alignment horizontal="center" vertical="center"/>
    </xf>
    <xf numFmtId="3" fontId="2" fillId="7" borderId="1" xfId="9" applyNumberFormat="1" applyBorder="1" applyAlignment="1">
      <alignment horizontal="center" vertical="center"/>
    </xf>
    <xf numFmtId="0" fontId="2" fillId="7" borderId="11" xfId="9" applyNumberFormat="1" applyBorder="1" applyAlignment="1">
      <alignment horizontal="center" vertical="center"/>
    </xf>
    <xf numFmtId="3" fontId="2" fillId="7" borderId="10" xfId="9" applyNumberFormat="1" applyBorder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  <protection locked="0"/>
    </xf>
    <xf numFmtId="3" fontId="2" fillId="7" borderId="8" xfId="9" applyNumberFormat="1" applyBorder="1" applyAlignment="1">
      <alignment horizontal="center" vertical="center"/>
    </xf>
    <xf numFmtId="0" fontId="2" fillId="7" borderId="2" xfId="9" applyNumberFormat="1" applyBorder="1" applyAlignment="1">
      <alignment horizontal="center" vertical="center" wrapText="1"/>
    </xf>
    <xf numFmtId="1" fontId="2" fillId="7" borderId="2" xfId="9" applyNumberFormat="1" applyBorder="1" applyAlignment="1" applyProtection="1">
      <alignment horizontal="center" vertical="center" wrapText="1"/>
      <protection locked="0"/>
    </xf>
    <xf numFmtId="3" fontId="2" fillId="7" borderId="1" xfId="9" applyNumberFormat="1" applyBorder="1" applyAlignment="1">
      <alignment horizontal="center" vertical="center" wrapText="1"/>
    </xf>
    <xf numFmtId="3" fontId="17" fillId="6" borderId="20" xfId="8" applyNumberFormat="1" applyBorder="1" applyAlignment="1">
      <alignment horizontal="center" vertical="center" wrapText="1"/>
    </xf>
    <xf numFmtId="3" fontId="17" fillId="6" borderId="21" xfId="8" applyNumberFormat="1" applyBorder="1" applyAlignment="1">
      <alignment horizontal="center" vertical="center"/>
    </xf>
    <xf numFmtId="3" fontId="17" fillId="6" borderId="21" xfId="8" applyNumberFormat="1" applyBorder="1" applyAlignment="1" applyProtection="1">
      <alignment horizontal="center" vertical="center" wrapText="1"/>
      <protection locked="0"/>
    </xf>
    <xf numFmtId="0" fontId="16" fillId="4" borderId="22" xfId="6" applyNumberFormat="1" applyBorder="1" applyAlignment="1">
      <alignment horizontal="center" vertical="center"/>
    </xf>
    <xf numFmtId="3" fontId="16" fillId="4" borderId="20" xfId="6" applyNumberFormat="1" applyBorder="1" applyAlignment="1">
      <alignment horizontal="center" vertical="center"/>
    </xf>
    <xf numFmtId="9" fontId="16" fillId="4" borderId="23" xfId="6" applyNumberFormat="1" applyBorder="1" applyAlignment="1">
      <alignment horizontal="center" vertical="center"/>
    </xf>
    <xf numFmtId="0" fontId="17" fillId="6" borderId="22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/>
    </xf>
    <xf numFmtId="0" fontId="17" fillId="6" borderId="24" xfId="8" applyNumberFormat="1" applyBorder="1" applyAlignment="1">
      <alignment horizontal="center" vertical="center" wrapText="1"/>
    </xf>
    <xf numFmtId="0" fontId="17" fillId="6" borderId="24" xfId="8" applyNumberFormat="1" applyBorder="1" applyAlignment="1" applyProtection="1">
      <alignment horizontal="center" vertical="center"/>
      <protection locked="0"/>
    </xf>
    <xf numFmtId="1" fontId="9" fillId="2" borderId="11" xfId="0" applyNumberFormat="1" applyFont="1" applyFill="1" applyBorder="1" applyAlignment="1">
      <alignment horizontal="center" vertical="center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25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17" fillId="5" borderId="7" xfId="7" applyNumberForma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4" fontId="12" fillId="0" borderId="26" xfId="3" applyNumberFormat="1" applyFont="1" applyBorder="1" applyAlignment="1">
      <alignment horizontal="center" vertical="center"/>
    </xf>
    <xf numFmtId="164" fontId="12" fillId="0" borderId="1" xfId="4" applyNumberFormat="1" applyFont="1" applyBorder="1" applyAlignment="1">
      <alignment horizontal="center" vertical="center"/>
    </xf>
    <xf numFmtId="164" fontId="12" fillId="2" borderId="1" xfId="4" applyNumberFormat="1" applyFont="1" applyFill="1" applyBorder="1" applyAlignment="1">
      <alignment horizontal="center" vertical="center"/>
    </xf>
    <xf numFmtId="164" fontId="12" fillId="0" borderId="4" xfId="4" applyNumberFormat="1" applyFont="1" applyBorder="1" applyAlignment="1">
      <alignment horizontal="center" vertical="center"/>
    </xf>
    <xf numFmtId="164" fontId="12" fillId="0" borderId="27" xfId="3" applyNumberFormat="1" applyFont="1" applyBorder="1" applyAlignment="1">
      <alignment horizontal="center" vertical="center"/>
    </xf>
    <xf numFmtId="164" fontId="9" fillId="0" borderId="1" xfId="3" applyNumberFormat="1" applyFont="1" applyFill="1" applyBorder="1" applyAlignment="1">
      <alignment horizontal="center" vertical="center"/>
    </xf>
    <xf numFmtId="164" fontId="9" fillId="0" borderId="4" xfId="3" applyNumberFormat="1" applyFont="1" applyFill="1" applyBorder="1" applyAlignment="1">
      <alignment horizontal="center" vertical="center"/>
    </xf>
    <xf numFmtId="164" fontId="9" fillId="2" borderId="10" xfId="3" applyNumberFormat="1" applyFont="1" applyFill="1" applyBorder="1" applyAlignment="1">
      <alignment horizontal="center" vertical="center"/>
    </xf>
    <xf numFmtId="164" fontId="9" fillId="2" borderId="28" xfId="3" applyNumberFormat="1" applyFont="1" applyFill="1" applyBorder="1" applyAlignment="1">
      <alignment horizontal="center" vertical="center"/>
    </xf>
    <xf numFmtId="3" fontId="17" fillId="5" borderId="29" xfId="7" applyNumberFormat="1" applyBorder="1" applyAlignment="1">
      <alignment horizontal="center" vertical="center" wrapText="1"/>
    </xf>
    <xf numFmtId="164" fontId="16" fillId="4" borderId="30" xfId="6" applyNumberFormat="1" applyBorder="1" applyAlignment="1">
      <alignment horizontal="center" vertical="center"/>
    </xf>
    <xf numFmtId="164" fontId="8" fillId="0" borderId="31" xfId="3" applyNumberFormat="1" applyFont="1" applyFill="1" applyBorder="1" applyAlignment="1">
      <alignment horizontal="center" vertical="center"/>
    </xf>
    <xf numFmtId="164" fontId="8" fillId="0" borderId="32" xfId="3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center" vertical="center"/>
    </xf>
    <xf numFmtId="9" fontId="16" fillId="4" borderId="33" xfId="6" applyNumberFormat="1" applyBorder="1" applyAlignment="1">
      <alignment horizontal="center" vertical="center"/>
    </xf>
    <xf numFmtId="164" fontId="17" fillId="6" borderId="33" xfId="8" applyNumberFormat="1" applyBorder="1" applyAlignment="1">
      <alignment horizontal="center" vertical="center"/>
    </xf>
    <xf numFmtId="164" fontId="1" fillId="7" borderId="26" xfId="9" applyNumberFormat="1" applyFont="1" applyBorder="1" applyAlignment="1">
      <alignment horizontal="center" vertical="center"/>
    </xf>
    <xf numFmtId="164" fontId="8" fillId="3" borderId="26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4" xfId="8" applyNumberForma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8" fillId="3" borderId="27" xfId="3" applyNumberFormat="1" applyFont="1" applyFill="1" applyBorder="1" applyAlignment="1" applyProtection="1">
      <alignment horizontal="center" vertical="center" wrapText="1"/>
      <protection locked="0"/>
    </xf>
    <xf numFmtId="164" fontId="17" fillId="6" borderId="30" xfId="8" applyNumberFormat="1" applyBorder="1" applyAlignment="1">
      <alignment horizontal="center" vertical="center"/>
    </xf>
    <xf numFmtId="164" fontId="2" fillId="7" borderId="31" xfId="9" applyNumberFormat="1" applyBorder="1" applyAlignment="1">
      <alignment horizontal="center" vertical="center"/>
    </xf>
    <xf numFmtId="164" fontId="8" fillId="0" borderId="31" xfId="3" applyNumberFormat="1" applyFont="1" applyBorder="1" applyAlignment="1">
      <alignment horizontal="center" vertical="center"/>
    </xf>
    <xf numFmtId="164" fontId="17" fillId="6" borderId="35" xfId="8" applyNumberFormat="1" applyBorder="1" applyAlignment="1">
      <alignment horizontal="center" vertical="center"/>
    </xf>
    <xf numFmtId="164" fontId="8" fillId="0" borderId="32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7" fillId="5" borderId="5" xfId="7" applyBorder="1" applyAlignment="1">
      <alignment horizontal="center" vertical="center" wrapText="1"/>
    </xf>
    <xf numFmtId="3" fontId="12" fillId="0" borderId="2" xfId="2" applyNumberFormat="1" applyFont="1" applyBorder="1" applyAlignment="1">
      <alignment horizontal="center" vertical="center"/>
    </xf>
    <xf numFmtId="3" fontId="12" fillId="0" borderId="3" xfId="2" applyNumberFormat="1" applyFont="1" applyBorder="1" applyAlignment="1">
      <alignment horizontal="center" vertical="center"/>
    </xf>
    <xf numFmtId="0" fontId="17" fillId="5" borderId="36" xfId="7" applyNumberFormat="1" applyBorder="1" applyAlignment="1">
      <alignment horizontal="center" vertical="center" wrapText="1"/>
    </xf>
    <xf numFmtId="164" fontId="12" fillId="0" borderId="1" xfId="3" applyNumberFormat="1" applyFont="1" applyBorder="1" applyAlignment="1">
      <alignment horizontal="center" vertical="center"/>
    </xf>
    <xf numFmtId="164" fontId="12" fillId="0" borderId="4" xfId="3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3" fontId="2" fillId="7" borderId="1" xfId="9" applyNumberFormat="1" applyBorder="1" applyAlignment="1" applyProtection="1">
      <alignment horizontal="center" vertical="center" wrapText="1"/>
    </xf>
    <xf numFmtId="0" fontId="9" fillId="0" borderId="0" xfId="0" applyNumberFormat="1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8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horizontal="center" vertical="center"/>
    </xf>
    <xf numFmtId="0" fontId="19" fillId="0" borderId="0" xfId="0" applyFont="1" applyAlignment="1">
      <alignment horizontal="center" vertical="center"/>
    </xf>
  </cellXfs>
  <cellStyles count="10">
    <cellStyle name="20% - Accent6" xfId="9" builtinId="50"/>
    <cellStyle name="Accent3" xfId="8" builtinId="37"/>
    <cellStyle name="Accent6" xfId="7" builtinId="49"/>
    <cellStyle name="Calculation" xfId="6" builtinId="22"/>
    <cellStyle name="Comma 2" xfId="1"/>
    <cellStyle name="Normal" xfId="0" builtinId="0"/>
    <cellStyle name="Normal 2" xfId="2"/>
    <cellStyle name="Percent" xfId="3" builtinId="5"/>
    <cellStyle name="Percent 2" xfId="4"/>
    <cellStyle name="Percent 3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7992B1"/>
      <rgbColor rgb="00A5B6CB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CCFF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0"/>
  <sheetViews>
    <sheetView tabSelected="1" zoomScaleNormal="100" workbookViewId="0">
      <selection activeCell="B1" sqref="B1"/>
    </sheetView>
  </sheetViews>
  <sheetFormatPr defaultRowHeight="15" customHeight="1"/>
  <cols>
    <col min="1" max="1" width="15.5703125" style="7" customWidth="1"/>
    <col min="2" max="2" width="31.42578125" style="7" customWidth="1"/>
    <col min="3" max="3" width="19.7109375" style="7" customWidth="1"/>
    <col min="4" max="4" width="19.42578125" style="7" customWidth="1"/>
    <col min="5" max="5" width="16.28515625" style="7" customWidth="1"/>
    <col min="6" max="6" width="14.28515625" style="7" customWidth="1"/>
    <col min="7" max="7" width="16.5703125" style="7" customWidth="1"/>
    <col min="8" max="16384" width="9.140625" style="7"/>
  </cols>
  <sheetData>
    <row r="1" spans="2:7" ht="35.25" customHeight="1">
      <c r="B1" s="47" t="s">
        <v>0</v>
      </c>
      <c r="C1" s="48" t="s">
        <v>270</v>
      </c>
      <c r="D1" s="48" t="s">
        <v>271</v>
      </c>
      <c r="E1" s="48" t="s">
        <v>224</v>
      </c>
      <c r="F1" s="89" t="s">
        <v>1</v>
      </c>
      <c r="G1" s="76" t="s">
        <v>259</v>
      </c>
    </row>
    <row r="2" spans="2:7" ht="15" customHeight="1">
      <c r="B2" s="64" t="s">
        <v>221</v>
      </c>
      <c r="C2" s="65">
        <f>(C3+C63+C110+C155+C170+C226)</f>
        <v>2335310</v>
      </c>
      <c r="D2" s="65">
        <f>(D3+D63+D110+D155+D170+D226)</f>
        <v>2636313</v>
      </c>
      <c r="E2" s="65">
        <f>D2-C2</f>
        <v>301003</v>
      </c>
      <c r="F2" s="90">
        <f>E2/C2</f>
        <v>0.1288920956960746</v>
      </c>
      <c r="G2" s="95">
        <f>D2/$D$2</f>
        <v>1</v>
      </c>
    </row>
    <row r="3" spans="2:7" ht="15" customHeight="1">
      <c r="B3" s="67" t="s">
        <v>4</v>
      </c>
      <c r="C3" s="61">
        <f>C4+C25+C33+C49+C59</f>
        <v>2280333</v>
      </c>
      <c r="D3" s="61">
        <f>D4+D25+D33+D49+D59</f>
        <v>2520008</v>
      </c>
      <c r="E3" s="61">
        <f>D3-C3</f>
        <v>239675</v>
      </c>
      <c r="F3" s="102">
        <f>E3/C3</f>
        <v>0.10510526313481408</v>
      </c>
      <c r="G3" s="96">
        <f>D3/$D$2</f>
        <v>0.95588346300306526</v>
      </c>
    </row>
    <row r="4" spans="2:7">
      <c r="B4" s="52" t="s">
        <v>222</v>
      </c>
      <c r="C4" s="53">
        <f>SUM(C5:C24)</f>
        <v>1596017</v>
      </c>
      <c r="D4" s="53">
        <f>SUM(D5:D24)</f>
        <v>1792270</v>
      </c>
      <c r="E4" s="53">
        <f>D4-C4</f>
        <v>196253</v>
      </c>
      <c r="F4" s="103">
        <f t="shared" ref="F4:F68" si="0">E4/C4</f>
        <v>0.12296422907776045</v>
      </c>
      <c r="G4" s="97">
        <f>D4/$D$2</f>
        <v>0.67983960933318621</v>
      </c>
    </row>
    <row r="5" spans="2:7" s="16" customFormat="1" ht="12">
      <c r="B5" s="19" t="s">
        <v>144</v>
      </c>
      <c r="C5" s="40">
        <v>545187</v>
      </c>
      <c r="D5" s="33">
        <v>552806</v>
      </c>
      <c r="E5" s="34">
        <f>D5-C5</f>
        <v>7619</v>
      </c>
      <c r="F5" s="104">
        <f t="shared" si="0"/>
        <v>1.3975021414670562E-2</v>
      </c>
      <c r="G5" s="98">
        <f>D5/$D$2</f>
        <v>0.20968906195887968</v>
      </c>
    </row>
    <row r="6" spans="2:7" s="16" customFormat="1" ht="12">
      <c r="B6" s="19" t="s">
        <v>139</v>
      </c>
      <c r="C6" s="40">
        <v>581006</v>
      </c>
      <c r="D6" s="33">
        <v>686102</v>
      </c>
      <c r="E6" s="34">
        <f t="shared" ref="E6:E69" si="1">D6-C6</f>
        <v>105096</v>
      </c>
      <c r="F6" s="104">
        <f t="shared" si="0"/>
        <v>0.18088625590785637</v>
      </c>
      <c r="G6" s="98">
        <f t="shared" ref="G6:G68" si="2">D6/$D$2</f>
        <v>0.2602505848129566</v>
      </c>
    </row>
    <row r="7" spans="2:7" s="16" customFormat="1" ht="12">
      <c r="B7" s="19" t="s">
        <v>140</v>
      </c>
      <c r="C7" s="40">
        <v>8653</v>
      </c>
      <c r="D7" s="33">
        <v>12019</v>
      </c>
      <c r="E7" s="34">
        <f t="shared" si="1"/>
        <v>3366</v>
      </c>
      <c r="F7" s="104">
        <f t="shared" si="0"/>
        <v>0.38899803536345778</v>
      </c>
      <c r="G7" s="98">
        <f t="shared" si="2"/>
        <v>4.5590185990813685E-3</v>
      </c>
    </row>
    <row r="8" spans="2:7" ht="15" customHeight="1">
      <c r="B8" s="20" t="s">
        <v>3</v>
      </c>
      <c r="C8" s="40">
        <v>4895</v>
      </c>
      <c r="D8" s="33">
        <v>5049</v>
      </c>
      <c r="E8" s="34">
        <f t="shared" si="1"/>
        <v>154</v>
      </c>
      <c r="F8" s="104">
        <f t="shared" si="0"/>
        <v>3.1460674157303373E-2</v>
      </c>
      <c r="G8" s="98">
        <f t="shared" si="2"/>
        <v>1.9151747155971236E-3</v>
      </c>
    </row>
    <row r="9" spans="2:7" ht="15" customHeight="1">
      <c r="B9" s="20" t="s">
        <v>12</v>
      </c>
      <c r="C9" s="40">
        <v>3087</v>
      </c>
      <c r="D9" s="33">
        <v>3814</v>
      </c>
      <c r="E9" s="34">
        <f t="shared" si="1"/>
        <v>727</v>
      </c>
      <c r="F9" s="104">
        <f t="shared" si="0"/>
        <v>0.23550372529964367</v>
      </c>
      <c r="G9" s="98">
        <f t="shared" si="2"/>
        <v>1.4467174421246643E-3</v>
      </c>
    </row>
    <row r="10" spans="2:7" ht="15" customHeight="1">
      <c r="B10" s="20" t="s">
        <v>5</v>
      </c>
      <c r="C10" s="40">
        <v>1497</v>
      </c>
      <c r="D10" s="33">
        <v>1890</v>
      </c>
      <c r="E10" s="34">
        <f t="shared" si="1"/>
        <v>393</v>
      </c>
      <c r="F10" s="104">
        <f t="shared" si="0"/>
        <v>0.26252505010020039</v>
      </c>
      <c r="G10" s="98">
        <f t="shared" si="2"/>
        <v>7.1691032134651685E-4</v>
      </c>
    </row>
    <row r="11" spans="2:7" ht="15" customHeight="1">
      <c r="B11" s="20" t="s">
        <v>11</v>
      </c>
      <c r="C11" s="40">
        <v>1955</v>
      </c>
      <c r="D11" s="33">
        <v>2456</v>
      </c>
      <c r="E11" s="34">
        <f t="shared" si="1"/>
        <v>501</v>
      </c>
      <c r="F11" s="104">
        <f t="shared" si="0"/>
        <v>0.25626598465473144</v>
      </c>
      <c r="G11" s="98">
        <f t="shared" si="2"/>
        <v>9.316041001201299E-4</v>
      </c>
    </row>
    <row r="12" spans="2:7" s="16" customFormat="1" ht="15" customHeight="1">
      <c r="B12" s="19" t="s">
        <v>148</v>
      </c>
      <c r="C12" s="40">
        <v>13616</v>
      </c>
      <c r="D12" s="33">
        <v>17274</v>
      </c>
      <c r="E12" s="34">
        <f t="shared" si="1"/>
        <v>3658</v>
      </c>
      <c r="F12" s="104">
        <f t="shared" si="0"/>
        <v>0.26865452408930668</v>
      </c>
      <c r="G12" s="98">
        <f t="shared" si="2"/>
        <v>6.5523327465289594E-3</v>
      </c>
    </row>
    <row r="13" spans="2:7" s="16" customFormat="1" ht="15" customHeight="1">
      <c r="B13" s="19" t="s">
        <v>253</v>
      </c>
      <c r="C13" s="40">
        <v>1301</v>
      </c>
      <c r="D13" s="33">
        <v>1958</v>
      </c>
      <c r="E13" s="34">
        <f t="shared" si="1"/>
        <v>657</v>
      </c>
      <c r="F13" s="104">
        <f t="shared" si="0"/>
        <v>0.50499615680245968</v>
      </c>
      <c r="G13" s="98">
        <f t="shared" si="2"/>
        <v>7.4270392020977778E-4</v>
      </c>
    </row>
    <row r="14" spans="2:7" ht="15" customHeight="1">
      <c r="B14" s="20" t="s">
        <v>6</v>
      </c>
      <c r="C14" s="40">
        <v>3463</v>
      </c>
      <c r="D14" s="33">
        <v>4476</v>
      </c>
      <c r="E14" s="34">
        <f t="shared" si="1"/>
        <v>1013</v>
      </c>
      <c r="F14" s="104">
        <f t="shared" si="0"/>
        <v>0.29252093560496678</v>
      </c>
      <c r="G14" s="98">
        <f t="shared" si="2"/>
        <v>1.6978257134111162E-3</v>
      </c>
    </row>
    <row r="15" spans="2:7" ht="15" customHeight="1">
      <c r="B15" s="20" t="s">
        <v>7</v>
      </c>
      <c r="C15" s="40">
        <v>5723</v>
      </c>
      <c r="D15" s="33">
        <v>5994</v>
      </c>
      <c r="E15" s="34">
        <f t="shared" si="1"/>
        <v>271</v>
      </c>
      <c r="F15" s="104">
        <f t="shared" si="0"/>
        <v>4.7352786999825265E-2</v>
      </c>
      <c r="G15" s="98">
        <f t="shared" si="2"/>
        <v>2.2736298762703823E-3</v>
      </c>
    </row>
    <row r="16" spans="2:7" s="16" customFormat="1" ht="15" customHeight="1">
      <c r="B16" s="19" t="s">
        <v>142</v>
      </c>
      <c r="C16" s="40">
        <v>3442</v>
      </c>
      <c r="D16" s="33">
        <v>4209</v>
      </c>
      <c r="E16" s="34">
        <f t="shared" si="1"/>
        <v>767</v>
      </c>
      <c r="F16" s="104">
        <f t="shared" si="0"/>
        <v>0.22283556072051133</v>
      </c>
      <c r="G16" s="98">
        <f t="shared" si="2"/>
        <v>1.5965479061097829E-3</v>
      </c>
    </row>
    <row r="17" spans="2:7" ht="15" customHeight="1">
      <c r="B17" s="20" t="s">
        <v>8</v>
      </c>
      <c r="C17" s="40">
        <v>15292</v>
      </c>
      <c r="D17" s="33">
        <v>16480</v>
      </c>
      <c r="E17" s="34">
        <f t="shared" si="1"/>
        <v>1188</v>
      </c>
      <c r="F17" s="104">
        <f t="shared" si="0"/>
        <v>7.7687679832592199E-2</v>
      </c>
      <c r="G17" s="98">
        <f t="shared" si="2"/>
        <v>6.2511545480373534E-3</v>
      </c>
    </row>
    <row r="18" spans="2:7" ht="15" customHeight="1">
      <c r="B18" s="20" t="s">
        <v>9</v>
      </c>
      <c r="C18" s="40">
        <v>1937</v>
      </c>
      <c r="D18" s="33">
        <v>1985</v>
      </c>
      <c r="E18" s="34">
        <f t="shared" si="1"/>
        <v>48</v>
      </c>
      <c r="F18" s="104">
        <f t="shared" si="0"/>
        <v>2.4780588538977799E-2</v>
      </c>
      <c r="G18" s="98">
        <f t="shared" si="2"/>
        <v>7.5294549622901381E-4</v>
      </c>
    </row>
    <row r="19" spans="2:7" s="16" customFormat="1" ht="15" customHeight="1">
      <c r="B19" s="19" t="s">
        <v>143</v>
      </c>
      <c r="C19" s="40">
        <v>343441</v>
      </c>
      <c r="D19" s="33">
        <v>397075</v>
      </c>
      <c r="E19" s="34">
        <f t="shared" si="1"/>
        <v>53634</v>
      </c>
      <c r="F19" s="104">
        <f t="shared" si="0"/>
        <v>0.15616656135988424</v>
      </c>
      <c r="G19" s="98">
        <f t="shared" si="2"/>
        <v>0.15061754806807842</v>
      </c>
    </row>
    <row r="20" spans="2:7" ht="15" customHeight="1">
      <c r="B20" s="20" t="s">
        <v>10</v>
      </c>
      <c r="C20" s="40">
        <v>1224</v>
      </c>
      <c r="D20" s="33">
        <v>1644</v>
      </c>
      <c r="E20" s="34">
        <f t="shared" si="1"/>
        <v>420</v>
      </c>
      <c r="F20" s="104">
        <f t="shared" si="0"/>
        <v>0.34313725490196079</v>
      </c>
      <c r="G20" s="98">
        <f t="shared" si="2"/>
        <v>6.2359818428236709E-4</v>
      </c>
    </row>
    <row r="21" spans="2:7" s="16" customFormat="1" ht="15" customHeight="1">
      <c r="B21" s="19" t="s">
        <v>145</v>
      </c>
      <c r="C21" s="40">
        <v>534</v>
      </c>
      <c r="D21" s="33">
        <v>800</v>
      </c>
      <c r="E21" s="34">
        <f t="shared" si="1"/>
        <v>266</v>
      </c>
      <c r="F21" s="104">
        <f t="shared" si="0"/>
        <v>0.49812734082397003</v>
      </c>
      <c r="G21" s="98">
        <f t="shared" si="2"/>
        <v>3.0345410427365794E-4</v>
      </c>
    </row>
    <row r="22" spans="2:7" s="16" customFormat="1" ht="15" customHeight="1">
      <c r="B22" s="21" t="s">
        <v>141</v>
      </c>
      <c r="C22" s="40">
        <v>1451</v>
      </c>
      <c r="D22" s="33">
        <v>2413</v>
      </c>
      <c r="E22" s="34">
        <f t="shared" si="1"/>
        <v>962</v>
      </c>
      <c r="F22" s="104">
        <f t="shared" si="0"/>
        <v>0.66299104066161263</v>
      </c>
      <c r="G22" s="98">
        <f t="shared" si="2"/>
        <v>9.1529344201542076E-4</v>
      </c>
    </row>
    <row r="23" spans="2:7" s="16" customFormat="1" ht="15" customHeight="1">
      <c r="B23" s="21" t="s">
        <v>147</v>
      </c>
      <c r="C23" s="40">
        <v>55335</v>
      </c>
      <c r="D23" s="33">
        <v>69912</v>
      </c>
      <c r="E23" s="34">
        <f t="shared" si="1"/>
        <v>14577</v>
      </c>
      <c r="F23" s="104">
        <f t="shared" si="0"/>
        <v>0.26343182434264029</v>
      </c>
      <c r="G23" s="98">
        <f t="shared" si="2"/>
        <v>2.6518854172474966E-2</v>
      </c>
    </row>
    <row r="24" spans="2:7" s="16" customFormat="1" ht="15" customHeight="1">
      <c r="B24" s="21" t="s">
        <v>146</v>
      </c>
      <c r="C24" s="40">
        <v>2978</v>
      </c>
      <c r="D24" s="33">
        <v>3914</v>
      </c>
      <c r="E24" s="34">
        <f t="shared" si="1"/>
        <v>936</v>
      </c>
      <c r="F24" s="104">
        <f t="shared" si="0"/>
        <v>0.31430490261920752</v>
      </c>
      <c r="G24" s="98">
        <f t="shared" si="2"/>
        <v>1.4846492051588714E-3</v>
      </c>
    </row>
    <row r="25" spans="2:7" ht="15" customHeight="1">
      <c r="B25" s="54" t="s">
        <v>13</v>
      </c>
      <c r="C25" s="55">
        <f>SUM(C26:C32)</f>
        <v>13859</v>
      </c>
      <c r="D25" s="55">
        <f>SUM(D26:D32)</f>
        <v>15064</v>
      </c>
      <c r="E25" s="53">
        <f t="shared" si="1"/>
        <v>1205</v>
      </c>
      <c r="F25" s="103">
        <f t="shared" si="0"/>
        <v>8.6947110181109746E-2</v>
      </c>
      <c r="G25" s="97">
        <f t="shared" si="2"/>
        <v>5.7140407834729793E-3</v>
      </c>
    </row>
    <row r="26" spans="2:7" ht="15" customHeight="1">
      <c r="B26" s="19" t="s">
        <v>14</v>
      </c>
      <c r="C26" s="40">
        <v>939</v>
      </c>
      <c r="D26" s="33">
        <v>1281</v>
      </c>
      <c r="E26" s="34">
        <f t="shared" si="1"/>
        <v>342</v>
      </c>
      <c r="F26" s="104">
        <f t="shared" si="0"/>
        <v>0.36421725239616615</v>
      </c>
      <c r="G26" s="98">
        <f t="shared" si="2"/>
        <v>4.8590588446819477E-4</v>
      </c>
    </row>
    <row r="27" spans="2:7" ht="15" customHeight="1">
      <c r="B27" s="20" t="s">
        <v>18</v>
      </c>
      <c r="C27" s="40">
        <v>1127</v>
      </c>
      <c r="D27" s="33">
        <v>1334</v>
      </c>
      <c r="E27" s="34">
        <f t="shared" si="1"/>
        <v>207</v>
      </c>
      <c r="F27" s="104">
        <f t="shared" si="0"/>
        <v>0.18367346938775511</v>
      </c>
      <c r="G27" s="98">
        <f t="shared" si="2"/>
        <v>5.0600971887632465E-4</v>
      </c>
    </row>
    <row r="28" spans="2:7" ht="15" customHeight="1">
      <c r="B28" s="20" t="s">
        <v>16</v>
      </c>
      <c r="C28" s="40">
        <v>68</v>
      </c>
      <c r="D28" s="33">
        <v>78</v>
      </c>
      <c r="E28" s="34">
        <f t="shared" si="1"/>
        <v>10</v>
      </c>
      <c r="F28" s="104">
        <f t="shared" si="0"/>
        <v>0.14705882352941177</v>
      </c>
      <c r="G28" s="98">
        <f t="shared" si="2"/>
        <v>2.9586775166681648E-5</v>
      </c>
    </row>
    <row r="29" spans="2:7" ht="15" customHeight="1">
      <c r="B29" s="20" t="s">
        <v>15</v>
      </c>
      <c r="C29" s="40">
        <v>733</v>
      </c>
      <c r="D29" s="33">
        <v>799</v>
      </c>
      <c r="E29" s="34">
        <f t="shared" si="1"/>
        <v>66</v>
      </c>
      <c r="F29" s="104">
        <f t="shared" si="0"/>
        <v>9.0040927694406553E-2</v>
      </c>
      <c r="G29" s="98">
        <f t="shared" si="2"/>
        <v>3.0307478664331588E-4</v>
      </c>
    </row>
    <row r="30" spans="2:7" ht="15" customHeight="1">
      <c r="B30" s="20" t="s">
        <v>17</v>
      </c>
      <c r="C30" s="40">
        <v>1092</v>
      </c>
      <c r="D30" s="33">
        <v>1184</v>
      </c>
      <c r="E30" s="34">
        <f t="shared" si="1"/>
        <v>92</v>
      </c>
      <c r="F30" s="104">
        <f t="shared" si="0"/>
        <v>8.4249084249084255E-2</v>
      </c>
      <c r="G30" s="98">
        <f t="shared" si="2"/>
        <v>4.4911207432501375E-4</v>
      </c>
    </row>
    <row r="31" spans="2:7" ht="15" customHeight="1">
      <c r="B31" s="20" t="s">
        <v>19</v>
      </c>
      <c r="C31" s="40">
        <v>1967</v>
      </c>
      <c r="D31" s="33">
        <v>2250</v>
      </c>
      <c r="E31" s="34">
        <f t="shared" si="1"/>
        <v>283</v>
      </c>
      <c r="F31" s="104">
        <f t="shared" si="0"/>
        <v>0.14387391967463142</v>
      </c>
      <c r="G31" s="98">
        <f t="shared" si="2"/>
        <v>8.5346466826966298E-4</v>
      </c>
    </row>
    <row r="32" spans="2:7" ht="15" customHeight="1">
      <c r="B32" s="19" t="s">
        <v>201</v>
      </c>
      <c r="C32" s="40">
        <v>7933</v>
      </c>
      <c r="D32" s="33">
        <v>8138</v>
      </c>
      <c r="E32" s="34">
        <f t="shared" si="1"/>
        <v>205</v>
      </c>
      <c r="F32" s="104">
        <f t="shared" si="0"/>
        <v>2.5841421908483549E-2</v>
      </c>
      <c r="G32" s="98">
        <f t="shared" si="2"/>
        <v>3.0868868757237856E-3</v>
      </c>
    </row>
    <row r="33" spans="2:7" ht="15" customHeight="1">
      <c r="B33" s="52" t="s">
        <v>20</v>
      </c>
      <c r="C33" s="53">
        <f>SUM(C34:C48)</f>
        <v>17361</v>
      </c>
      <c r="D33" s="53">
        <f>SUM(D34:D48)</f>
        <v>18811</v>
      </c>
      <c r="E33" s="53">
        <f t="shared" si="1"/>
        <v>1450</v>
      </c>
      <c r="F33" s="103">
        <f t="shared" si="0"/>
        <v>8.3520534531420998E-2</v>
      </c>
      <c r="G33" s="97">
        <f t="shared" si="2"/>
        <v>7.1353439443647242E-3</v>
      </c>
    </row>
    <row r="34" spans="2:7" ht="15" customHeight="1">
      <c r="B34" s="20" t="s">
        <v>21</v>
      </c>
      <c r="C34" s="40">
        <v>128</v>
      </c>
      <c r="D34" s="33">
        <v>235</v>
      </c>
      <c r="E34" s="34">
        <f t="shared" si="1"/>
        <v>107</v>
      </c>
      <c r="F34" s="104">
        <f t="shared" si="0"/>
        <v>0.8359375</v>
      </c>
      <c r="G34" s="98">
        <f t="shared" si="2"/>
        <v>8.9139643130387028E-5</v>
      </c>
    </row>
    <row r="35" spans="2:7" ht="15" customHeight="1">
      <c r="B35" s="20" t="s">
        <v>22</v>
      </c>
      <c r="C35" s="40">
        <v>16</v>
      </c>
      <c r="D35" s="33">
        <v>7</v>
      </c>
      <c r="E35" s="34">
        <f t="shared" si="1"/>
        <v>-9</v>
      </c>
      <c r="F35" s="104">
        <f t="shared" si="0"/>
        <v>-0.5625</v>
      </c>
      <c r="G35" s="98">
        <f t="shared" si="2"/>
        <v>2.6552234123945071E-6</v>
      </c>
    </row>
    <row r="36" spans="2:7" ht="12">
      <c r="B36" s="20" t="s">
        <v>216</v>
      </c>
      <c r="C36" s="40">
        <v>326</v>
      </c>
      <c r="D36" s="33">
        <v>377</v>
      </c>
      <c r="E36" s="34">
        <f t="shared" si="1"/>
        <v>51</v>
      </c>
      <c r="F36" s="104">
        <f t="shared" si="0"/>
        <v>0.15644171779141106</v>
      </c>
      <c r="G36" s="98">
        <f t="shared" si="2"/>
        <v>1.4300274663896131E-4</v>
      </c>
    </row>
    <row r="37" spans="2:7" ht="15" customHeight="1">
      <c r="B37" s="19" t="s">
        <v>34</v>
      </c>
      <c r="C37" s="40">
        <v>542</v>
      </c>
      <c r="D37" s="33">
        <v>480</v>
      </c>
      <c r="E37" s="34">
        <f t="shared" si="1"/>
        <v>-62</v>
      </c>
      <c r="F37" s="104">
        <f t="shared" si="0"/>
        <v>-0.11439114391143912</v>
      </c>
      <c r="G37" s="98">
        <f t="shared" si="2"/>
        <v>1.8207246256419477E-4</v>
      </c>
    </row>
    <row r="38" spans="2:7" ht="15" customHeight="1">
      <c r="B38" s="19" t="s">
        <v>30</v>
      </c>
      <c r="C38" s="40">
        <v>6832</v>
      </c>
      <c r="D38" s="33">
        <v>6964</v>
      </c>
      <c r="E38" s="34">
        <f t="shared" si="1"/>
        <v>132</v>
      </c>
      <c r="F38" s="104">
        <f t="shared" si="0"/>
        <v>1.9320843091334895E-2</v>
      </c>
      <c r="G38" s="98">
        <f t="shared" si="2"/>
        <v>2.6415679777021923E-3</v>
      </c>
    </row>
    <row r="39" spans="2:7" ht="15" customHeight="1">
      <c r="B39" s="19" t="s">
        <v>24</v>
      </c>
      <c r="C39" s="40">
        <v>8</v>
      </c>
      <c r="D39" s="33">
        <v>25</v>
      </c>
      <c r="E39" s="34">
        <f t="shared" si="1"/>
        <v>17</v>
      </c>
      <c r="F39" s="104">
        <f t="shared" si="0"/>
        <v>2.125</v>
      </c>
      <c r="G39" s="98">
        <f t="shared" si="2"/>
        <v>9.4829407585518108E-6</v>
      </c>
    </row>
    <row r="40" spans="2:7" ht="15" customHeight="1">
      <c r="B40" s="19" t="s">
        <v>25</v>
      </c>
      <c r="C40" s="40">
        <v>4549</v>
      </c>
      <c r="D40" s="33">
        <v>5446</v>
      </c>
      <c r="E40" s="34">
        <f t="shared" si="1"/>
        <v>897</v>
      </c>
      <c r="F40" s="104">
        <f t="shared" si="0"/>
        <v>0.19718619476808089</v>
      </c>
      <c r="G40" s="98">
        <f t="shared" si="2"/>
        <v>2.0657638148429266E-3</v>
      </c>
    </row>
    <row r="41" spans="2:7" ht="15" customHeight="1">
      <c r="B41" s="19" t="s">
        <v>26</v>
      </c>
      <c r="C41" s="40">
        <v>117</v>
      </c>
      <c r="D41" s="33">
        <v>143</v>
      </c>
      <c r="E41" s="34">
        <f t="shared" si="1"/>
        <v>26</v>
      </c>
      <c r="F41" s="104">
        <f t="shared" si="0"/>
        <v>0.22222222222222221</v>
      </c>
      <c r="G41" s="98">
        <f t="shared" si="2"/>
        <v>5.4242421138916356E-5</v>
      </c>
    </row>
    <row r="42" spans="2:7" ht="12">
      <c r="B42" s="19" t="s">
        <v>27</v>
      </c>
      <c r="C42" s="40">
        <v>120</v>
      </c>
      <c r="D42" s="33">
        <v>98</v>
      </c>
      <c r="E42" s="34">
        <f t="shared" si="1"/>
        <v>-22</v>
      </c>
      <c r="F42" s="104">
        <f t="shared" si="0"/>
        <v>-0.18333333333333332</v>
      </c>
      <c r="G42" s="98">
        <f t="shared" si="2"/>
        <v>3.7173127773523097E-5</v>
      </c>
    </row>
    <row r="43" spans="2:7" ht="12">
      <c r="B43" s="19" t="s">
        <v>28</v>
      </c>
      <c r="C43" s="40">
        <v>71</v>
      </c>
      <c r="D43" s="33">
        <v>94</v>
      </c>
      <c r="E43" s="34">
        <f t="shared" si="1"/>
        <v>23</v>
      </c>
      <c r="F43" s="104">
        <f t="shared" si="0"/>
        <v>0.323943661971831</v>
      </c>
      <c r="G43" s="98">
        <f t="shared" si="2"/>
        <v>3.5655857252154811E-5</v>
      </c>
    </row>
    <row r="44" spans="2:7" ht="12">
      <c r="B44" s="19" t="s">
        <v>29</v>
      </c>
      <c r="C44" s="40">
        <v>843</v>
      </c>
      <c r="D44" s="33">
        <v>765</v>
      </c>
      <c r="E44" s="34">
        <f t="shared" si="1"/>
        <v>-78</v>
      </c>
      <c r="F44" s="104">
        <f t="shared" si="0"/>
        <v>-9.2526690391459068E-2</v>
      </c>
      <c r="G44" s="98">
        <f t="shared" si="2"/>
        <v>2.9017798721168542E-4</v>
      </c>
    </row>
    <row r="45" spans="2:7" ht="12">
      <c r="B45" s="19" t="s">
        <v>31</v>
      </c>
      <c r="C45" s="40">
        <v>11</v>
      </c>
      <c r="D45" s="33">
        <v>42</v>
      </c>
      <c r="E45" s="34">
        <f t="shared" si="1"/>
        <v>31</v>
      </c>
      <c r="F45" s="104">
        <f t="shared" si="0"/>
        <v>2.8181818181818183</v>
      </c>
      <c r="G45" s="98">
        <f t="shared" si="2"/>
        <v>1.5931340474367043E-5</v>
      </c>
    </row>
    <row r="46" spans="2:7" ht="15" customHeight="1">
      <c r="B46" s="19" t="s">
        <v>32</v>
      </c>
      <c r="C46" s="40">
        <v>900</v>
      </c>
      <c r="D46" s="33">
        <v>913</v>
      </c>
      <c r="E46" s="34">
        <f t="shared" si="1"/>
        <v>13</v>
      </c>
      <c r="F46" s="104">
        <f t="shared" si="0"/>
        <v>1.4444444444444444E-2</v>
      </c>
      <c r="G46" s="98">
        <f t="shared" si="2"/>
        <v>3.4631699650231214E-4</v>
      </c>
    </row>
    <row r="47" spans="2:7" ht="15" customHeight="1">
      <c r="B47" s="19" t="s">
        <v>33</v>
      </c>
      <c r="C47" s="40">
        <v>628</v>
      </c>
      <c r="D47" s="33">
        <v>654</v>
      </c>
      <c r="E47" s="34">
        <f t="shared" si="1"/>
        <v>26</v>
      </c>
      <c r="F47" s="104">
        <f t="shared" si="0"/>
        <v>4.1401273885350316E-2</v>
      </c>
      <c r="G47" s="98">
        <f t="shared" si="2"/>
        <v>2.4807373024371534E-4</v>
      </c>
    </row>
    <row r="48" spans="2:7" ht="15" customHeight="1">
      <c r="B48" s="19" t="s">
        <v>23</v>
      </c>
      <c r="C48" s="40">
        <v>2270</v>
      </c>
      <c r="D48" s="33">
        <v>2568</v>
      </c>
      <c r="E48" s="34">
        <f t="shared" si="1"/>
        <v>298</v>
      </c>
      <c r="F48" s="104">
        <f t="shared" si="0"/>
        <v>0.13127753303964756</v>
      </c>
      <c r="G48" s="98">
        <f t="shared" si="2"/>
        <v>9.7408767471844203E-4</v>
      </c>
    </row>
    <row r="49" spans="1:7" ht="15" customHeight="1">
      <c r="B49" s="52" t="s">
        <v>35</v>
      </c>
      <c r="C49" s="53">
        <f>SUM(C50:C58)</f>
        <v>30412</v>
      </c>
      <c r="D49" s="53">
        <f>SUM(D50:D58)</f>
        <v>30657</v>
      </c>
      <c r="E49" s="53">
        <f t="shared" si="1"/>
        <v>245</v>
      </c>
      <c r="F49" s="103">
        <f t="shared" si="0"/>
        <v>8.0560305142706821E-3</v>
      </c>
      <c r="G49" s="97">
        <f t="shared" si="2"/>
        <v>1.1628740593396915E-2</v>
      </c>
    </row>
    <row r="50" spans="1:7" ht="15" customHeight="1">
      <c r="A50" s="14"/>
      <c r="B50" s="20" t="s">
        <v>36</v>
      </c>
      <c r="C50" s="40">
        <v>2439</v>
      </c>
      <c r="D50" s="33">
        <v>2125</v>
      </c>
      <c r="E50" s="34">
        <f t="shared" ref="E50:E58" si="3">D50-C50</f>
        <v>-314</v>
      </c>
      <c r="F50" s="104">
        <f t="shared" ref="F50:F58" si="4">E50/C50</f>
        <v>-0.12874128741287413</v>
      </c>
      <c r="G50" s="98">
        <f t="shared" si="2"/>
        <v>8.0604996447690392E-4</v>
      </c>
    </row>
    <row r="51" spans="1:7" ht="15" customHeight="1">
      <c r="A51" s="14"/>
      <c r="B51" s="20" t="s">
        <v>37</v>
      </c>
      <c r="C51" s="40">
        <v>1607</v>
      </c>
      <c r="D51" s="33">
        <v>1744</v>
      </c>
      <c r="E51" s="34">
        <f t="shared" si="3"/>
        <v>137</v>
      </c>
      <c r="F51" s="104">
        <f t="shared" si="4"/>
        <v>8.5252022401991284E-2</v>
      </c>
      <c r="G51" s="98">
        <f t="shared" si="2"/>
        <v>6.6152994731657436E-4</v>
      </c>
    </row>
    <row r="52" spans="1:7" ht="15" customHeight="1">
      <c r="A52" s="14"/>
      <c r="B52" s="19" t="s">
        <v>42</v>
      </c>
      <c r="C52" s="40">
        <v>5454</v>
      </c>
      <c r="D52" s="33">
        <v>6100</v>
      </c>
      <c r="E52" s="34">
        <f t="shared" si="3"/>
        <v>646</v>
      </c>
      <c r="F52" s="104">
        <f t="shared" si="4"/>
        <v>0.11844517785111844</v>
      </c>
      <c r="G52" s="98">
        <f t="shared" si="2"/>
        <v>2.3138375450866416E-3</v>
      </c>
    </row>
    <row r="53" spans="1:7" ht="12.75">
      <c r="A53" s="14"/>
      <c r="B53" s="19" t="s">
        <v>38</v>
      </c>
      <c r="C53" s="40">
        <v>15194</v>
      </c>
      <c r="D53" s="33">
        <v>15069</v>
      </c>
      <c r="E53" s="34">
        <f t="shared" si="3"/>
        <v>-125</v>
      </c>
      <c r="F53" s="104">
        <f t="shared" si="4"/>
        <v>-8.2269316835592993E-3</v>
      </c>
      <c r="G53" s="98">
        <f t="shared" si="2"/>
        <v>5.7159373716246893E-3</v>
      </c>
    </row>
    <row r="54" spans="1:7" ht="12.75">
      <c r="A54" s="14"/>
      <c r="B54" s="19" t="s">
        <v>257</v>
      </c>
      <c r="C54" s="40">
        <v>9</v>
      </c>
      <c r="D54" s="33">
        <v>9</v>
      </c>
      <c r="E54" s="34">
        <f t="shared" si="3"/>
        <v>0</v>
      </c>
      <c r="F54" s="104">
        <f t="shared" si="4"/>
        <v>0</v>
      </c>
      <c r="G54" s="98">
        <f t="shared" si="2"/>
        <v>3.413858673078652E-6</v>
      </c>
    </row>
    <row r="55" spans="1:7" s="77" customFormat="1" ht="12.75">
      <c r="A55" s="14"/>
      <c r="B55" s="19" t="s">
        <v>39</v>
      </c>
      <c r="C55" s="40">
        <v>67</v>
      </c>
      <c r="D55" s="33">
        <v>71</v>
      </c>
      <c r="E55" s="34">
        <f t="shared" si="3"/>
        <v>4</v>
      </c>
      <c r="F55" s="104">
        <f t="shared" si="4"/>
        <v>5.9701492537313432E-2</v>
      </c>
      <c r="G55" s="98">
        <f t="shared" si="2"/>
        <v>2.6931551754287143E-5</v>
      </c>
    </row>
    <row r="56" spans="1:7" ht="12.75">
      <c r="A56" s="14"/>
      <c r="B56" s="19" t="s">
        <v>155</v>
      </c>
      <c r="C56" s="40">
        <v>3</v>
      </c>
      <c r="D56" s="33">
        <v>2</v>
      </c>
      <c r="E56" s="34">
        <f t="shared" si="3"/>
        <v>-1</v>
      </c>
      <c r="F56" s="104">
        <f t="shared" si="4"/>
        <v>-0.33333333333333331</v>
      </c>
      <c r="G56" s="98">
        <f t="shared" si="2"/>
        <v>7.5863526068414484E-7</v>
      </c>
    </row>
    <row r="57" spans="1:7" ht="12" customHeight="1">
      <c r="A57" s="14"/>
      <c r="B57" s="19" t="s">
        <v>40</v>
      </c>
      <c r="C57" s="40">
        <v>3777</v>
      </c>
      <c r="D57" s="33">
        <v>3697</v>
      </c>
      <c r="E57" s="34">
        <f t="shared" si="3"/>
        <v>-80</v>
      </c>
      <c r="F57" s="104">
        <f t="shared" si="4"/>
        <v>-2.1180831347630394E-2</v>
      </c>
      <c r="G57" s="98">
        <f t="shared" si="2"/>
        <v>1.4023372793746417E-3</v>
      </c>
    </row>
    <row r="58" spans="1:7" ht="15" customHeight="1">
      <c r="A58" s="14"/>
      <c r="B58" s="19" t="s">
        <v>41</v>
      </c>
      <c r="C58" s="40">
        <v>1862</v>
      </c>
      <c r="D58" s="33">
        <v>1840</v>
      </c>
      <c r="E58" s="34">
        <f t="shared" si="3"/>
        <v>-22</v>
      </c>
      <c r="F58" s="104">
        <f t="shared" si="4"/>
        <v>-1.1815252416756176E-2</v>
      </c>
      <c r="G58" s="98">
        <f t="shared" si="2"/>
        <v>6.9794443982941327E-4</v>
      </c>
    </row>
    <row r="59" spans="1:7" ht="15" customHeight="1">
      <c r="B59" s="52" t="s">
        <v>43</v>
      </c>
      <c r="C59" s="53">
        <f>SUM(C60:C62)</f>
        <v>622684</v>
      </c>
      <c r="D59" s="53">
        <f>SUM(D60:D62)</f>
        <v>663206</v>
      </c>
      <c r="E59" s="53">
        <f t="shared" si="1"/>
        <v>40522</v>
      </c>
      <c r="F59" s="103">
        <f t="shared" si="0"/>
        <v>6.5076346911113817E-2</v>
      </c>
      <c r="G59" s="97">
        <f t="shared" si="2"/>
        <v>0.25156572834864449</v>
      </c>
    </row>
    <row r="60" spans="1:7" ht="15" customHeight="1">
      <c r="B60" s="19" t="s">
        <v>46</v>
      </c>
      <c r="C60" s="40">
        <v>256</v>
      </c>
      <c r="D60" s="33">
        <v>200</v>
      </c>
      <c r="E60" s="34">
        <f t="shared" si="1"/>
        <v>-56</v>
      </c>
      <c r="F60" s="104">
        <f t="shared" si="0"/>
        <v>-0.21875</v>
      </c>
      <c r="G60" s="98">
        <f t="shared" si="2"/>
        <v>7.5863526068414486E-5</v>
      </c>
    </row>
    <row r="61" spans="1:7" ht="15" customHeight="1">
      <c r="B61" s="19" t="s">
        <v>45</v>
      </c>
      <c r="C61" s="40">
        <v>17018</v>
      </c>
      <c r="D61" s="33">
        <v>33252</v>
      </c>
      <c r="E61" s="34">
        <f t="shared" si="1"/>
        <v>16234</v>
      </c>
      <c r="F61" s="104">
        <f t="shared" si="0"/>
        <v>0.95393113174286048</v>
      </c>
      <c r="G61" s="98">
        <f t="shared" si="2"/>
        <v>1.2613069844134593E-2</v>
      </c>
    </row>
    <row r="62" spans="1:7" ht="15" customHeight="1">
      <c r="B62" s="19" t="s">
        <v>44</v>
      </c>
      <c r="C62" s="40">
        <v>605410</v>
      </c>
      <c r="D62" s="33">
        <v>629754</v>
      </c>
      <c r="E62" s="34">
        <f t="shared" si="1"/>
        <v>24344</v>
      </c>
      <c r="F62" s="104">
        <f t="shared" si="0"/>
        <v>4.021076625757751E-2</v>
      </c>
      <c r="G62" s="98">
        <f t="shared" si="2"/>
        <v>0.23887679497844147</v>
      </c>
    </row>
    <row r="63" spans="1:7" ht="15" customHeight="1">
      <c r="B63" s="68" t="s">
        <v>153</v>
      </c>
      <c r="C63" s="62">
        <f>C64+C84+C92+C96</f>
        <v>16831</v>
      </c>
      <c r="D63" s="62">
        <f>D64+D84+D92+D96</f>
        <v>18717</v>
      </c>
      <c r="E63" s="62">
        <f t="shared" si="1"/>
        <v>1886</v>
      </c>
      <c r="F63" s="105">
        <f t="shared" si="0"/>
        <v>0.11205513635553443</v>
      </c>
      <c r="G63" s="99">
        <f t="shared" si="2"/>
        <v>7.0996880871125696E-3</v>
      </c>
    </row>
    <row r="64" spans="1:7">
      <c r="B64" s="52" t="s">
        <v>47</v>
      </c>
      <c r="C64" s="116">
        <f>SUM(C65:C83)</f>
        <v>473</v>
      </c>
      <c r="D64" s="116">
        <f>SUM(D65:D83)</f>
        <v>719</v>
      </c>
      <c r="E64" s="53">
        <f t="shared" si="1"/>
        <v>246</v>
      </c>
      <c r="F64" s="103">
        <f t="shared" si="0"/>
        <v>0.52008456659619451</v>
      </c>
      <c r="G64" s="97">
        <f t="shared" si="2"/>
        <v>2.7272937621595009E-4</v>
      </c>
    </row>
    <row r="65" spans="1:7" ht="12.75">
      <c r="A65" s="14"/>
      <c r="B65" s="22" t="s">
        <v>197</v>
      </c>
      <c r="C65" s="40">
        <v>0</v>
      </c>
      <c r="D65" s="33">
        <v>0</v>
      </c>
      <c r="E65" s="34">
        <f t="shared" si="1"/>
        <v>0</v>
      </c>
      <c r="F65" s="104"/>
      <c r="G65" s="98">
        <f t="shared" si="2"/>
        <v>0</v>
      </c>
    </row>
    <row r="66" spans="1:7" ht="15" customHeight="1">
      <c r="A66" s="14"/>
      <c r="B66" s="23" t="s">
        <v>48</v>
      </c>
      <c r="C66" s="40">
        <v>0</v>
      </c>
      <c r="D66" s="33">
        <v>2</v>
      </c>
      <c r="E66" s="34">
        <f t="shared" si="1"/>
        <v>2</v>
      </c>
      <c r="F66" s="104"/>
      <c r="G66" s="98">
        <f t="shared" si="2"/>
        <v>7.5863526068414484E-7</v>
      </c>
    </row>
    <row r="67" spans="1:7" ht="12.75">
      <c r="A67" s="14"/>
      <c r="B67" s="23" t="s">
        <v>157</v>
      </c>
      <c r="C67" s="40">
        <v>3</v>
      </c>
      <c r="D67" s="33">
        <v>1</v>
      </c>
      <c r="E67" s="34">
        <f t="shared" si="1"/>
        <v>-2</v>
      </c>
      <c r="F67" s="104">
        <f t="shared" si="0"/>
        <v>-0.66666666666666663</v>
      </c>
      <c r="G67" s="98">
        <f t="shared" si="2"/>
        <v>3.7931763034207242E-7</v>
      </c>
    </row>
    <row r="68" spans="1:7" ht="12.75">
      <c r="A68" s="14"/>
      <c r="B68" s="23" t="s">
        <v>52</v>
      </c>
      <c r="C68" s="40">
        <v>0</v>
      </c>
      <c r="D68" s="33">
        <v>1</v>
      </c>
      <c r="E68" s="34">
        <f t="shared" si="1"/>
        <v>1</v>
      </c>
      <c r="F68" s="104"/>
      <c r="G68" s="98">
        <f t="shared" si="2"/>
        <v>3.7931763034207242E-7</v>
      </c>
    </row>
    <row r="69" spans="1:7" ht="12.75">
      <c r="A69" s="14"/>
      <c r="B69" s="23" t="s">
        <v>272</v>
      </c>
      <c r="C69" s="40">
        <v>0</v>
      </c>
      <c r="D69" s="33">
        <v>0</v>
      </c>
      <c r="E69" s="34">
        <f t="shared" si="1"/>
        <v>0</v>
      </c>
      <c r="F69" s="104"/>
      <c r="G69" s="98">
        <f t="shared" ref="G69:G134" si="5">D69/$D$2</f>
        <v>0</v>
      </c>
    </row>
    <row r="70" spans="1:7" ht="15" customHeight="1">
      <c r="A70" s="14"/>
      <c r="B70" s="23" t="s">
        <v>49</v>
      </c>
      <c r="C70" s="40">
        <v>12</v>
      </c>
      <c r="D70" s="33">
        <v>24</v>
      </c>
      <c r="E70" s="34">
        <f t="shared" ref="E70:E133" si="6">D70-C70</f>
        <v>12</v>
      </c>
      <c r="F70" s="104">
        <f t="shared" ref="F69:F83" si="7">E70/C70</f>
        <v>1</v>
      </c>
      <c r="G70" s="98">
        <f t="shared" si="5"/>
        <v>9.1036231282097376E-6</v>
      </c>
    </row>
    <row r="71" spans="1:7" s="115" customFormat="1" ht="15" customHeight="1">
      <c r="A71" s="14"/>
      <c r="B71" s="23" t="s">
        <v>198</v>
      </c>
      <c r="C71" s="40">
        <v>1</v>
      </c>
      <c r="D71" s="33">
        <v>7</v>
      </c>
      <c r="E71" s="34">
        <f t="shared" si="6"/>
        <v>6</v>
      </c>
      <c r="F71" s="104">
        <f t="shared" si="7"/>
        <v>6</v>
      </c>
      <c r="G71" s="98">
        <f t="shared" si="5"/>
        <v>2.6552234123945071E-6</v>
      </c>
    </row>
    <row r="72" spans="1:7" ht="15" customHeight="1">
      <c r="A72" s="14"/>
      <c r="B72" s="22" t="s">
        <v>53</v>
      </c>
      <c r="C72" s="40">
        <v>17</v>
      </c>
      <c r="D72" s="33">
        <v>33</v>
      </c>
      <c r="E72" s="34">
        <f t="shared" si="6"/>
        <v>16</v>
      </c>
      <c r="F72" s="104">
        <f t="shared" si="7"/>
        <v>0.94117647058823528</v>
      </c>
      <c r="G72" s="98">
        <f t="shared" si="5"/>
        <v>1.2517481801288391E-5</v>
      </c>
    </row>
    <row r="73" spans="1:7" ht="12.75">
      <c r="A73" s="14"/>
      <c r="B73" s="23" t="s">
        <v>217</v>
      </c>
      <c r="C73" s="40">
        <v>18</v>
      </c>
      <c r="D73" s="33">
        <v>47</v>
      </c>
      <c r="E73" s="34">
        <f t="shared" si="6"/>
        <v>29</v>
      </c>
      <c r="F73" s="104">
        <f t="shared" si="7"/>
        <v>1.6111111111111112</v>
      </c>
      <c r="G73" s="98">
        <f t="shared" si="5"/>
        <v>1.7827928626077406E-5</v>
      </c>
    </row>
    <row r="74" spans="1:7" ht="15" customHeight="1">
      <c r="A74" s="14"/>
      <c r="B74" s="23" t="s">
        <v>209</v>
      </c>
      <c r="C74" s="40">
        <v>2</v>
      </c>
      <c r="D74" s="33">
        <v>1</v>
      </c>
      <c r="E74" s="34">
        <f t="shared" si="6"/>
        <v>-1</v>
      </c>
      <c r="F74" s="104">
        <f t="shared" si="7"/>
        <v>-0.5</v>
      </c>
      <c r="G74" s="98">
        <f t="shared" si="5"/>
        <v>3.7931763034207242E-7</v>
      </c>
    </row>
    <row r="75" spans="1:7" s="13" customFormat="1" ht="16.5" customHeight="1">
      <c r="A75" s="14"/>
      <c r="B75" s="23" t="s">
        <v>51</v>
      </c>
      <c r="C75" s="40">
        <v>0</v>
      </c>
      <c r="D75" s="33">
        <v>0</v>
      </c>
      <c r="E75" s="34">
        <f t="shared" si="6"/>
        <v>0</v>
      </c>
      <c r="F75" s="104"/>
      <c r="G75" s="98">
        <f t="shared" si="5"/>
        <v>0</v>
      </c>
    </row>
    <row r="76" spans="1:7" ht="15" customHeight="1">
      <c r="A76" s="14"/>
      <c r="B76" s="23" t="s">
        <v>158</v>
      </c>
      <c r="C76" s="40">
        <v>58</v>
      </c>
      <c r="D76" s="33">
        <v>80</v>
      </c>
      <c r="E76" s="34">
        <f t="shared" si="6"/>
        <v>22</v>
      </c>
      <c r="F76" s="104">
        <f t="shared" si="7"/>
        <v>0.37931034482758619</v>
      </c>
      <c r="G76" s="98">
        <f t="shared" si="5"/>
        <v>3.0345410427365794E-5</v>
      </c>
    </row>
    <row r="77" spans="1:7" ht="14.25" customHeight="1">
      <c r="A77" s="14"/>
      <c r="B77" s="23" t="s">
        <v>159</v>
      </c>
      <c r="C77" s="40">
        <v>1</v>
      </c>
      <c r="D77" s="33">
        <v>0</v>
      </c>
      <c r="E77" s="34">
        <f t="shared" si="6"/>
        <v>-1</v>
      </c>
      <c r="F77" s="104">
        <f t="shared" si="7"/>
        <v>-1</v>
      </c>
      <c r="G77" s="98">
        <f t="shared" si="5"/>
        <v>0</v>
      </c>
    </row>
    <row r="78" spans="1:7" ht="12.75">
      <c r="A78" s="14"/>
      <c r="B78" s="23" t="s">
        <v>160</v>
      </c>
      <c r="C78" s="40">
        <v>1</v>
      </c>
      <c r="D78" s="33">
        <v>0</v>
      </c>
      <c r="E78" s="34">
        <f t="shared" si="6"/>
        <v>-1</v>
      </c>
      <c r="F78" s="104">
        <f t="shared" si="7"/>
        <v>-1</v>
      </c>
      <c r="G78" s="98">
        <f t="shared" si="5"/>
        <v>0</v>
      </c>
    </row>
    <row r="79" spans="1:7" ht="12.75">
      <c r="A79" s="14"/>
      <c r="B79" s="23" t="s">
        <v>210</v>
      </c>
      <c r="C79" s="40">
        <v>0</v>
      </c>
      <c r="D79" s="33">
        <v>1</v>
      </c>
      <c r="E79" s="34">
        <f t="shared" si="6"/>
        <v>1</v>
      </c>
      <c r="F79" s="104"/>
      <c r="G79" s="98">
        <f t="shared" si="5"/>
        <v>3.7931763034207242E-7</v>
      </c>
    </row>
    <row r="80" spans="1:7" s="13" customFormat="1" ht="12.75">
      <c r="A80" s="14"/>
      <c r="B80" s="23" t="s">
        <v>219</v>
      </c>
      <c r="C80" s="40">
        <v>0</v>
      </c>
      <c r="D80" s="33">
        <v>1</v>
      </c>
      <c r="E80" s="34">
        <f t="shared" si="6"/>
        <v>1</v>
      </c>
      <c r="F80" s="104"/>
      <c r="G80" s="98">
        <f t="shared" si="5"/>
        <v>3.7931763034207242E-7</v>
      </c>
    </row>
    <row r="81" spans="1:7" ht="15" customHeight="1">
      <c r="A81" s="14"/>
      <c r="B81" s="23" t="s">
        <v>50</v>
      </c>
      <c r="C81" s="40">
        <v>27</v>
      </c>
      <c r="D81" s="33">
        <v>15</v>
      </c>
      <c r="E81" s="34">
        <f t="shared" si="6"/>
        <v>-12</v>
      </c>
      <c r="F81" s="104">
        <f t="shared" si="7"/>
        <v>-0.44444444444444442</v>
      </c>
      <c r="G81" s="98">
        <f t="shared" si="5"/>
        <v>5.6897644551310865E-6</v>
      </c>
    </row>
    <row r="82" spans="1:7" ht="15" customHeight="1">
      <c r="A82" s="14"/>
      <c r="B82" s="23" t="s">
        <v>220</v>
      </c>
      <c r="C82" s="40">
        <v>333</v>
      </c>
      <c r="D82" s="33">
        <v>506</v>
      </c>
      <c r="E82" s="34">
        <f t="shared" si="6"/>
        <v>173</v>
      </c>
      <c r="F82" s="104">
        <f t="shared" si="7"/>
        <v>0.51951951951951947</v>
      </c>
      <c r="G82" s="98">
        <f t="shared" si="5"/>
        <v>1.9193472095308865E-4</v>
      </c>
    </row>
    <row r="83" spans="1:7" ht="15" customHeight="1">
      <c r="A83" s="14"/>
      <c r="B83" s="23" t="s">
        <v>161</v>
      </c>
      <c r="C83" s="40">
        <v>0</v>
      </c>
      <c r="D83" s="33">
        <v>0</v>
      </c>
      <c r="E83" s="34">
        <f t="shared" si="6"/>
        <v>0</v>
      </c>
      <c r="F83" s="104"/>
      <c r="G83" s="98">
        <f t="shared" si="5"/>
        <v>0</v>
      </c>
    </row>
    <row r="84" spans="1:7" ht="15" customHeight="1">
      <c r="B84" s="52" t="s">
        <v>54</v>
      </c>
      <c r="C84" s="57">
        <f>SUM(C85:C91)</f>
        <v>62</v>
      </c>
      <c r="D84" s="57">
        <f>SUM(D85:D91)</f>
        <v>114</v>
      </c>
      <c r="E84" s="53">
        <f t="shared" si="6"/>
        <v>52</v>
      </c>
      <c r="F84" s="103">
        <f t="shared" ref="F84:F134" si="8">E84/C84</f>
        <v>0.83870967741935487</v>
      </c>
      <c r="G84" s="97">
        <f t="shared" si="5"/>
        <v>4.324220985899626E-5</v>
      </c>
    </row>
    <row r="85" spans="1:7" ht="15" customHeight="1">
      <c r="B85" s="23" t="s">
        <v>162</v>
      </c>
      <c r="C85" s="40">
        <v>2</v>
      </c>
      <c r="D85" s="33">
        <v>3</v>
      </c>
      <c r="E85" s="34">
        <f t="shared" si="6"/>
        <v>1</v>
      </c>
      <c r="F85" s="104">
        <f t="shared" si="8"/>
        <v>0.5</v>
      </c>
      <c r="G85" s="98">
        <f t="shared" si="5"/>
        <v>1.1379528910262172E-6</v>
      </c>
    </row>
    <row r="86" spans="1:7" ht="15" customHeight="1">
      <c r="B86" s="23" t="s">
        <v>211</v>
      </c>
      <c r="C86" s="40">
        <v>14</v>
      </c>
      <c r="D86" s="33">
        <v>30</v>
      </c>
      <c r="E86" s="34">
        <f t="shared" si="6"/>
        <v>16</v>
      </c>
      <c r="F86" s="104">
        <f t="shared" si="8"/>
        <v>1.1428571428571428</v>
      </c>
      <c r="G86" s="98">
        <f t="shared" si="5"/>
        <v>1.1379528910262173E-5</v>
      </c>
    </row>
    <row r="87" spans="1:7" ht="12">
      <c r="B87" s="23" t="s">
        <v>212</v>
      </c>
      <c r="C87" s="40">
        <v>16</v>
      </c>
      <c r="D87" s="33">
        <v>30</v>
      </c>
      <c r="E87" s="34">
        <f t="shared" si="6"/>
        <v>14</v>
      </c>
      <c r="F87" s="104">
        <f t="shared" si="8"/>
        <v>0.875</v>
      </c>
      <c r="G87" s="98">
        <f t="shared" si="5"/>
        <v>1.1379528910262173E-5</v>
      </c>
    </row>
    <row r="88" spans="1:7" ht="15" customHeight="1">
      <c r="B88" s="23" t="s">
        <v>55</v>
      </c>
      <c r="C88" s="40">
        <v>2</v>
      </c>
      <c r="D88" s="33">
        <v>4</v>
      </c>
      <c r="E88" s="34">
        <f t="shared" si="6"/>
        <v>2</v>
      </c>
      <c r="F88" s="104">
        <f t="shared" si="8"/>
        <v>1</v>
      </c>
      <c r="G88" s="98">
        <f t="shared" si="5"/>
        <v>1.5172705213682897E-6</v>
      </c>
    </row>
    <row r="89" spans="1:7" ht="12">
      <c r="B89" s="23" t="s">
        <v>57</v>
      </c>
      <c r="C89" s="40">
        <v>7</v>
      </c>
      <c r="D89" s="33">
        <v>5</v>
      </c>
      <c r="E89" s="34">
        <f t="shared" si="6"/>
        <v>-2</v>
      </c>
      <c r="F89" s="104">
        <f t="shared" si="8"/>
        <v>-0.2857142857142857</v>
      </c>
      <c r="G89" s="98">
        <f t="shared" si="5"/>
        <v>1.8965881517103622E-6</v>
      </c>
    </row>
    <row r="90" spans="1:7" ht="15" customHeight="1">
      <c r="B90" s="23" t="s">
        <v>163</v>
      </c>
      <c r="C90" s="40">
        <v>2</v>
      </c>
      <c r="D90" s="33">
        <v>4</v>
      </c>
      <c r="E90" s="34">
        <f t="shared" si="6"/>
        <v>2</v>
      </c>
      <c r="F90" s="104">
        <f t="shared" si="8"/>
        <v>1</v>
      </c>
      <c r="G90" s="98">
        <f t="shared" si="5"/>
        <v>1.5172705213682897E-6</v>
      </c>
    </row>
    <row r="91" spans="1:7" ht="15" customHeight="1">
      <c r="B91" s="23" t="s">
        <v>56</v>
      </c>
      <c r="C91" s="40">
        <v>19</v>
      </c>
      <c r="D91" s="33">
        <v>38</v>
      </c>
      <c r="E91" s="34">
        <f t="shared" si="6"/>
        <v>19</v>
      </c>
      <c r="F91" s="104">
        <f t="shared" si="8"/>
        <v>1</v>
      </c>
      <c r="G91" s="98">
        <f t="shared" si="5"/>
        <v>1.4414069952998753E-5</v>
      </c>
    </row>
    <row r="92" spans="1:7" ht="15" customHeight="1">
      <c r="A92" s="15"/>
      <c r="B92" s="52" t="s">
        <v>58</v>
      </c>
      <c r="C92" s="53">
        <f>SUM(C93:C95)</f>
        <v>15285</v>
      </c>
      <c r="D92" s="53">
        <f>SUM(D93:D95)</f>
        <v>16749</v>
      </c>
      <c r="E92" s="53">
        <f t="shared" si="6"/>
        <v>1464</v>
      </c>
      <c r="F92" s="103">
        <f t="shared" si="8"/>
        <v>9.5780176643768394E-2</v>
      </c>
      <c r="G92" s="97">
        <f t="shared" si="5"/>
        <v>6.3531909905993715E-3</v>
      </c>
    </row>
    <row r="93" spans="1:7" ht="15" customHeight="1">
      <c r="B93" s="19" t="s">
        <v>59</v>
      </c>
      <c r="C93" s="40">
        <v>1499</v>
      </c>
      <c r="D93" s="33">
        <v>1697</v>
      </c>
      <c r="E93" s="34">
        <f t="shared" si="6"/>
        <v>198</v>
      </c>
      <c r="F93" s="104">
        <f t="shared" si="8"/>
        <v>0.13208805870580387</v>
      </c>
      <c r="G93" s="98">
        <f t="shared" si="5"/>
        <v>6.4370201869049697E-4</v>
      </c>
    </row>
    <row r="94" spans="1:7" ht="15" customHeight="1">
      <c r="B94" s="19" t="s">
        <v>60</v>
      </c>
      <c r="C94" s="40">
        <v>131</v>
      </c>
      <c r="D94" s="33">
        <v>184</v>
      </c>
      <c r="E94" s="34">
        <f t="shared" si="6"/>
        <v>53</v>
      </c>
      <c r="F94" s="104">
        <f t="shared" si="8"/>
        <v>0.40458015267175573</v>
      </c>
      <c r="G94" s="98">
        <f t="shared" si="5"/>
        <v>6.979444398294133E-5</v>
      </c>
    </row>
    <row r="95" spans="1:7" ht="15" customHeight="1">
      <c r="B95" s="19" t="s">
        <v>151</v>
      </c>
      <c r="C95" s="40">
        <v>13655</v>
      </c>
      <c r="D95" s="33">
        <v>14868</v>
      </c>
      <c r="E95" s="34">
        <f t="shared" si="6"/>
        <v>1213</v>
      </c>
      <c r="F95" s="104">
        <f t="shared" si="8"/>
        <v>8.8831929696082015E-2</v>
      </c>
      <c r="G95" s="98">
        <f t="shared" si="5"/>
        <v>5.6396945279259328E-3</v>
      </c>
    </row>
    <row r="96" spans="1:7" ht="15" customHeight="1">
      <c r="B96" s="52" t="s">
        <v>61</v>
      </c>
      <c r="C96" s="53">
        <f>SUM(C97:C109)</f>
        <v>1011</v>
      </c>
      <c r="D96" s="53">
        <f>SUM(D97:D109)</f>
        <v>1135</v>
      </c>
      <c r="E96" s="53">
        <f t="shared" si="6"/>
        <v>124</v>
      </c>
      <c r="F96" s="103">
        <f t="shared" si="8"/>
        <v>0.12265084075173097</v>
      </c>
      <c r="G96" s="97">
        <f t="shared" si="5"/>
        <v>4.3052551043825223E-4</v>
      </c>
    </row>
    <row r="97" spans="2:7" ht="15" customHeight="1">
      <c r="B97" s="20" t="s">
        <v>62</v>
      </c>
      <c r="C97" s="40">
        <v>176</v>
      </c>
      <c r="D97" s="33">
        <v>197</v>
      </c>
      <c r="E97" s="34">
        <f t="shared" si="6"/>
        <v>21</v>
      </c>
      <c r="F97" s="104">
        <f t="shared" si="8"/>
        <v>0.11931818181818182</v>
      </c>
      <c r="G97" s="98">
        <f t="shared" si="5"/>
        <v>7.472557317738827E-5</v>
      </c>
    </row>
    <row r="98" spans="2:7" ht="15" customHeight="1">
      <c r="B98" s="20" t="s">
        <v>63</v>
      </c>
      <c r="C98" s="40">
        <v>12</v>
      </c>
      <c r="D98" s="33">
        <v>10</v>
      </c>
      <c r="E98" s="34">
        <f t="shared" si="6"/>
        <v>-2</v>
      </c>
      <c r="F98" s="104">
        <f t="shared" si="8"/>
        <v>-0.16666666666666666</v>
      </c>
      <c r="G98" s="98">
        <f t="shared" si="5"/>
        <v>3.7931763034207243E-6</v>
      </c>
    </row>
    <row r="99" spans="2:7" ht="15" customHeight="1">
      <c r="B99" s="20" t="s">
        <v>64</v>
      </c>
      <c r="C99" s="40">
        <v>547</v>
      </c>
      <c r="D99" s="33">
        <v>548</v>
      </c>
      <c r="E99" s="34">
        <f t="shared" si="6"/>
        <v>1</v>
      </c>
      <c r="F99" s="104">
        <f t="shared" si="8"/>
        <v>1.8281535648994515E-3</v>
      </c>
      <c r="G99" s="98">
        <f t="shared" si="5"/>
        <v>2.078660614274557E-4</v>
      </c>
    </row>
    <row r="100" spans="2:7" ht="15" customHeight="1">
      <c r="B100" s="20" t="s">
        <v>71</v>
      </c>
      <c r="C100" s="40">
        <v>26</v>
      </c>
      <c r="D100" s="33">
        <v>29</v>
      </c>
      <c r="E100" s="34">
        <f t="shared" si="6"/>
        <v>3</v>
      </c>
      <c r="F100" s="104">
        <f t="shared" si="8"/>
        <v>0.11538461538461539</v>
      </c>
      <c r="G100" s="98">
        <f t="shared" si="5"/>
        <v>1.10002112799201E-5</v>
      </c>
    </row>
    <row r="101" spans="2:7" s="115" customFormat="1" ht="15" customHeight="1">
      <c r="B101" s="20" t="s">
        <v>67</v>
      </c>
      <c r="C101" s="40">
        <v>133</v>
      </c>
      <c r="D101" s="33">
        <v>182</v>
      </c>
      <c r="E101" s="34">
        <f t="shared" si="6"/>
        <v>49</v>
      </c>
      <c r="F101" s="104">
        <f t="shared" si="8"/>
        <v>0.36842105263157893</v>
      </c>
      <c r="G101" s="98">
        <f t="shared" si="5"/>
        <v>6.9035808722257177E-5</v>
      </c>
    </row>
    <row r="102" spans="2:7" ht="12">
      <c r="B102" s="20" t="s">
        <v>65</v>
      </c>
      <c r="C102" s="40">
        <v>33</v>
      </c>
      <c r="D102" s="33">
        <v>70</v>
      </c>
      <c r="E102" s="34">
        <f t="shared" si="6"/>
        <v>37</v>
      </c>
      <c r="F102" s="104">
        <f t="shared" si="8"/>
        <v>1.1212121212121211</v>
      </c>
      <c r="G102" s="98">
        <f t="shared" si="5"/>
        <v>2.655223412394507E-5</v>
      </c>
    </row>
    <row r="103" spans="2:7" ht="15" customHeight="1">
      <c r="B103" s="20" t="s">
        <v>164</v>
      </c>
      <c r="C103" s="40">
        <v>2</v>
      </c>
      <c r="D103" s="33">
        <v>2</v>
      </c>
      <c r="E103" s="34">
        <f t="shared" si="6"/>
        <v>0</v>
      </c>
      <c r="F103" s="104">
        <f t="shared" si="8"/>
        <v>0</v>
      </c>
      <c r="G103" s="98">
        <f t="shared" si="5"/>
        <v>7.5863526068414484E-7</v>
      </c>
    </row>
    <row r="104" spans="2:7" ht="15" customHeight="1">
      <c r="B104" s="23" t="s">
        <v>273</v>
      </c>
      <c r="C104" s="40">
        <v>0</v>
      </c>
      <c r="D104" s="33">
        <v>0</v>
      </c>
      <c r="E104" s="34">
        <f t="shared" si="6"/>
        <v>0</v>
      </c>
      <c r="F104" s="104"/>
      <c r="G104" s="98">
        <f t="shared" si="5"/>
        <v>0</v>
      </c>
    </row>
    <row r="105" spans="2:7" ht="15" customHeight="1">
      <c r="B105" s="20" t="s">
        <v>68</v>
      </c>
      <c r="C105" s="40">
        <v>5</v>
      </c>
      <c r="D105" s="33">
        <v>5</v>
      </c>
      <c r="E105" s="34">
        <f t="shared" si="6"/>
        <v>0</v>
      </c>
      <c r="F105" s="104">
        <f t="shared" si="8"/>
        <v>0</v>
      </c>
      <c r="G105" s="98">
        <f t="shared" si="5"/>
        <v>1.8965881517103622E-6</v>
      </c>
    </row>
    <row r="106" spans="2:7" ht="15" customHeight="1">
      <c r="B106" s="20" t="s">
        <v>69</v>
      </c>
      <c r="C106" s="40">
        <v>30</v>
      </c>
      <c r="D106" s="33">
        <v>50</v>
      </c>
      <c r="E106" s="34">
        <f t="shared" si="6"/>
        <v>20</v>
      </c>
      <c r="F106" s="104">
        <f t="shared" si="8"/>
        <v>0.66666666666666663</v>
      </c>
      <c r="G106" s="98">
        <f t="shared" si="5"/>
        <v>1.8965881517103622E-5</v>
      </c>
    </row>
    <row r="107" spans="2:7" ht="15" customHeight="1">
      <c r="B107" s="20" t="s">
        <v>202</v>
      </c>
      <c r="C107" s="40">
        <v>1</v>
      </c>
      <c r="D107" s="33">
        <v>2</v>
      </c>
      <c r="E107" s="34">
        <f t="shared" si="6"/>
        <v>1</v>
      </c>
      <c r="F107" s="104">
        <f t="shared" si="8"/>
        <v>1</v>
      </c>
      <c r="G107" s="98">
        <f t="shared" si="5"/>
        <v>7.5863526068414484E-7</v>
      </c>
    </row>
    <row r="108" spans="2:7" ht="16.5" customHeight="1">
      <c r="B108" s="22" t="s">
        <v>70</v>
      </c>
      <c r="C108" s="40">
        <v>28</v>
      </c>
      <c r="D108" s="33">
        <v>11</v>
      </c>
      <c r="E108" s="34">
        <f t="shared" si="6"/>
        <v>-17</v>
      </c>
      <c r="F108" s="104">
        <f t="shared" si="8"/>
        <v>-0.6071428571428571</v>
      </c>
      <c r="G108" s="98">
        <f t="shared" si="5"/>
        <v>4.1724939337627966E-6</v>
      </c>
    </row>
    <row r="109" spans="2:7" ht="18" customHeight="1">
      <c r="B109" s="20" t="s">
        <v>66</v>
      </c>
      <c r="C109" s="40">
        <v>18</v>
      </c>
      <c r="D109" s="33">
        <v>29</v>
      </c>
      <c r="E109" s="34">
        <f t="shared" si="6"/>
        <v>11</v>
      </c>
      <c r="F109" s="104">
        <f t="shared" si="8"/>
        <v>0.61111111111111116</v>
      </c>
      <c r="G109" s="98">
        <f t="shared" si="5"/>
        <v>1.10002112799201E-5</v>
      </c>
    </row>
    <row r="110" spans="2:7" ht="33.75" customHeight="1">
      <c r="B110" s="69" t="s">
        <v>72</v>
      </c>
      <c r="C110" s="62">
        <f>C111+C119+C135+C145</f>
        <v>22538</v>
      </c>
      <c r="D110" s="62">
        <f>D111+D119+D135+D145</f>
        <v>71449</v>
      </c>
      <c r="E110" s="62">
        <f t="shared" si="6"/>
        <v>48911</v>
      </c>
      <c r="F110" s="105">
        <f t="shared" si="8"/>
        <v>2.170157068062827</v>
      </c>
      <c r="G110" s="99">
        <f t="shared" si="5"/>
        <v>2.7101865370310733E-2</v>
      </c>
    </row>
    <row r="111" spans="2:7" ht="21.75" customHeight="1">
      <c r="B111" s="58" t="s">
        <v>194</v>
      </c>
      <c r="C111" s="53">
        <f>SUM(C112:C118)</f>
        <v>7453</v>
      </c>
      <c r="D111" s="53">
        <f>SUM(D112:D118)</f>
        <v>10280</v>
      </c>
      <c r="E111" s="53">
        <f t="shared" si="6"/>
        <v>2827</v>
      </c>
      <c r="F111" s="103">
        <f t="shared" si="8"/>
        <v>0.37931034482758619</v>
      </c>
      <c r="G111" s="97">
        <f t="shared" si="5"/>
        <v>3.8993852399165046E-3</v>
      </c>
    </row>
    <row r="112" spans="2:7" ht="12">
      <c r="B112" s="20" t="s">
        <v>86</v>
      </c>
      <c r="C112" s="100">
        <v>3686</v>
      </c>
      <c r="D112" s="100">
        <v>5781</v>
      </c>
      <c r="E112" s="34">
        <f t="shared" si="6"/>
        <v>2095</v>
      </c>
      <c r="F112" s="104">
        <f t="shared" si="8"/>
        <v>0.56836679327183937</v>
      </c>
      <c r="G112" s="98">
        <f t="shared" si="5"/>
        <v>2.1928352210075206E-3</v>
      </c>
    </row>
    <row r="113" spans="2:7" ht="15" customHeight="1">
      <c r="B113" s="24" t="s">
        <v>87</v>
      </c>
      <c r="C113" s="40">
        <v>21</v>
      </c>
      <c r="D113" s="33">
        <v>29</v>
      </c>
      <c r="E113" s="34">
        <f t="shared" si="6"/>
        <v>8</v>
      </c>
      <c r="F113" s="104">
        <f t="shared" si="8"/>
        <v>0.38095238095238093</v>
      </c>
      <c r="G113" s="98">
        <f t="shared" si="5"/>
        <v>1.10002112799201E-5</v>
      </c>
    </row>
    <row r="114" spans="2:7" ht="12">
      <c r="B114" s="24" t="s">
        <v>77</v>
      </c>
      <c r="C114" s="40">
        <v>2027</v>
      </c>
      <c r="D114" s="33">
        <v>2636</v>
      </c>
      <c r="E114" s="34">
        <f t="shared" si="6"/>
        <v>609</v>
      </c>
      <c r="F114" s="104">
        <f t="shared" si="8"/>
        <v>0.30044400592007892</v>
      </c>
      <c r="G114" s="98">
        <f t="shared" si="5"/>
        <v>9.9988127358170286E-4</v>
      </c>
    </row>
    <row r="115" spans="2:7" s="79" customFormat="1" ht="12">
      <c r="B115" s="24" t="s">
        <v>81</v>
      </c>
      <c r="C115" s="40">
        <v>48</v>
      </c>
      <c r="D115" s="33">
        <v>61</v>
      </c>
      <c r="E115" s="34">
        <f t="shared" si="6"/>
        <v>13</v>
      </c>
      <c r="F115" s="104">
        <f t="shared" si="8"/>
        <v>0.27083333333333331</v>
      </c>
      <c r="G115" s="98">
        <f t="shared" si="5"/>
        <v>2.3138375450866419E-5</v>
      </c>
    </row>
    <row r="116" spans="2:7" ht="15" customHeight="1">
      <c r="B116" s="21" t="s">
        <v>260</v>
      </c>
      <c r="C116" s="40">
        <v>7</v>
      </c>
      <c r="D116" s="33">
        <v>15</v>
      </c>
      <c r="E116" s="34">
        <f t="shared" si="6"/>
        <v>8</v>
      </c>
      <c r="F116" s="104">
        <f t="shared" si="8"/>
        <v>1.1428571428571428</v>
      </c>
      <c r="G116" s="98">
        <f t="shared" si="5"/>
        <v>5.6897644551310865E-6</v>
      </c>
    </row>
    <row r="117" spans="2:7" ht="12">
      <c r="B117" s="21" t="s">
        <v>165</v>
      </c>
      <c r="C117" s="40">
        <v>1518</v>
      </c>
      <c r="D117" s="33">
        <v>1588</v>
      </c>
      <c r="E117" s="34">
        <f t="shared" si="6"/>
        <v>70</v>
      </c>
      <c r="F117" s="104">
        <f t="shared" si="8"/>
        <v>4.61133069828722E-2</v>
      </c>
      <c r="G117" s="98">
        <f t="shared" si="5"/>
        <v>6.0235639698321102E-4</v>
      </c>
    </row>
    <row r="118" spans="2:7" ht="15" customHeight="1">
      <c r="B118" s="21" t="s">
        <v>166</v>
      </c>
      <c r="C118" s="40">
        <v>146</v>
      </c>
      <c r="D118" s="33">
        <v>170</v>
      </c>
      <c r="E118" s="34">
        <f t="shared" si="6"/>
        <v>24</v>
      </c>
      <c r="F118" s="104">
        <f t="shared" si="8"/>
        <v>0.16438356164383561</v>
      </c>
      <c r="G118" s="98">
        <f t="shared" si="5"/>
        <v>6.4483997158152313E-5</v>
      </c>
    </row>
    <row r="119" spans="2:7" ht="15" customHeight="1">
      <c r="B119" s="59" t="s">
        <v>195</v>
      </c>
      <c r="C119" s="56">
        <f>SUM(C120:C134)</f>
        <v>1244</v>
      </c>
      <c r="D119" s="56">
        <f>SUM(D120:D134)</f>
        <v>1370</v>
      </c>
      <c r="E119" s="53">
        <f t="shared" si="6"/>
        <v>126</v>
      </c>
      <c r="F119" s="103">
        <f t="shared" si="8"/>
        <v>0.10128617363344052</v>
      </c>
      <c r="G119" s="97">
        <f t="shared" si="5"/>
        <v>5.1966515356863924E-4</v>
      </c>
    </row>
    <row r="120" spans="2:7" ht="12">
      <c r="B120" s="21" t="s">
        <v>156</v>
      </c>
      <c r="C120" s="40">
        <v>0</v>
      </c>
      <c r="D120" s="33">
        <v>5</v>
      </c>
      <c r="E120" s="34">
        <f t="shared" si="6"/>
        <v>5</v>
      </c>
      <c r="F120" s="104"/>
      <c r="G120" s="98">
        <f t="shared" si="5"/>
        <v>1.8965881517103622E-6</v>
      </c>
    </row>
    <row r="121" spans="2:7" ht="15" customHeight="1">
      <c r="B121" s="21" t="s">
        <v>73</v>
      </c>
      <c r="C121" s="40">
        <v>992</v>
      </c>
      <c r="D121" s="33">
        <v>1086</v>
      </c>
      <c r="E121" s="34">
        <f t="shared" si="6"/>
        <v>94</v>
      </c>
      <c r="F121" s="104">
        <f t="shared" si="8"/>
        <v>9.4758064516129031E-2</v>
      </c>
      <c r="G121" s="98">
        <f t="shared" si="5"/>
        <v>4.1193894655149066E-4</v>
      </c>
    </row>
    <row r="122" spans="2:7" ht="15" customHeight="1">
      <c r="B122" s="21" t="s">
        <v>85</v>
      </c>
      <c r="C122" s="40">
        <v>2</v>
      </c>
      <c r="D122" s="33">
        <v>3</v>
      </c>
      <c r="E122" s="34">
        <f t="shared" si="6"/>
        <v>1</v>
      </c>
      <c r="F122" s="104">
        <f t="shared" si="8"/>
        <v>0.5</v>
      </c>
      <c r="G122" s="98">
        <f t="shared" si="5"/>
        <v>1.1379528910262172E-6</v>
      </c>
    </row>
    <row r="123" spans="2:7" ht="15" customHeight="1">
      <c r="B123" s="21" t="s">
        <v>167</v>
      </c>
      <c r="C123" s="40">
        <v>0</v>
      </c>
      <c r="D123" s="33">
        <v>0</v>
      </c>
      <c r="E123" s="34">
        <f t="shared" si="6"/>
        <v>0</v>
      </c>
      <c r="F123" s="104"/>
      <c r="G123" s="98">
        <f t="shared" si="5"/>
        <v>0</v>
      </c>
    </row>
    <row r="124" spans="2:7" ht="15" customHeight="1">
      <c r="B124" s="21" t="s">
        <v>168</v>
      </c>
      <c r="C124" s="40">
        <v>0</v>
      </c>
      <c r="D124" s="33">
        <v>1</v>
      </c>
      <c r="E124" s="34">
        <f t="shared" si="6"/>
        <v>1</v>
      </c>
      <c r="F124" s="104"/>
      <c r="G124" s="98">
        <f t="shared" si="5"/>
        <v>3.7931763034207242E-7</v>
      </c>
    </row>
    <row r="125" spans="2:7" ht="15" customHeight="1">
      <c r="B125" s="21" t="s">
        <v>213</v>
      </c>
      <c r="C125" s="40">
        <v>0</v>
      </c>
      <c r="D125" s="33">
        <v>0</v>
      </c>
      <c r="E125" s="34">
        <f t="shared" si="6"/>
        <v>0</v>
      </c>
      <c r="F125" s="104"/>
      <c r="G125" s="98">
        <f t="shared" si="5"/>
        <v>0</v>
      </c>
    </row>
    <row r="126" spans="2:7" ht="15" customHeight="1">
      <c r="B126" s="21" t="s">
        <v>75</v>
      </c>
      <c r="C126" s="40">
        <v>244</v>
      </c>
      <c r="D126" s="33">
        <v>259</v>
      </c>
      <c r="E126" s="34">
        <f t="shared" si="6"/>
        <v>15</v>
      </c>
      <c r="F126" s="104">
        <f t="shared" si="8"/>
        <v>6.1475409836065573E-2</v>
      </c>
      <c r="G126" s="98">
        <f t="shared" si="5"/>
        <v>9.8243266258596755E-5</v>
      </c>
    </row>
    <row r="127" spans="2:7" ht="15" customHeight="1">
      <c r="B127" s="21" t="s">
        <v>214</v>
      </c>
      <c r="C127" s="40">
        <v>1</v>
      </c>
      <c r="D127" s="33">
        <v>0</v>
      </c>
      <c r="E127" s="34">
        <f t="shared" si="6"/>
        <v>-1</v>
      </c>
      <c r="F127" s="104">
        <f t="shared" si="8"/>
        <v>-1</v>
      </c>
      <c r="G127" s="98">
        <f t="shared" si="5"/>
        <v>0</v>
      </c>
    </row>
    <row r="128" spans="2:7" ht="15" customHeight="1">
      <c r="B128" s="21" t="s">
        <v>169</v>
      </c>
      <c r="C128" s="40">
        <v>0</v>
      </c>
      <c r="D128" s="33">
        <v>1</v>
      </c>
      <c r="E128" s="34">
        <f t="shared" si="6"/>
        <v>1</v>
      </c>
      <c r="F128" s="104"/>
      <c r="G128" s="98">
        <f t="shared" si="5"/>
        <v>3.7931763034207242E-7</v>
      </c>
    </row>
    <row r="129" spans="1:7" s="13" customFormat="1" ht="15" customHeight="1">
      <c r="B129" s="21" t="s">
        <v>74</v>
      </c>
      <c r="C129" s="40">
        <v>0</v>
      </c>
      <c r="D129" s="33">
        <v>0</v>
      </c>
      <c r="E129" s="34">
        <f t="shared" si="6"/>
        <v>0</v>
      </c>
      <c r="F129" s="104"/>
      <c r="G129" s="98">
        <f t="shared" si="5"/>
        <v>0</v>
      </c>
    </row>
    <row r="130" spans="1:7" s="13" customFormat="1" ht="15" customHeight="1">
      <c r="B130" s="21" t="s">
        <v>170</v>
      </c>
      <c r="C130" s="40">
        <v>2</v>
      </c>
      <c r="D130" s="33">
        <v>6</v>
      </c>
      <c r="E130" s="34">
        <f t="shared" si="6"/>
        <v>4</v>
      </c>
      <c r="F130" s="104">
        <f t="shared" si="8"/>
        <v>2</v>
      </c>
      <c r="G130" s="98">
        <f t="shared" si="5"/>
        <v>2.2759057820524344E-6</v>
      </c>
    </row>
    <row r="131" spans="1:7" s="13" customFormat="1" ht="15" customHeight="1">
      <c r="B131" s="21" t="s">
        <v>84</v>
      </c>
      <c r="C131" s="40">
        <v>1</v>
      </c>
      <c r="D131" s="33">
        <v>8</v>
      </c>
      <c r="E131" s="34">
        <f t="shared" si="6"/>
        <v>7</v>
      </c>
      <c r="F131" s="104">
        <f t="shared" si="8"/>
        <v>7</v>
      </c>
      <c r="G131" s="98">
        <f t="shared" si="5"/>
        <v>3.0345410427365794E-6</v>
      </c>
    </row>
    <row r="132" spans="1:7" s="13" customFormat="1" ht="15" customHeight="1">
      <c r="B132" s="21" t="s">
        <v>171</v>
      </c>
      <c r="C132" s="40">
        <v>0</v>
      </c>
      <c r="D132" s="33">
        <v>1</v>
      </c>
      <c r="E132" s="34">
        <f t="shared" si="6"/>
        <v>1</v>
      </c>
      <c r="F132" s="104"/>
      <c r="G132" s="98">
        <f t="shared" si="5"/>
        <v>3.7931763034207242E-7</v>
      </c>
    </row>
    <row r="133" spans="1:7" s="13" customFormat="1" ht="15" customHeight="1">
      <c r="B133" s="21" t="s">
        <v>172</v>
      </c>
      <c r="C133" s="40">
        <v>2</v>
      </c>
      <c r="D133" s="33">
        <v>0</v>
      </c>
      <c r="E133" s="34">
        <f t="shared" si="6"/>
        <v>-2</v>
      </c>
      <c r="F133" s="104">
        <f t="shared" si="8"/>
        <v>-1</v>
      </c>
      <c r="G133" s="98">
        <f t="shared" si="5"/>
        <v>0</v>
      </c>
    </row>
    <row r="134" spans="1:7" s="13" customFormat="1" ht="15" customHeight="1">
      <c r="B134" s="21" t="s">
        <v>173</v>
      </c>
      <c r="C134" s="40">
        <v>0</v>
      </c>
      <c r="D134" s="33">
        <v>0</v>
      </c>
      <c r="E134" s="34">
        <f t="shared" ref="E134:E199" si="9">D134-C134</f>
        <v>0</v>
      </c>
      <c r="F134" s="104"/>
      <c r="G134" s="98">
        <f t="shared" si="5"/>
        <v>0</v>
      </c>
    </row>
    <row r="135" spans="1:7" ht="15" customHeight="1">
      <c r="B135" s="52" t="s">
        <v>206</v>
      </c>
      <c r="C135" s="53">
        <f>SUM(C136:C144)</f>
        <v>10610</v>
      </c>
      <c r="D135" s="53">
        <f>SUM(D136:D144)</f>
        <v>51300</v>
      </c>
      <c r="E135" s="53">
        <f t="shared" si="9"/>
        <v>40690</v>
      </c>
      <c r="F135" s="103">
        <f t="shared" ref="F135:F199" si="10">E135/C135</f>
        <v>3.835061262959472</v>
      </c>
      <c r="G135" s="97">
        <f t="shared" ref="G135:G202" si="11">D135/$D$2</f>
        <v>1.9458994436548315E-2</v>
      </c>
    </row>
    <row r="136" spans="1:7" ht="15" customHeight="1">
      <c r="A136" s="14"/>
      <c r="B136" s="20" t="s">
        <v>103</v>
      </c>
      <c r="C136" s="40">
        <v>62</v>
      </c>
      <c r="D136" s="33">
        <v>123</v>
      </c>
      <c r="E136" s="34">
        <f t="shared" si="9"/>
        <v>61</v>
      </c>
      <c r="F136" s="104">
        <f t="shared" si="10"/>
        <v>0.9838709677419355</v>
      </c>
      <c r="G136" s="98">
        <f t="shared" si="11"/>
        <v>4.6656068532074908E-5</v>
      </c>
    </row>
    <row r="137" spans="1:7" ht="15" customHeight="1">
      <c r="A137" s="14"/>
      <c r="B137" s="20" t="s">
        <v>104</v>
      </c>
      <c r="C137" s="40">
        <v>20</v>
      </c>
      <c r="D137" s="33">
        <v>132</v>
      </c>
      <c r="E137" s="34">
        <f t="shared" si="9"/>
        <v>112</v>
      </c>
      <c r="F137" s="104">
        <f t="shared" si="10"/>
        <v>5.6</v>
      </c>
      <c r="G137" s="98">
        <f t="shared" si="11"/>
        <v>5.0069927205153562E-5</v>
      </c>
    </row>
    <row r="138" spans="1:7" s="13" customFormat="1" ht="15" customHeight="1">
      <c r="A138" s="14"/>
      <c r="B138" s="20" t="s">
        <v>215</v>
      </c>
      <c r="C138" s="40">
        <v>1</v>
      </c>
      <c r="D138" s="33">
        <v>1</v>
      </c>
      <c r="E138" s="34">
        <f t="shared" si="9"/>
        <v>0</v>
      </c>
      <c r="F138" s="104">
        <f t="shared" si="10"/>
        <v>0</v>
      </c>
      <c r="G138" s="98">
        <f t="shared" si="11"/>
        <v>3.7931763034207242E-7</v>
      </c>
    </row>
    <row r="139" spans="1:7" ht="15" customHeight="1">
      <c r="A139" s="14"/>
      <c r="B139" s="20" t="s">
        <v>105</v>
      </c>
      <c r="C139" s="40">
        <v>2680</v>
      </c>
      <c r="D139" s="33">
        <v>11794</v>
      </c>
      <c r="E139" s="34">
        <f t="shared" si="9"/>
        <v>9114</v>
      </c>
      <c r="F139" s="104">
        <f t="shared" si="10"/>
        <v>3.4007462686567163</v>
      </c>
      <c r="G139" s="98">
        <f t="shared" si="11"/>
        <v>4.4736721322544025E-3</v>
      </c>
    </row>
    <row r="140" spans="1:7" ht="12.75">
      <c r="A140" s="14"/>
      <c r="B140" s="20" t="s">
        <v>106</v>
      </c>
      <c r="C140" s="40">
        <v>7463</v>
      </c>
      <c r="D140" s="33">
        <v>37335</v>
      </c>
      <c r="E140" s="34">
        <f t="shared" si="9"/>
        <v>29872</v>
      </c>
      <c r="F140" s="104">
        <f t="shared" si="10"/>
        <v>4.0026798874447271</v>
      </c>
      <c r="G140" s="98">
        <f t="shared" si="11"/>
        <v>1.4161823728821275E-2</v>
      </c>
    </row>
    <row r="141" spans="1:7" ht="12.75">
      <c r="A141" s="14"/>
      <c r="B141" s="23" t="s">
        <v>174</v>
      </c>
      <c r="C141" s="40">
        <v>4</v>
      </c>
      <c r="D141" s="33">
        <v>14</v>
      </c>
      <c r="E141" s="34">
        <f t="shared" si="9"/>
        <v>10</v>
      </c>
      <c r="F141" s="104">
        <f t="shared" si="10"/>
        <v>2.5</v>
      </c>
      <c r="G141" s="98">
        <f t="shared" si="11"/>
        <v>5.3104468247890142E-6</v>
      </c>
    </row>
    <row r="142" spans="1:7" ht="15" customHeight="1">
      <c r="A142" s="14"/>
      <c r="B142" s="20" t="s">
        <v>107</v>
      </c>
      <c r="C142" s="40">
        <v>29</v>
      </c>
      <c r="D142" s="33">
        <v>146</v>
      </c>
      <c r="E142" s="34">
        <f t="shared" si="9"/>
        <v>117</v>
      </c>
      <c r="F142" s="104">
        <f t="shared" si="10"/>
        <v>4.0344827586206895</v>
      </c>
      <c r="G142" s="98">
        <f t="shared" si="11"/>
        <v>5.5380374029942572E-5</v>
      </c>
    </row>
    <row r="143" spans="1:7" ht="15" customHeight="1">
      <c r="A143" s="14"/>
      <c r="B143" s="20" t="s">
        <v>108</v>
      </c>
      <c r="C143" s="40">
        <v>163</v>
      </c>
      <c r="D143" s="33">
        <v>1131</v>
      </c>
      <c r="E143" s="34">
        <f t="shared" si="9"/>
        <v>968</v>
      </c>
      <c r="F143" s="104">
        <f t="shared" si="10"/>
        <v>5.9386503067484666</v>
      </c>
      <c r="G143" s="98">
        <f t="shared" si="11"/>
        <v>4.2900823991688392E-4</v>
      </c>
    </row>
    <row r="144" spans="1:7" ht="15" customHeight="1">
      <c r="A144" s="14"/>
      <c r="B144" s="20" t="s">
        <v>109</v>
      </c>
      <c r="C144" s="40">
        <v>188</v>
      </c>
      <c r="D144" s="33">
        <v>624</v>
      </c>
      <c r="E144" s="34">
        <f t="shared" si="9"/>
        <v>436</v>
      </c>
      <c r="F144" s="104">
        <f t="shared" si="10"/>
        <v>2.3191489361702127</v>
      </c>
      <c r="G144" s="98">
        <f t="shared" si="11"/>
        <v>2.3669420133345319E-4</v>
      </c>
    </row>
    <row r="145" spans="1:7" ht="15" customHeight="1">
      <c r="A145" s="14"/>
      <c r="B145" s="58" t="s">
        <v>207</v>
      </c>
      <c r="C145" s="56">
        <f>SUM(C146:C154)</f>
        <v>3231</v>
      </c>
      <c r="D145" s="56">
        <f>SUM(D146:D154)</f>
        <v>8499</v>
      </c>
      <c r="E145" s="53">
        <f t="shared" si="9"/>
        <v>5268</v>
      </c>
      <c r="F145" s="103">
        <f t="shared" si="10"/>
        <v>1.6304549675023212</v>
      </c>
      <c r="G145" s="97">
        <f t="shared" si="11"/>
        <v>3.2238205402772735E-3</v>
      </c>
    </row>
    <row r="146" spans="1:7" ht="15" customHeight="1">
      <c r="B146" s="23" t="s">
        <v>261</v>
      </c>
      <c r="C146" s="40">
        <v>2</v>
      </c>
      <c r="D146" s="33">
        <v>1</v>
      </c>
      <c r="E146" s="34">
        <f t="shared" si="9"/>
        <v>-1</v>
      </c>
      <c r="F146" s="104">
        <f t="shared" si="10"/>
        <v>-0.5</v>
      </c>
      <c r="G146" s="98">
        <f t="shared" si="11"/>
        <v>3.7931763034207242E-7</v>
      </c>
    </row>
    <row r="147" spans="1:7" ht="12">
      <c r="B147" s="23" t="s">
        <v>258</v>
      </c>
      <c r="C147" s="40">
        <v>4</v>
      </c>
      <c r="D147" s="33">
        <v>8</v>
      </c>
      <c r="E147" s="34">
        <f t="shared" si="9"/>
        <v>4</v>
      </c>
      <c r="F147" s="104">
        <f t="shared" si="10"/>
        <v>1</v>
      </c>
      <c r="G147" s="98">
        <f t="shared" si="11"/>
        <v>3.0345410427365794E-6</v>
      </c>
    </row>
    <row r="148" spans="1:7" ht="15" customHeight="1">
      <c r="B148" s="23" t="s">
        <v>78</v>
      </c>
      <c r="C148" s="40">
        <v>107</v>
      </c>
      <c r="D148" s="33">
        <v>264</v>
      </c>
      <c r="E148" s="34">
        <f t="shared" si="9"/>
        <v>157</v>
      </c>
      <c r="F148" s="104">
        <f t="shared" si="10"/>
        <v>1.4672897196261683</v>
      </c>
      <c r="G148" s="98">
        <f t="shared" si="11"/>
        <v>1.0013985441030712E-4</v>
      </c>
    </row>
    <row r="149" spans="1:7" ht="12">
      <c r="B149" s="23" t="s">
        <v>79</v>
      </c>
      <c r="C149" s="40">
        <v>200</v>
      </c>
      <c r="D149" s="33">
        <v>362</v>
      </c>
      <c r="E149" s="34">
        <f t="shared" si="9"/>
        <v>162</v>
      </c>
      <c r="F149" s="104">
        <f t="shared" si="10"/>
        <v>0.81</v>
      </c>
      <c r="G149" s="98">
        <f t="shared" si="11"/>
        <v>1.3731298218383023E-4</v>
      </c>
    </row>
    <row r="150" spans="1:7" s="115" customFormat="1" ht="12">
      <c r="B150" s="23" t="s">
        <v>80</v>
      </c>
      <c r="C150" s="40">
        <v>9</v>
      </c>
      <c r="D150" s="33">
        <v>111</v>
      </c>
      <c r="E150" s="34">
        <f t="shared" si="9"/>
        <v>102</v>
      </c>
      <c r="F150" s="104">
        <f t="shared" si="10"/>
        <v>11.333333333333334</v>
      </c>
      <c r="G150" s="98">
        <f t="shared" si="11"/>
        <v>4.2104256967970037E-5</v>
      </c>
    </row>
    <row r="151" spans="1:7" s="79" customFormat="1" ht="12">
      <c r="B151" s="23" t="s">
        <v>193</v>
      </c>
      <c r="C151" s="40">
        <v>2262</v>
      </c>
      <c r="D151" s="33">
        <v>6935</v>
      </c>
      <c r="E151" s="34">
        <f t="shared" si="9"/>
        <v>4673</v>
      </c>
      <c r="F151" s="104">
        <f t="shared" si="10"/>
        <v>2.0658709106984969</v>
      </c>
      <c r="G151" s="98">
        <f t="shared" si="11"/>
        <v>2.6305677664222723E-3</v>
      </c>
    </row>
    <row r="152" spans="1:7" ht="12">
      <c r="B152" s="23" t="s">
        <v>82</v>
      </c>
      <c r="C152" s="40">
        <v>179</v>
      </c>
      <c r="D152" s="33">
        <v>151</v>
      </c>
      <c r="E152" s="34">
        <f t="shared" si="9"/>
        <v>-28</v>
      </c>
      <c r="F152" s="104">
        <f t="shared" si="10"/>
        <v>-0.15642458100558659</v>
      </c>
      <c r="G152" s="98">
        <f t="shared" si="11"/>
        <v>5.7276962181652934E-5</v>
      </c>
    </row>
    <row r="153" spans="1:7" ht="15" customHeight="1">
      <c r="B153" s="23" t="s">
        <v>83</v>
      </c>
      <c r="C153" s="40">
        <v>454</v>
      </c>
      <c r="D153" s="33">
        <v>601</v>
      </c>
      <c r="E153" s="34">
        <f t="shared" si="9"/>
        <v>147</v>
      </c>
      <c r="F153" s="104">
        <f t="shared" si="10"/>
        <v>0.32378854625550663</v>
      </c>
      <c r="G153" s="98">
        <f t="shared" si="11"/>
        <v>2.2796989583558552E-4</v>
      </c>
    </row>
    <row r="154" spans="1:7" ht="15" customHeight="1">
      <c r="B154" s="23" t="s">
        <v>76</v>
      </c>
      <c r="C154" s="40">
        <v>14</v>
      </c>
      <c r="D154" s="33">
        <v>66</v>
      </c>
      <c r="E154" s="34">
        <f t="shared" si="9"/>
        <v>52</v>
      </c>
      <c r="F154" s="104">
        <f t="shared" si="10"/>
        <v>3.7142857142857144</v>
      </c>
      <c r="G154" s="98">
        <f t="shared" si="11"/>
        <v>2.5034963602576781E-5</v>
      </c>
    </row>
    <row r="155" spans="1:7" ht="15" customHeight="1">
      <c r="B155" s="68" t="s">
        <v>88</v>
      </c>
      <c r="C155" s="62">
        <f>SUM(C156:C169)</f>
        <v>13067</v>
      </c>
      <c r="D155" s="62">
        <f>SUM(D156:D169)</f>
        <v>21505</v>
      </c>
      <c r="E155" s="62">
        <f t="shared" si="9"/>
        <v>8438</v>
      </c>
      <c r="F155" s="105">
        <f t="shared" si="10"/>
        <v>0.64574883293793528</v>
      </c>
      <c r="G155" s="99">
        <f t="shared" si="11"/>
        <v>8.1572256405062684E-3</v>
      </c>
    </row>
    <row r="156" spans="1:7" ht="15" customHeight="1">
      <c r="B156" s="20" t="s">
        <v>90</v>
      </c>
      <c r="C156" s="40">
        <v>329</v>
      </c>
      <c r="D156" s="33">
        <v>475</v>
      </c>
      <c r="E156" s="34">
        <f t="shared" si="9"/>
        <v>146</v>
      </c>
      <c r="F156" s="104">
        <f t="shared" si="10"/>
        <v>0.44376899696048633</v>
      </c>
      <c r="G156" s="98">
        <f t="shared" si="11"/>
        <v>1.801758744124844E-4</v>
      </c>
    </row>
    <row r="157" spans="1:7" ht="15" customHeight="1">
      <c r="B157" s="20" t="s">
        <v>91</v>
      </c>
      <c r="C157" s="40">
        <v>717</v>
      </c>
      <c r="D157" s="33">
        <v>1791</v>
      </c>
      <c r="E157" s="34">
        <f t="shared" si="9"/>
        <v>1074</v>
      </c>
      <c r="F157" s="104">
        <f t="shared" si="10"/>
        <v>1.497907949790795</v>
      </c>
      <c r="G157" s="98">
        <f t="shared" si="11"/>
        <v>6.7935787594265175E-4</v>
      </c>
    </row>
    <row r="158" spans="1:7" ht="15" customHeight="1">
      <c r="B158" s="25" t="s">
        <v>92</v>
      </c>
      <c r="C158" s="40">
        <v>1190</v>
      </c>
      <c r="D158" s="33">
        <v>1548</v>
      </c>
      <c r="E158" s="34">
        <f t="shared" si="9"/>
        <v>358</v>
      </c>
      <c r="F158" s="104">
        <f t="shared" si="10"/>
        <v>0.30084033613445377</v>
      </c>
      <c r="G158" s="98">
        <f t="shared" si="11"/>
        <v>5.8718369176952807E-4</v>
      </c>
    </row>
    <row r="159" spans="1:7" ht="15" customHeight="1">
      <c r="B159" s="26" t="s">
        <v>94</v>
      </c>
      <c r="C159" s="40">
        <v>140</v>
      </c>
      <c r="D159" s="33">
        <v>775</v>
      </c>
      <c r="E159" s="34">
        <f t="shared" si="9"/>
        <v>635</v>
      </c>
      <c r="F159" s="104">
        <f t="shared" si="10"/>
        <v>4.5357142857142856</v>
      </c>
      <c r="G159" s="98">
        <f t="shared" si="11"/>
        <v>2.9397116351510615E-4</v>
      </c>
    </row>
    <row r="160" spans="1:7" ht="15" customHeight="1">
      <c r="B160" s="26" t="s">
        <v>102</v>
      </c>
      <c r="C160" s="40">
        <v>637</v>
      </c>
      <c r="D160" s="33">
        <v>1063</v>
      </c>
      <c r="E160" s="34">
        <f t="shared" si="9"/>
        <v>426</v>
      </c>
      <c r="F160" s="104">
        <f t="shared" si="10"/>
        <v>0.66875981161695452</v>
      </c>
      <c r="G160" s="98">
        <f t="shared" si="11"/>
        <v>4.0321464105362299E-4</v>
      </c>
    </row>
    <row r="161" spans="2:7" ht="15" customHeight="1">
      <c r="B161" s="26" t="s">
        <v>96</v>
      </c>
      <c r="C161" s="40">
        <v>567</v>
      </c>
      <c r="D161" s="33">
        <v>865</v>
      </c>
      <c r="E161" s="34">
        <f t="shared" si="9"/>
        <v>298</v>
      </c>
      <c r="F161" s="104">
        <f t="shared" si="10"/>
        <v>0.52557319223985888</v>
      </c>
      <c r="G161" s="98">
        <f t="shared" si="11"/>
        <v>3.2810975024589263E-4</v>
      </c>
    </row>
    <row r="162" spans="2:7" ht="15" customHeight="1">
      <c r="B162" s="19" t="s">
        <v>97</v>
      </c>
      <c r="C162" s="40">
        <v>10</v>
      </c>
      <c r="D162" s="33">
        <v>7</v>
      </c>
      <c r="E162" s="34">
        <f t="shared" si="9"/>
        <v>-3</v>
      </c>
      <c r="F162" s="104">
        <f t="shared" si="10"/>
        <v>-0.3</v>
      </c>
      <c r="G162" s="98">
        <f t="shared" si="11"/>
        <v>2.6552234123945071E-6</v>
      </c>
    </row>
    <row r="163" spans="2:7" ht="12">
      <c r="B163" s="19" t="s">
        <v>98</v>
      </c>
      <c r="C163" s="40">
        <v>1326</v>
      </c>
      <c r="D163" s="33">
        <v>3168</v>
      </c>
      <c r="E163" s="34">
        <f t="shared" si="9"/>
        <v>1842</v>
      </c>
      <c r="F163" s="104">
        <f t="shared" si="10"/>
        <v>1.3891402714932126</v>
      </c>
      <c r="G163" s="98">
        <f t="shared" si="11"/>
        <v>1.2016782529236855E-3</v>
      </c>
    </row>
    <row r="164" spans="2:7" ht="15" customHeight="1">
      <c r="B164" s="19" t="s">
        <v>99</v>
      </c>
      <c r="C164" s="40">
        <v>3</v>
      </c>
      <c r="D164" s="33">
        <v>388</v>
      </c>
      <c r="E164" s="34">
        <f t="shared" si="9"/>
        <v>385</v>
      </c>
      <c r="F164" s="104">
        <f t="shared" si="10"/>
        <v>128.33333333333334</v>
      </c>
      <c r="G164" s="98">
        <f t="shared" si="11"/>
        <v>1.4717524057272411E-4</v>
      </c>
    </row>
    <row r="165" spans="2:7" ht="15" customHeight="1">
      <c r="B165" s="19" t="s">
        <v>95</v>
      </c>
      <c r="C165" s="40">
        <v>112</v>
      </c>
      <c r="D165" s="33">
        <v>231</v>
      </c>
      <c r="E165" s="34">
        <f t="shared" si="9"/>
        <v>119</v>
      </c>
      <c r="F165" s="104">
        <f t="shared" si="10"/>
        <v>1.0625</v>
      </c>
      <c r="G165" s="98">
        <f t="shared" si="11"/>
        <v>8.7622372609018735E-5</v>
      </c>
    </row>
    <row r="166" spans="2:7" ht="15" customHeight="1">
      <c r="B166" s="20" t="s">
        <v>100</v>
      </c>
      <c r="C166" s="40">
        <v>2088</v>
      </c>
      <c r="D166" s="33">
        <v>2951</v>
      </c>
      <c r="E166" s="34">
        <f t="shared" si="9"/>
        <v>863</v>
      </c>
      <c r="F166" s="104">
        <f t="shared" si="10"/>
        <v>0.41331417624521072</v>
      </c>
      <c r="G166" s="98">
        <f t="shared" si="11"/>
        <v>1.1193663271394558E-3</v>
      </c>
    </row>
    <row r="167" spans="2:7" ht="15" customHeight="1">
      <c r="B167" s="19" t="s">
        <v>101</v>
      </c>
      <c r="C167" s="40">
        <v>523</v>
      </c>
      <c r="D167" s="33">
        <v>1136</v>
      </c>
      <c r="E167" s="34">
        <f t="shared" si="9"/>
        <v>613</v>
      </c>
      <c r="F167" s="104">
        <f t="shared" si="10"/>
        <v>1.1720841300191205</v>
      </c>
      <c r="G167" s="98">
        <f t="shared" si="11"/>
        <v>4.3090482806859429E-4</v>
      </c>
    </row>
    <row r="168" spans="2:7" ht="17.25" customHeight="1">
      <c r="B168" s="20" t="s">
        <v>89</v>
      </c>
      <c r="C168" s="40">
        <v>5410</v>
      </c>
      <c r="D168" s="33">
        <v>6651</v>
      </c>
      <c r="E168" s="34">
        <f t="shared" si="9"/>
        <v>1241</v>
      </c>
      <c r="F168" s="104">
        <f t="shared" si="10"/>
        <v>0.22939001848428836</v>
      </c>
      <c r="G168" s="98">
        <f t="shared" si="11"/>
        <v>2.5228415594051238E-3</v>
      </c>
    </row>
    <row r="169" spans="2:7" ht="15" customHeight="1">
      <c r="B169" s="19" t="s">
        <v>93</v>
      </c>
      <c r="C169" s="40">
        <v>15</v>
      </c>
      <c r="D169" s="33">
        <v>456</v>
      </c>
      <c r="E169" s="34">
        <f t="shared" si="9"/>
        <v>441</v>
      </c>
      <c r="F169" s="104">
        <f t="shared" si="10"/>
        <v>29.4</v>
      </c>
      <c r="G169" s="98">
        <f t="shared" si="11"/>
        <v>1.7296883943598504E-4</v>
      </c>
    </row>
    <row r="170" spans="2:7" ht="15" customHeight="1">
      <c r="B170" s="68" t="s">
        <v>110</v>
      </c>
      <c r="C170" s="62">
        <f>C171+C190+C207+C213+C218</f>
        <v>1199</v>
      </c>
      <c r="D170" s="62">
        <f>D171+D190+D207+D213+D218</f>
        <v>2489</v>
      </c>
      <c r="E170" s="62">
        <f t="shared" si="9"/>
        <v>1290</v>
      </c>
      <c r="F170" s="105">
        <f t="shared" si="10"/>
        <v>1.0758965804837364</v>
      </c>
      <c r="G170" s="99">
        <f t="shared" si="11"/>
        <v>9.441215819214183E-4</v>
      </c>
    </row>
    <row r="171" spans="2:7" ht="15" customHeight="1">
      <c r="B171" s="52" t="s">
        <v>111</v>
      </c>
      <c r="C171" s="53">
        <f>SUM(C172:C189)</f>
        <v>241</v>
      </c>
      <c r="D171" s="53">
        <f>SUM(D172:D189)</f>
        <v>795</v>
      </c>
      <c r="E171" s="53">
        <f t="shared" si="9"/>
        <v>554</v>
      </c>
      <c r="F171" s="103">
        <f t="shared" si="10"/>
        <v>2.2987551867219915</v>
      </c>
      <c r="G171" s="97">
        <f t="shared" si="11"/>
        <v>3.0155751612194758E-4</v>
      </c>
    </row>
    <row r="172" spans="2:7" ht="15" customHeight="1">
      <c r="B172" s="23" t="s">
        <v>175</v>
      </c>
      <c r="C172" s="40">
        <v>3</v>
      </c>
      <c r="D172" s="33">
        <v>1</v>
      </c>
      <c r="E172" s="34">
        <f t="shared" si="9"/>
        <v>-2</v>
      </c>
      <c r="F172" s="104">
        <f t="shared" si="10"/>
        <v>-0.66666666666666663</v>
      </c>
      <c r="G172" s="98">
        <f t="shared" si="11"/>
        <v>3.7931763034207242E-7</v>
      </c>
    </row>
    <row r="173" spans="2:7" s="12" customFormat="1" ht="15" customHeight="1">
      <c r="B173" s="23" t="s">
        <v>208</v>
      </c>
      <c r="C173" s="40">
        <v>55</v>
      </c>
      <c r="D173" s="33">
        <v>480</v>
      </c>
      <c r="E173" s="34">
        <f t="shared" si="9"/>
        <v>425</v>
      </c>
      <c r="F173" s="104">
        <f t="shared" si="10"/>
        <v>7.7272727272727275</v>
      </c>
      <c r="G173" s="98">
        <f t="shared" si="11"/>
        <v>1.8207246256419477E-4</v>
      </c>
    </row>
    <row r="174" spans="2:7" ht="15" customHeight="1">
      <c r="B174" s="23" t="s">
        <v>176</v>
      </c>
      <c r="C174" s="40">
        <v>3</v>
      </c>
      <c r="D174" s="33">
        <v>0</v>
      </c>
      <c r="E174" s="34">
        <f t="shared" si="9"/>
        <v>-3</v>
      </c>
      <c r="F174" s="104">
        <f t="shared" si="10"/>
        <v>-1</v>
      </c>
      <c r="G174" s="98">
        <f t="shared" si="11"/>
        <v>0</v>
      </c>
    </row>
    <row r="175" spans="2:7" ht="15" customHeight="1">
      <c r="B175" s="23" t="s">
        <v>113</v>
      </c>
      <c r="C175" s="40">
        <v>1</v>
      </c>
      <c r="D175" s="33">
        <v>19</v>
      </c>
      <c r="E175" s="34">
        <f t="shared" si="9"/>
        <v>18</v>
      </c>
      <c r="F175" s="104">
        <f t="shared" si="10"/>
        <v>18</v>
      </c>
      <c r="G175" s="98">
        <f t="shared" si="11"/>
        <v>7.2070349764993763E-6</v>
      </c>
    </row>
    <row r="176" spans="2:7" s="115" customFormat="1" ht="15" customHeight="1">
      <c r="B176" s="23" t="s">
        <v>112</v>
      </c>
      <c r="C176" s="40">
        <v>6</v>
      </c>
      <c r="D176" s="33">
        <v>40</v>
      </c>
      <c r="E176" s="34">
        <f t="shared" si="9"/>
        <v>34</v>
      </c>
      <c r="F176" s="104">
        <f t="shared" si="10"/>
        <v>5.666666666666667</v>
      </c>
      <c r="G176" s="98">
        <f t="shared" si="11"/>
        <v>1.5172705213682897E-5</v>
      </c>
    </row>
    <row r="177" spans="1:7" ht="15" customHeight="1">
      <c r="B177" s="23" t="s">
        <v>116</v>
      </c>
      <c r="C177" s="40">
        <v>63</v>
      </c>
      <c r="D177" s="33">
        <v>74</v>
      </c>
      <c r="E177" s="34">
        <f t="shared" si="9"/>
        <v>11</v>
      </c>
      <c r="F177" s="104">
        <f t="shared" si="10"/>
        <v>0.17460317460317459</v>
      </c>
      <c r="G177" s="98">
        <f t="shared" si="11"/>
        <v>2.8069504645313359E-5</v>
      </c>
    </row>
    <row r="178" spans="1:7" ht="15" customHeight="1">
      <c r="B178" s="23" t="s">
        <v>117</v>
      </c>
      <c r="C178" s="40">
        <v>4</v>
      </c>
      <c r="D178" s="33">
        <v>7</v>
      </c>
      <c r="E178" s="34">
        <f t="shared" si="9"/>
        <v>3</v>
      </c>
      <c r="F178" s="104">
        <f t="shared" si="10"/>
        <v>0.75</v>
      </c>
      <c r="G178" s="98">
        <f t="shared" si="11"/>
        <v>2.6552234123945071E-6</v>
      </c>
    </row>
    <row r="179" spans="1:7" ht="15" customHeight="1">
      <c r="B179" s="23" t="s">
        <v>177</v>
      </c>
      <c r="C179" s="40">
        <v>1</v>
      </c>
      <c r="D179" s="33">
        <v>3</v>
      </c>
      <c r="E179" s="34">
        <f t="shared" si="9"/>
        <v>2</v>
      </c>
      <c r="F179" s="104">
        <f t="shared" si="10"/>
        <v>2</v>
      </c>
      <c r="G179" s="98">
        <f t="shared" si="11"/>
        <v>1.1379528910262172E-6</v>
      </c>
    </row>
    <row r="180" spans="1:7" ht="15" customHeight="1">
      <c r="B180" s="23" t="s">
        <v>218</v>
      </c>
      <c r="C180" s="40">
        <v>29</v>
      </c>
      <c r="D180" s="33">
        <v>18</v>
      </c>
      <c r="E180" s="34">
        <f t="shared" si="9"/>
        <v>-11</v>
      </c>
      <c r="F180" s="104">
        <f t="shared" si="10"/>
        <v>-0.37931034482758619</v>
      </c>
      <c r="G180" s="98">
        <f t="shared" si="11"/>
        <v>6.8277173461573041E-6</v>
      </c>
    </row>
    <row r="181" spans="1:7" ht="15" customHeight="1">
      <c r="B181" s="23" t="s">
        <v>178</v>
      </c>
      <c r="C181" s="40">
        <v>0</v>
      </c>
      <c r="D181" s="33">
        <v>4</v>
      </c>
      <c r="E181" s="34">
        <f t="shared" si="9"/>
        <v>4</v>
      </c>
      <c r="F181" s="104"/>
      <c r="G181" s="98">
        <f t="shared" si="11"/>
        <v>1.5172705213682897E-6</v>
      </c>
    </row>
    <row r="182" spans="1:7" ht="15" customHeight="1">
      <c r="B182" s="23" t="s">
        <v>179</v>
      </c>
      <c r="C182" s="40">
        <v>4</v>
      </c>
      <c r="D182" s="33">
        <v>4</v>
      </c>
      <c r="E182" s="34">
        <f t="shared" si="9"/>
        <v>0</v>
      </c>
      <c r="F182" s="104">
        <f t="shared" si="10"/>
        <v>0</v>
      </c>
      <c r="G182" s="98">
        <f t="shared" si="11"/>
        <v>1.5172705213682897E-6</v>
      </c>
    </row>
    <row r="183" spans="1:7" ht="15" customHeight="1">
      <c r="B183" s="23" t="s">
        <v>180</v>
      </c>
      <c r="C183" s="40">
        <v>4</v>
      </c>
      <c r="D183" s="33">
        <v>1</v>
      </c>
      <c r="E183" s="34">
        <f t="shared" si="9"/>
        <v>-3</v>
      </c>
      <c r="F183" s="104">
        <f t="shared" si="10"/>
        <v>-0.75</v>
      </c>
      <c r="G183" s="98">
        <f t="shared" si="11"/>
        <v>3.7931763034207242E-7</v>
      </c>
    </row>
    <row r="184" spans="1:7" ht="12.75" customHeight="1">
      <c r="B184" s="23" t="s">
        <v>118</v>
      </c>
      <c r="C184" s="40">
        <v>5</v>
      </c>
      <c r="D184" s="33">
        <v>5</v>
      </c>
      <c r="E184" s="34">
        <f t="shared" si="9"/>
        <v>0</v>
      </c>
      <c r="F184" s="104">
        <f t="shared" si="10"/>
        <v>0</v>
      </c>
      <c r="G184" s="98">
        <f t="shared" si="11"/>
        <v>1.8965881517103622E-6</v>
      </c>
    </row>
    <row r="185" spans="1:7" ht="12">
      <c r="B185" s="23" t="s">
        <v>181</v>
      </c>
      <c r="C185" s="40">
        <v>16</v>
      </c>
      <c r="D185" s="33">
        <v>54</v>
      </c>
      <c r="E185" s="34">
        <f t="shared" si="9"/>
        <v>38</v>
      </c>
      <c r="F185" s="104">
        <f t="shared" si="10"/>
        <v>2.375</v>
      </c>
      <c r="G185" s="98">
        <f t="shared" si="11"/>
        <v>2.0483152038471911E-5</v>
      </c>
    </row>
    <row r="186" spans="1:7" ht="15" customHeight="1">
      <c r="B186" s="23" t="s">
        <v>119</v>
      </c>
      <c r="C186" s="40">
        <v>7</v>
      </c>
      <c r="D186" s="33">
        <v>24</v>
      </c>
      <c r="E186" s="34">
        <f t="shared" si="9"/>
        <v>17</v>
      </c>
      <c r="F186" s="104">
        <f t="shared" si="10"/>
        <v>2.4285714285714284</v>
      </c>
      <c r="G186" s="98">
        <f t="shared" si="11"/>
        <v>9.1036231282097376E-6</v>
      </c>
    </row>
    <row r="187" spans="1:7" ht="15" customHeight="1">
      <c r="B187" s="23" t="s">
        <v>120</v>
      </c>
      <c r="C187" s="40">
        <v>9</v>
      </c>
      <c r="D187" s="33">
        <v>26</v>
      </c>
      <c r="E187" s="34">
        <f t="shared" si="9"/>
        <v>17</v>
      </c>
      <c r="F187" s="104">
        <f t="shared" si="10"/>
        <v>1.8888888888888888</v>
      </c>
      <c r="G187" s="98">
        <f t="shared" si="11"/>
        <v>9.8622583888938839E-6</v>
      </c>
    </row>
    <row r="188" spans="1:7" ht="15" customHeight="1">
      <c r="B188" s="23" t="s">
        <v>114</v>
      </c>
      <c r="C188" s="40">
        <v>4</v>
      </c>
      <c r="D188" s="33">
        <v>4</v>
      </c>
      <c r="E188" s="34">
        <f t="shared" si="9"/>
        <v>0</v>
      </c>
      <c r="F188" s="104">
        <f t="shared" si="10"/>
        <v>0</v>
      </c>
      <c r="G188" s="98">
        <f t="shared" si="11"/>
        <v>1.5172705213682897E-6</v>
      </c>
    </row>
    <row r="189" spans="1:7" ht="12">
      <c r="B189" s="23" t="s">
        <v>115</v>
      </c>
      <c r="C189" s="40">
        <v>27</v>
      </c>
      <c r="D189" s="33">
        <v>31</v>
      </c>
      <c r="E189" s="34">
        <f t="shared" si="9"/>
        <v>4</v>
      </c>
      <c r="F189" s="104">
        <f t="shared" si="10"/>
        <v>0.14814814814814814</v>
      </c>
      <c r="G189" s="98">
        <f t="shared" si="11"/>
        <v>1.1758846540604246E-5</v>
      </c>
    </row>
    <row r="190" spans="1:7" ht="15" customHeight="1">
      <c r="B190" s="52" t="s">
        <v>126</v>
      </c>
      <c r="C190" s="60">
        <f>SUM(C191:C206)</f>
        <v>241</v>
      </c>
      <c r="D190" s="60">
        <f>SUM(D191:D206)</f>
        <v>405</v>
      </c>
      <c r="E190" s="53">
        <f t="shared" si="9"/>
        <v>164</v>
      </c>
      <c r="F190" s="103">
        <f t="shared" si="10"/>
        <v>0.68049792531120334</v>
      </c>
      <c r="G190" s="97">
        <f t="shared" si="11"/>
        <v>1.5362364028853934E-4</v>
      </c>
    </row>
    <row r="191" spans="1:7" ht="15" customHeight="1">
      <c r="A191" s="14"/>
      <c r="B191" s="20" t="s">
        <v>267</v>
      </c>
      <c r="C191" s="40">
        <v>3</v>
      </c>
      <c r="D191" s="33">
        <v>5</v>
      </c>
      <c r="E191" s="34">
        <f t="shared" si="9"/>
        <v>2</v>
      </c>
      <c r="F191" s="104">
        <f t="shared" si="10"/>
        <v>0.66666666666666663</v>
      </c>
      <c r="G191" s="98">
        <f t="shared" si="11"/>
        <v>1.8965881517103622E-6</v>
      </c>
    </row>
    <row r="192" spans="1:7" s="114" customFormat="1" ht="15" customHeight="1">
      <c r="A192" s="14"/>
      <c r="B192" s="20" t="s">
        <v>200</v>
      </c>
      <c r="C192" s="40">
        <v>1</v>
      </c>
      <c r="D192" s="33">
        <v>6</v>
      </c>
      <c r="E192" s="34">
        <f t="shared" si="9"/>
        <v>5</v>
      </c>
      <c r="F192" s="104">
        <f t="shared" si="10"/>
        <v>5</v>
      </c>
      <c r="G192" s="98">
        <f t="shared" si="11"/>
        <v>2.2759057820524344E-6</v>
      </c>
    </row>
    <row r="193" spans="1:7" ht="15" customHeight="1">
      <c r="A193" s="14"/>
      <c r="B193" s="22" t="s">
        <v>123</v>
      </c>
      <c r="C193" s="40">
        <v>2</v>
      </c>
      <c r="D193" s="33">
        <v>5</v>
      </c>
      <c r="E193" s="34">
        <f t="shared" si="9"/>
        <v>3</v>
      </c>
      <c r="F193" s="104">
        <f t="shared" si="10"/>
        <v>1.5</v>
      </c>
      <c r="G193" s="98">
        <f t="shared" si="11"/>
        <v>1.8965881517103622E-6</v>
      </c>
    </row>
    <row r="194" spans="1:7" s="114" customFormat="1" ht="15" customHeight="1">
      <c r="A194" s="14"/>
      <c r="B194" s="22" t="s">
        <v>182</v>
      </c>
      <c r="C194" s="40">
        <v>23</v>
      </c>
      <c r="D194" s="33">
        <v>20</v>
      </c>
      <c r="E194" s="34">
        <f t="shared" si="9"/>
        <v>-3</v>
      </c>
      <c r="F194" s="104">
        <f t="shared" si="10"/>
        <v>-0.13043478260869565</v>
      </c>
      <c r="G194" s="98">
        <f t="shared" si="11"/>
        <v>7.5863526068414486E-6</v>
      </c>
    </row>
    <row r="195" spans="1:7" s="114" customFormat="1" ht="15" customHeight="1">
      <c r="A195" s="14"/>
      <c r="B195" s="22" t="s">
        <v>203</v>
      </c>
      <c r="C195" s="40">
        <v>0</v>
      </c>
      <c r="D195" s="33">
        <v>4</v>
      </c>
      <c r="E195" s="34">
        <f t="shared" si="9"/>
        <v>4</v>
      </c>
      <c r="F195" s="104"/>
      <c r="G195" s="98">
        <f t="shared" si="11"/>
        <v>1.5172705213682897E-6</v>
      </c>
    </row>
    <row r="196" spans="1:7" ht="15" customHeight="1">
      <c r="A196" s="14"/>
      <c r="B196" s="23" t="s">
        <v>121</v>
      </c>
      <c r="C196" s="40">
        <v>15</v>
      </c>
      <c r="D196" s="33">
        <v>28</v>
      </c>
      <c r="E196" s="34">
        <f t="shared" si="9"/>
        <v>13</v>
      </c>
      <c r="F196" s="104">
        <f t="shared" si="10"/>
        <v>0.8666666666666667</v>
      </c>
      <c r="G196" s="98">
        <f t="shared" si="11"/>
        <v>1.0620893649578028E-5</v>
      </c>
    </row>
    <row r="197" spans="1:7" ht="15" customHeight="1">
      <c r="A197" s="14"/>
      <c r="B197" s="23" t="s">
        <v>122</v>
      </c>
      <c r="C197" s="40">
        <v>2</v>
      </c>
      <c r="D197" s="33">
        <v>7</v>
      </c>
      <c r="E197" s="34">
        <f t="shared" si="9"/>
        <v>5</v>
      </c>
      <c r="F197" s="104">
        <f t="shared" si="10"/>
        <v>2.5</v>
      </c>
      <c r="G197" s="98">
        <f t="shared" si="11"/>
        <v>2.6552234123945071E-6</v>
      </c>
    </row>
    <row r="198" spans="1:7" ht="15" customHeight="1">
      <c r="A198" s="14"/>
      <c r="B198" s="23" t="s">
        <v>183</v>
      </c>
      <c r="C198" s="40">
        <v>1</v>
      </c>
      <c r="D198" s="33">
        <v>5</v>
      </c>
      <c r="E198" s="34">
        <f t="shared" si="9"/>
        <v>4</v>
      </c>
      <c r="F198" s="104">
        <f t="shared" si="10"/>
        <v>4</v>
      </c>
      <c r="G198" s="98">
        <f t="shared" si="11"/>
        <v>1.8965881517103622E-6</v>
      </c>
    </row>
    <row r="199" spans="1:7" ht="15" customHeight="1">
      <c r="A199" s="14"/>
      <c r="B199" s="23" t="s">
        <v>137</v>
      </c>
      <c r="C199" s="40">
        <v>8</v>
      </c>
      <c r="D199" s="33">
        <v>3</v>
      </c>
      <c r="E199" s="34">
        <f t="shared" si="9"/>
        <v>-5</v>
      </c>
      <c r="F199" s="104">
        <f t="shared" si="10"/>
        <v>-0.625</v>
      </c>
      <c r="G199" s="98">
        <f t="shared" si="11"/>
        <v>1.1379528910262172E-6</v>
      </c>
    </row>
    <row r="200" spans="1:7" ht="15" customHeight="1">
      <c r="A200" s="14"/>
      <c r="B200" s="23" t="s">
        <v>268</v>
      </c>
      <c r="C200" s="40">
        <v>0</v>
      </c>
      <c r="D200" s="33">
        <v>6</v>
      </c>
      <c r="E200" s="34">
        <f t="shared" ref="E200:E228" si="12">D200-C200</f>
        <v>6</v>
      </c>
      <c r="F200" s="104"/>
      <c r="G200" s="98">
        <f t="shared" si="11"/>
        <v>2.2759057820524344E-6</v>
      </c>
    </row>
    <row r="201" spans="1:7" ht="15" customHeight="1">
      <c r="A201" s="14"/>
      <c r="B201" s="23" t="s">
        <v>184</v>
      </c>
      <c r="C201" s="40">
        <v>1</v>
      </c>
      <c r="D201" s="33">
        <v>6</v>
      </c>
      <c r="E201" s="34">
        <f t="shared" si="12"/>
        <v>5</v>
      </c>
      <c r="F201" s="104">
        <f t="shared" ref="F201:F205" si="13">E201/C201</f>
        <v>5</v>
      </c>
      <c r="G201" s="98">
        <f t="shared" si="11"/>
        <v>2.2759057820524344E-6</v>
      </c>
    </row>
    <row r="202" spans="1:7" s="107" customFormat="1" ht="15" customHeight="1">
      <c r="A202" s="14"/>
      <c r="B202" s="23" t="s">
        <v>185</v>
      </c>
      <c r="C202" s="40">
        <v>3</v>
      </c>
      <c r="D202" s="33">
        <v>0</v>
      </c>
      <c r="E202" s="34">
        <f t="shared" si="12"/>
        <v>-3</v>
      </c>
      <c r="F202" s="104">
        <f t="shared" si="13"/>
        <v>-1</v>
      </c>
      <c r="G202" s="98">
        <f t="shared" si="11"/>
        <v>0</v>
      </c>
    </row>
    <row r="203" spans="1:7" s="107" customFormat="1" ht="15" customHeight="1">
      <c r="A203" s="14"/>
      <c r="B203" s="23" t="s">
        <v>124</v>
      </c>
      <c r="C203" s="40">
        <v>170</v>
      </c>
      <c r="D203" s="33">
        <v>300</v>
      </c>
      <c r="E203" s="34">
        <f t="shared" si="12"/>
        <v>130</v>
      </c>
      <c r="F203" s="104">
        <f t="shared" si="13"/>
        <v>0.76470588235294112</v>
      </c>
      <c r="G203" s="98">
        <f t="shared" ref="G203:G205" si="14">D203/$D$2</f>
        <v>1.1379528910262173E-4</v>
      </c>
    </row>
    <row r="204" spans="1:7" ht="15" customHeight="1">
      <c r="A204" s="14"/>
      <c r="B204" s="19" t="s">
        <v>125</v>
      </c>
      <c r="C204" s="40">
        <v>6</v>
      </c>
      <c r="D204" s="33">
        <v>4</v>
      </c>
      <c r="E204" s="34">
        <f t="shared" si="12"/>
        <v>-2</v>
      </c>
      <c r="F204" s="104">
        <f t="shared" si="13"/>
        <v>-0.33333333333333331</v>
      </c>
      <c r="G204" s="98">
        <f t="shared" si="14"/>
        <v>1.5172705213682897E-6</v>
      </c>
    </row>
    <row r="205" spans="1:7" ht="15" customHeight="1">
      <c r="A205" s="14"/>
      <c r="B205" s="23" t="s">
        <v>186</v>
      </c>
      <c r="C205" s="40">
        <v>5</v>
      </c>
      <c r="D205" s="33">
        <v>5</v>
      </c>
      <c r="E205" s="34">
        <f t="shared" si="12"/>
        <v>0</v>
      </c>
      <c r="F205" s="104">
        <f t="shared" si="13"/>
        <v>0</v>
      </c>
      <c r="G205" s="98">
        <f t="shared" si="14"/>
        <v>1.8965881517103622E-6</v>
      </c>
    </row>
    <row r="206" spans="1:7" ht="15" customHeight="1">
      <c r="A206" s="14"/>
      <c r="B206" s="23" t="s">
        <v>269</v>
      </c>
      <c r="C206" s="40">
        <v>1</v>
      </c>
      <c r="D206" s="33">
        <v>1</v>
      </c>
      <c r="E206" s="34">
        <f t="shared" si="12"/>
        <v>0</v>
      </c>
      <c r="F206" s="104">
        <f t="shared" ref="F206" si="15">E206/C206</f>
        <v>0</v>
      </c>
      <c r="G206" s="98">
        <f t="shared" ref="G206:G228" si="16">D206/$D$2</f>
        <v>3.7931763034207242E-7</v>
      </c>
    </row>
    <row r="207" spans="1:7" ht="15" customHeight="1">
      <c r="B207" s="52" t="s">
        <v>127</v>
      </c>
      <c r="C207" s="53">
        <f>SUM(C208:C212)</f>
        <v>538</v>
      </c>
      <c r="D207" s="53">
        <f>SUM(D208:D212)</f>
        <v>590</v>
      </c>
      <c r="E207" s="53">
        <f>D207-C207</f>
        <v>52</v>
      </c>
      <c r="F207" s="103">
        <f>E207/C207</f>
        <v>9.6654275092936809E-2</v>
      </c>
      <c r="G207" s="97">
        <f t="shared" si="16"/>
        <v>2.2379740190182275E-4</v>
      </c>
    </row>
    <row r="208" spans="1:7" ht="13.5" customHeight="1">
      <c r="B208" s="23" t="s">
        <v>187</v>
      </c>
      <c r="C208" s="40">
        <v>3</v>
      </c>
      <c r="D208" s="33">
        <v>2</v>
      </c>
      <c r="E208" s="34">
        <f t="shared" si="12"/>
        <v>-1</v>
      </c>
      <c r="F208" s="104">
        <f t="shared" ref="F208:F210" si="17">E208/C208</f>
        <v>-0.33333333333333331</v>
      </c>
      <c r="G208" s="98">
        <f t="shared" si="16"/>
        <v>7.5863526068414484E-7</v>
      </c>
    </row>
    <row r="209" spans="1:7" ht="15" customHeight="1">
      <c r="A209" s="14"/>
      <c r="B209" s="22" t="s">
        <v>188</v>
      </c>
      <c r="C209" s="40">
        <v>1</v>
      </c>
      <c r="D209" s="33">
        <v>0</v>
      </c>
      <c r="E209" s="34">
        <f t="shared" si="12"/>
        <v>-1</v>
      </c>
      <c r="F209" s="104">
        <f t="shared" si="17"/>
        <v>-1</v>
      </c>
      <c r="G209" s="98">
        <f t="shared" si="16"/>
        <v>0</v>
      </c>
    </row>
    <row r="210" spans="1:7" ht="15" customHeight="1">
      <c r="A210" s="14"/>
      <c r="B210" s="23" t="s">
        <v>189</v>
      </c>
      <c r="C210" s="40">
        <v>2</v>
      </c>
      <c r="D210" s="33">
        <v>3</v>
      </c>
      <c r="E210" s="34">
        <f t="shared" si="12"/>
        <v>1</v>
      </c>
      <c r="F210" s="104">
        <f t="shared" si="17"/>
        <v>0.5</v>
      </c>
      <c r="G210" s="98">
        <f t="shared" si="16"/>
        <v>1.1379528910262172E-6</v>
      </c>
    </row>
    <row r="211" spans="1:7" ht="15" customHeight="1">
      <c r="A211" s="14"/>
      <c r="B211" s="23" t="s">
        <v>127</v>
      </c>
      <c r="C211" s="40">
        <v>531</v>
      </c>
      <c r="D211" s="33">
        <v>583</v>
      </c>
      <c r="E211" s="34">
        <f t="shared" si="12"/>
        <v>52</v>
      </c>
      <c r="F211" s="104">
        <f t="shared" ref="F211:F212" si="18">E211/C211</f>
        <v>9.7928436911487754E-2</v>
      </c>
      <c r="G211" s="98">
        <f t="shared" si="16"/>
        <v>2.2114217848942823E-4</v>
      </c>
    </row>
    <row r="212" spans="1:7" ht="15" customHeight="1">
      <c r="B212" s="22" t="s">
        <v>199</v>
      </c>
      <c r="C212" s="40">
        <v>1</v>
      </c>
      <c r="D212" s="33">
        <v>2</v>
      </c>
      <c r="E212" s="34">
        <f t="shared" si="12"/>
        <v>1</v>
      </c>
      <c r="F212" s="104">
        <f t="shared" si="18"/>
        <v>1</v>
      </c>
      <c r="G212" s="98">
        <f t="shared" si="16"/>
        <v>7.5863526068414484E-7</v>
      </c>
    </row>
    <row r="213" spans="1:7">
      <c r="B213" s="52" t="s">
        <v>128</v>
      </c>
      <c r="C213" s="53">
        <f>SUM(C214:C217)</f>
        <v>153</v>
      </c>
      <c r="D213" s="53">
        <f>SUM(D214:D217)</f>
        <v>640</v>
      </c>
      <c r="E213" s="53">
        <f t="shared" si="12"/>
        <v>487</v>
      </c>
      <c r="F213" s="103">
        <f t="shared" ref="F213:F228" si="19">E213/C213</f>
        <v>3.1830065359477122</v>
      </c>
      <c r="G213" s="97">
        <f t="shared" si="16"/>
        <v>2.4276328341892636E-4</v>
      </c>
    </row>
    <row r="214" spans="1:7" ht="15" customHeight="1">
      <c r="B214" s="19" t="s">
        <v>129</v>
      </c>
      <c r="C214" s="40">
        <v>21</v>
      </c>
      <c r="D214" s="33">
        <v>41</v>
      </c>
      <c r="E214" s="34">
        <f t="shared" si="12"/>
        <v>20</v>
      </c>
      <c r="F214" s="104">
        <f t="shared" si="19"/>
        <v>0.95238095238095233</v>
      </c>
      <c r="G214" s="98">
        <f t="shared" si="16"/>
        <v>1.555202284402497E-5</v>
      </c>
    </row>
    <row r="215" spans="1:7" ht="15" customHeight="1">
      <c r="B215" s="19" t="s">
        <v>130</v>
      </c>
      <c r="C215" s="40">
        <v>41</v>
      </c>
      <c r="D215" s="33">
        <v>220</v>
      </c>
      <c r="E215" s="34">
        <f t="shared" si="12"/>
        <v>179</v>
      </c>
      <c r="F215" s="104">
        <f t="shared" si="19"/>
        <v>4.3658536585365857</v>
      </c>
      <c r="G215" s="98">
        <f t="shared" si="16"/>
        <v>8.3449878675255935E-5</v>
      </c>
    </row>
    <row r="216" spans="1:7" ht="15" customHeight="1">
      <c r="B216" s="19" t="s">
        <v>131</v>
      </c>
      <c r="C216" s="40">
        <v>7</v>
      </c>
      <c r="D216" s="33">
        <v>159</v>
      </c>
      <c r="E216" s="34">
        <f t="shared" si="12"/>
        <v>152</v>
      </c>
      <c r="F216" s="104">
        <f t="shared" si="19"/>
        <v>21.714285714285715</v>
      </c>
      <c r="G216" s="98">
        <f t="shared" si="16"/>
        <v>6.0311503224389519E-5</v>
      </c>
    </row>
    <row r="217" spans="1:7" ht="15" customHeight="1">
      <c r="B217" s="19" t="s">
        <v>132</v>
      </c>
      <c r="C217" s="40">
        <v>84</v>
      </c>
      <c r="D217" s="33">
        <v>220</v>
      </c>
      <c r="E217" s="34">
        <f t="shared" si="12"/>
        <v>136</v>
      </c>
      <c r="F217" s="104">
        <f t="shared" si="19"/>
        <v>1.6190476190476191</v>
      </c>
      <c r="G217" s="98">
        <f t="shared" si="16"/>
        <v>8.3449878675255935E-5</v>
      </c>
    </row>
    <row r="218" spans="1:7">
      <c r="B218" s="52" t="s">
        <v>133</v>
      </c>
      <c r="C218" s="56">
        <f>SUM(C219:C225)</f>
        <v>26</v>
      </c>
      <c r="D218" s="56">
        <f>SUM(D219:D225)</f>
        <v>59</v>
      </c>
      <c r="E218" s="53">
        <f t="shared" si="12"/>
        <v>33</v>
      </c>
      <c r="F218" s="103">
        <f t="shared" si="19"/>
        <v>1.2692307692307692</v>
      </c>
      <c r="G218" s="97">
        <f t="shared" si="16"/>
        <v>2.2379740190182273E-5</v>
      </c>
    </row>
    <row r="219" spans="1:7" ht="12">
      <c r="B219" s="23" t="s">
        <v>190</v>
      </c>
      <c r="C219" s="40">
        <v>0</v>
      </c>
      <c r="D219" s="33">
        <v>1</v>
      </c>
      <c r="E219" s="34">
        <f t="shared" si="12"/>
        <v>1</v>
      </c>
      <c r="F219" s="104"/>
      <c r="G219" s="98">
        <f t="shared" si="16"/>
        <v>3.7931763034207242E-7</v>
      </c>
    </row>
    <row r="220" spans="1:7" ht="12">
      <c r="B220" s="23" t="s">
        <v>135</v>
      </c>
      <c r="C220" s="40">
        <v>8</v>
      </c>
      <c r="D220" s="33">
        <v>29</v>
      </c>
      <c r="E220" s="34">
        <f t="shared" si="12"/>
        <v>21</v>
      </c>
      <c r="F220" s="104">
        <f t="shared" si="19"/>
        <v>2.625</v>
      </c>
      <c r="G220" s="98">
        <f t="shared" si="16"/>
        <v>1.10002112799201E-5</v>
      </c>
    </row>
    <row r="221" spans="1:7" ht="12">
      <c r="B221" s="23" t="s">
        <v>191</v>
      </c>
      <c r="C221" s="40">
        <v>0</v>
      </c>
      <c r="D221" s="33">
        <v>0</v>
      </c>
      <c r="E221" s="34">
        <f t="shared" si="12"/>
        <v>0</v>
      </c>
      <c r="F221" s="104"/>
      <c r="G221" s="98">
        <f t="shared" si="16"/>
        <v>0</v>
      </c>
    </row>
    <row r="222" spans="1:7" ht="12">
      <c r="B222" s="23" t="s">
        <v>204</v>
      </c>
      <c r="C222" s="40">
        <v>5</v>
      </c>
      <c r="D222" s="33">
        <v>0</v>
      </c>
      <c r="E222" s="34">
        <f t="shared" si="12"/>
        <v>-5</v>
      </c>
      <c r="F222" s="104">
        <f t="shared" si="19"/>
        <v>-1</v>
      </c>
      <c r="G222" s="98">
        <f t="shared" si="16"/>
        <v>0</v>
      </c>
    </row>
    <row r="223" spans="1:7" ht="12">
      <c r="B223" s="23" t="s">
        <v>192</v>
      </c>
      <c r="C223" s="40">
        <v>8</v>
      </c>
      <c r="D223" s="33">
        <v>29</v>
      </c>
      <c r="E223" s="34">
        <f t="shared" si="12"/>
        <v>21</v>
      </c>
      <c r="F223" s="104">
        <f t="shared" si="19"/>
        <v>2.625</v>
      </c>
      <c r="G223" s="98">
        <f t="shared" si="16"/>
        <v>1.10002112799201E-5</v>
      </c>
    </row>
    <row r="224" spans="1:7" ht="12">
      <c r="B224" s="23" t="s">
        <v>134</v>
      </c>
      <c r="C224" s="40">
        <v>0</v>
      </c>
      <c r="D224" s="33">
        <v>0</v>
      </c>
      <c r="E224" s="34">
        <f t="shared" si="12"/>
        <v>0</v>
      </c>
      <c r="F224" s="104"/>
      <c r="G224" s="98">
        <f t="shared" si="16"/>
        <v>0</v>
      </c>
    </row>
    <row r="225" spans="2:7" s="12" customFormat="1" ht="12">
      <c r="B225" s="23" t="s">
        <v>232</v>
      </c>
      <c r="C225" s="40">
        <v>5</v>
      </c>
      <c r="D225" s="33">
        <v>0</v>
      </c>
      <c r="E225" s="34">
        <f t="shared" si="12"/>
        <v>-5</v>
      </c>
      <c r="F225" s="104">
        <f t="shared" si="19"/>
        <v>-1</v>
      </c>
      <c r="G225" s="98">
        <f t="shared" si="16"/>
        <v>0</v>
      </c>
    </row>
    <row r="226" spans="2:7">
      <c r="B226" s="70" t="s">
        <v>196</v>
      </c>
      <c r="C226" s="63">
        <f>SUM(C227:C228)</f>
        <v>1342</v>
      </c>
      <c r="D226" s="63">
        <f>SUM(D227:D228)</f>
        <v>2145</v>
      </c>
      <c r="E226" s="62">
        <f>D226-C226</f>
        <v>803</v>
      </c>
      <c r="F226" s="105">
        <f t="shared" si="19"/>
        <v>0.59836065573770492</v>
      </c>
      <c r="G226" s="99">
        <f t="shared" si="16"/>
        <v>8.136363170837454E-4</v>
      </c>
    </row>
    <row r="227" spans="2:7" ht="12">
      <c r="B227" s="19" t="s">
        <v>138</v>
      </c>
      <c r="C227" s="40">
        <v>1248</v>
      </c>
      <c r="D227" s="33">
        <v>2030</v>
      </c>
      <c r="E227" s="34">
        <f>D227-C227</f>
        <v>782</v>
      </c>
      <c r="F227" s="104">
        <f t="shared" si="19"/>
        <v>0.6266025641025641</v>
      </c>
      <c r="G227" s="98">
        <f t="shared" si="16"/>
        <v>7.7001478959440707E-4</v>
      </c>
    </row>
    <row r="228" spans="2:7" ht="12.75" thickBot="1">
      <c r="B228" s="27" t="s">
        <v>136</v>
      </c>
      <c r="C228" s="43">
        <v>94</v>
      </c>
      <c r="D228" s="42">
        <v>115</v>
      </c>
      <c r="E228" s="35">
        <f t="shared" si="12"/>
        <v>21</v>
      </c>
      <c r="F228" s="106">
        <f t="shared" si="19"/>
        <v>0.22340425531914893</v>
      </c>
      <c r="G228" s="101">
        <f t="shared" si="16"/>
        <v>4.3621527489338329E-5</v>
      </c>
    </row>
    <row r="229" spans="2:7" s="78" customFormat="1" ht="12">
      <c r="B229" s="93"/>
      <c r="C229" s="94"/>
      <c r="D229" s="94"/>
      <c r="E229" s="94"/>
      <c r="F229" s="115"/>
      <c r="G229" s="115"/>
    </row>
    <row r="230" spans="2:7" s="78" customFormat="1" ht="12">
      <c r="B230" s="93"/>
      <c r="C230" s="94"/>
      <c r="D230" s="94"/>
      <c r="E230" s="94"/>
      <c r="F230" s="115"/>
      <c r="G230" s="115"/>
    </row>
    <row r="231" spans="2:7" s="78" customFormat="1" ht="12">
      <c r="B231" s="93"/>
      <c r="C231" s="94"/>
      <c r="D231" s="94"/>
      <c r="E231" s="94"/>
      <c r="F231" s="115"/>
      <c r="G231" s="115"/>
    </row>
    <row r="232" spans="2:7" s="78" customFormat="1" ht="12">
      <c r="B232" s="93"/>
      <c r="C232" s="94"/>
      <c r="D232" s="94"/>
      <c r="E232" s="94"/>
      <c r="F232" s="115"/>
      <c r="G232" s="115"/>
    </row>
    <row r="233" spans="2:7" ht="15" customHeight="1">
      <c r="B233" s="117" t="s">
        <v>150</v>
      </c>
      <c r="C233" s="118"/>
      <c r="D233" s="118"/>
      <c r="E233" s="118"/>
      <c r="F233" s="118"/>
    </row>
    <row r="244" spans="6:6" ht="15" customHeight="1">
      <c r="F244" s="14"/>
    </row>
    <row r="245" spans="6:6" ht="15" customHeight="1">
      <c r="F245" s="14"/>
    </row>
    <row r="246" spans="6:6" ht="15" customHeight="1">
      <c r="F246" s="14"/>
    </row>
    <row r="247" spans="6:6" ht="15" customHeight="1">
      <c r="F247" s="14"/>
    </row>
    <row r="248" spans="6:6" ht="15" customHeight="1">
      <c r="F248" s="14"/>
    </row>
    <row r="249" spans="6:6" ht="15" customHeight="1">
      <c r="F249" s="14"/>
    </row>
    <row r="250" spans="6:6" ht="15" customHeight="1">
      <c r="F250" s="14"/>
    </row>
  </sheetData>
  <mergeCells count="1">
    <mergeCell ref="B233:F233"/>
  </mergeCells>
  <pageMargins left="0.75" right="0.75" top="1" bottom="1" header="0.5" footer="0.5"/>
  <pageSetup paperSize="9" orientation="portrait" horizontalDpi="300" verticalDpi="300" r:id="rId1"/>
  <headerFooter alignWithMargins="0"/>
  <ignoredErrors>
    <ignoredError sqref="C226:D226 C145:D145 C119:D119 G176:G189 G5:G101 C218:D218 G102:G154 G155:G175 G190:G228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21"/>
  <sheetViews>
    <sheetView workbookViewId="0">
      <selection activeCell="B2" sqref="B2:H2"/>
    </sheetView>
  </sheetViews>
  <sheetFormatPr defaultRowHeight="15" customHeight="1"/>
  <cols>
    <col min="1" max="1" width="12.85546875" style="8" customWidth="1"/>
    <col min="2" max="2" width="6.7109375" style="8" customWidth="1"/>
    <col min="3" max="3" width="25.7109375" style="8" customWidth="1"/>
    <col min="4" max="4" width="16.140625" style="8" customWidth="1"/>
    <col min="5" max="5" width="18.28515625" style="8" customWidth="1"/>
    <col min="6" max="7" width="13.5703125" style="8" customWidth="1"/>
    <col min="8" max="8" width="14.5703125" style="8" customWidth="1"/>
    <col min="9" max="16384" width="9.140625" style="8"/>
  </cols>
  <sheetData>
    <row r="1" spans="1:9" ht="23.25" customHeight="1"/>
    <row r="2" spans="1:9" ht="19.5" customHeight="1">
      <c r="B2" s="119" t="s">
        <v>149</v>
      </c>
      <c r="C2" s="119"/>
      <c r="D2" s="119"/>
      <c r="E2" s="119"/>
      <c r="F2" s="119"/>
      <c r="G2" s="119"/>
      <c r="H2" s="119"/>
    </row>
    <row r="3" spans="1:9" ht="15" customHeight="1" thickBot="1">
      <c r="B3" s="9"/>
      <c r="C3" s="9"/>
      <c r="D3" s="9"/>
      <c r="E3" s="9"/>
      <c r="F3" s="9"/>
      <c r="G3" s="9"/>
    </row>
    <row r="4" spans="1:9" ht="38.25" customHeight="1">
      <c r="A4" s="9"/>
      <c r="B4" s="49"/>
      <c r="C4" s="50" t="s">
        <v>0</v>
      </c>
      <c r="D4" s="48" t="s">
        <v>270</v>
      </c>
      <c r="E4" s="48" t="s">
        <v>271</v>
      </c>
      <c r="F4" s="51" t="s">
        <v>205</v>
      </c>
      <c r="G4" s="51" t="s">
        <v>1</v>
      </c>
      <c r="H4" s="76" t="s">
        <v>259</v>
      </c>
      <c r="I4" s="10"/>
    </row>
    <row r="5" spans="1:9" ht="15" customHeight="1">
      <c r="A5"/>
      <c r="B5" s="31">
        <v>1</v>
      </c>
      <c r="C5" s="28" t="s">
        <v>139</v>
      </c>
      <c r="D5" s="33">
        <v>581006</v>
      </c>
      <c r="E5" s="36">
        <v>686102</v>
      </c>
      <c r="F5" s="37">
        <f>E5-D5</f>
        <v>105096</v>
      </c>
      <c r="G5" s="81">
        <f>F5/D5</f>
        <v>0.18088625590785637</v>
      </c>
      <c r="H5" s="80">
        <f>E5/'2016 6 Months'!D2</f>
        <v>0.2602505848129566</v>
      </c>
      <c r="I5" s="10"/>
    </row>
    <row r="6" spans="1:9" ht="15" customHeight="1">
      <c r="A6"/>
      <c r="B6" s="31">
        <v>2</v>
      </c>
      <c r="C6" s="28" t="s">
        <v>44</v>
      </c>
      <c r="D6" s="33">
        <v>605410</v>
      </c>
      <c r="E6" s="36">
        <v>629754</v>
      </c>
      <c r="F6" s="37">
        <f t="shared" ref="F6:F19" si="0">E6-D6</f>
        <v>24344</v>
      </c>
      <c r="G6" s="81">
        <f>F6/D6</f>
        <v>4.021076625757751E-2</v>
      </c>
      <c r="H6" s="80">
        <f>E6/'2016 6 Months'!D2</f>
        <v>0.23887679497844147</v>
      </c>
      <c r="I6" s="10"/>
    </row>
    <row r="7" spans="1:9" ht="15" customHeight="1">
      <c r="A7"/>
      <c r="B7" s="31">
        <v>3</v>
      </c>
      <c r="C7" s="41" t="s">
        <v>144</v>
      </c>
      <c r="D7" s="33">
        <v>545187</v>
      </c>
      <c r="E7" s="36">
        <v>552806</v>
      </c>
      <c r="F7" s="37">
        <f t="shared" si="0"/>
        <v>7619</v>
      </c>
      <c r="G7" s="81">
        <f>F7/D7</f>
        <v>1.3975021414670562E-2</v>
      </c>
      <c r="H7" s="80">
        <f>E7/'2016 6 Months'!D2</f>
        <v>0.20968906195887968</v>
      </c>
      <c r="I7" s="10"/>
    </row>
    <row r="8" spans="1:9" ht="12.75">
      <c r="A8"/>
      <c r="B8" s="31">
        <v>4</v>
      </c>
      <c r="C8" s="28" t="s">
        <v>143</v>
      </c>
      <c r="D8" s="33">
        <v>343441</v>
      </c>
      <c r="E8" s="36">
        <v>397075</v>
      </c>
      <c r="F8" s="37">
        <f t="shared" si="0"/>
        <v>53634</v>
      </c>
      <c r="G8" s="82">
        <f>F8/D8</f>
        <v>0.15616656135988424</v>
      </c>
      <c r="H8" s="80">
        <f>E8/'2016 6 Months'!D2</f>
        <v>0.15061754806807842</v>
      </c>
      <c r="I8" s="10"/>
    </row>
    <row r="9" spans="1:9" ht="15" customHeight="1">
      <c r="A9"/>
      <c r="B9" s="31">
        <v>5</v>
      </c>
      <c r="C9" s="29" t="s">
        <v>147</v>
      </c>
      <c r="D9" s="33">
        <v>55335</v>
      </c>
      <c r="E9" s="36">
        <v>69912</v>
      </c>
      <c r="F9" s="37">
        <f t="shared" si="0"/>
        <v>14577</v>
      </c>
      <c r="G9" s="82">
        <f t="shared" ref="G9:G19" si="1">F9/D9</f>
        <v>0.26343182434264029</v>
      </c>
      <c r="H9" s="80">
        <f>E9/'2016 6 Months'!D2</f>
        <v>2.6518854172474966E-2</v>
      </c>
      <c r="I9" s="10"/>
    </row>
    <row r="10" spans="1:9" ht="15" customHeight="1">
      <c r="A10"/>
      <c r="B10" s="31">
        <v>6</v>
      </c>
      <c r="C10" s="30" t="s">
        <v>106</v>
      </c>
      <c r="D10" s="33">
        <v>7463</v>
      </c>
      <c r="E10" s="36">
        <v>37335</v>
      </c>
      <c r="F10" s="37">
        <f t="shared" si="0"/>
        <v>29872</v>
      </c>
      <c r="G10" s="82">
        <f t="shared" si="1"/>
        <v>4.0026798874447271</v>
      </c>
      <c r="H10" s="80">
        <f>E10/'2016 6 Months'!D2</f>
        <v>1.4161823728821275E-2</v>
      </c>
      <c r="I10" s="10"/>
    </row>
    <row r="11" spans="1:9" ht="12.75">
      <c r="A11"/>
      <c r="B11" s="31">
        <v>7</v>
      </c>
      <c r="C11" s="41" t="s">
        <v>45</v>
      </c>
      <c r="D11" s="33">
        <v>17018</v>
      </c>
      <c r="E11" s="36">
        <v>33252</v>
      </c>
      <c r="F11" s="37">
        <f t="shared" si="0"/>
        <v>16234</v>
      </c>
      <c r="G11" s="82">
        <f t="shared" si="1"/>
        <v>0.95393113174286048</v>
      </c>
      <c r="H11" s="80">
        <f>E11/'2016 6 Months'!D2</f>
        <v>1.2613069844134593E-2</v>
      </c>
      <c r="I11" s="10"/>
    </row>
    <row r="12" spans="1:9" ht="15" customHeight="1">
      <c r="A12"/>
      <c r="B12" s="31">
        <v>8</v>
      </c>
      <c r="C12" s="28" t="s">
        <v>148</v>
      </c>
      <c r="D12" s="33">
        <v>13616</v>
      </c>
      <c r="E12" s="36">
        <v>17274</v>
      </c>
      <c r="F12" s="37">
        <f t="shared" si="0"/>
        <v>3658</v>
      </c>
      <c r="G12" s="82">
        <f t="shared" si="1"/>
        <v>0.26865452408930668</v>
      </c>
      <c r="H12" s="80">
        <f>E12/'2016 6 Months'!D2</f>
        <v>6.5523327465289594E-3</v>
      </c>
      <c r="I12" s="10"/>
    </row>
    <row r="13" spans="1:9" ht="12.75">
      <c r="A13"/>
      <c r="B13" s="31">
        <v>9</v>
      </c>
      <c r="C13" s="28" t="s">
        <v>8</v>
      </c>
      <c r="D13" s="33">
        <v>15292</v>
      </c>
      <c r="E13" s="36">
        <v>16480</v>
      </c>
      <c r="F13" s="37">
        <f t="shared" si="0"/>
        <v>1188</v>
      </c>
      <c r="G13" s="82">
        <f t="shared" si="1"/>
        <v>7.7687679832592199E-2</v>
      </c>
      <c r="H13" s="80">
        <f>E13/'2016 6 Months'!D2</f>
        <v>6.2511545480373534E-3</v>
      </c>
      <c r="I13" s="10"/>
    </row>
    <row r="14" spans="1:9" ht="15" customHeight="1">
      <c r="A14"/>
      <c r="B14" s="31">
        <v>10</v>
      </c>
      <c r="C14" s="28" t="s">
        <v>38</v>
      </c>
      <c r="D14" s="33">
        <v>15194</v>
      </c>
      <c r="E14" s="36">
        <v>15069</v>
      </c>
      <c r="F14" s="37">
        <f t="shared" si="0"/>
        <v>-125</v>
      </c>
      <c r="G14" s="81">
        <f t="shared" si="1"/>
        <v>-8.2269316835592993E-3</v>
      </c>
      <c r="H14" s="80">
        <f>E14/'2016 6 Months'!D2</f>
        <v>5.7159373716246893E-3</v>
      </c>
      <c r="I14" s="10"/>
    </row>
    <row r="15" spans="1:9" ht="12.75">
      <c r="A15"/>
      <c r="B15" s="31">
        <v>11</v>
      </c>
      <c r="C15" s="28" t="s">
        <v>151</v>
      </c>
      <c r="D15" s="33">
        <v>13655</v>
      </c>
      <c r="E15" s="36">
        <v>14868</v>
      </c>
      <c r="F15" s="37">
        <f t="shared" si="0"/>
        <v>1213</v>
      </c>
      <c r="G15" s="81">
        <f t="shared" si="1"/>
        <v>8.8831929696082015E-2</v>
      </c>
      <c r="H15" s="80">
        <f>E15/'2016 6 Months'!D2</f>
        <v>5.6396945279259328E-3</v>
      </c>
      <c r="I15" s="10"/>
    </row>
    <row r="16" spans="1:9" ht="12.75">
      <c r="A16"/>
      <c r="B16" s="31">
        <v>12</v>
      </c>
      <c r="C16" s="28" t="s">
        <v>140</v>
      </c>
      <c r="D16" s="33">
        <v>8653</v>
      </c>
      <c r="E16" s="36">
        <v>12019</v>
      </c>
      <c r="F16" s="37">
        <f t="shared" si="0"/>
        <v>3366</v>
      </c>
      <c r="G16" s="81">
        <f t="shared" si="1"/>
        <v>0.38899803536345778</v>
      </c>
      <c r="H16" s="80">
        <f>E16/'2016 6 Months'!D2</f>
        <v>4.5590185990813685E-3</v>
      </c>
      <c r="I16" s="10"/>
    </row>
    <row r="17" spans="1:9" ht="15" customHeight="1">
      <c r="A17"/>
      <c r="B17" s="31">
        <v>13</v>
      </c>
      <c r="C17" s="74" t="s">
        <v>105</v>
      </c>
      <c r="D17" s="33">
        <v>2680</v>
      </c>
      <c r="E17" s="36">
        <v>11794</v>
      </c>
      <c r="F17" s="37">
        <f t="shared" si="0"/>
        <v>9114</v>
      </c>
      <c r="G17" s="81">
        <f t="shared" si="1"/>
        <v>3.4007462686567163</v>
      </c>
      <c r="H17" s="80">
        <f>E17/'2016 6 Months'!D2</f>
        <v>4.4736721322544025E-3</v>
      </c>
      <c r="I17" s="10"/>
    </row>
    <row r="18" spans="1:9" ht="15" customHeight="1">
      <c r="A18"/>
      <c r="B18" s="31">
        <v>14</v>
      </c>
      <c r="C18" s="28" t="s">
        <v>201</v>
      </c>
      <c r="D18" s="33">
        <v>7933</v>
      </c>
      <c r="E18" s="36">
        <v>8138</v>
      </c>
      <c r="F18" s="37">
        <f t="shared" si="0"/>
        <v>205</v>
      </c>
      <c r="G18" s="81">
        <f t="shared" si="1"/>
        <v>2.5841421908483549E-2</v>
      </c>
      <c r="H18" s="80">
        <f>E18/'2016 6 Months'!D2</f>
        <v>3.0868868757237856E-3</v>
      </c>
    </row>
    <row r="19" spans="1:9" ht="15" customHeight="1" thickBot="1">
      <c r="A19"/>
      <c r="B19" s="32">
        <v>15</v>
      </c>
      <c r="C19" s="46" t="s">
        <v>30</v>
      </c>
      <c r="D19" s="42">
        <v>6832</v>
      </c>
      <c r="E19" s="38">
        <v>6964</v>
      </c>
      <c r="F19" s="39">
        <f t="shared" si="0"/>
        <v>132</v>
      </c>
      <c r="G19" s="83">
        <f t="shared" si="1"/>
        <v>1.9320843091334895E-2</v>
      </c>
      <c r="H19" s="84">
        <f>E19/'2016 6 Months'!D2</f>
        <v>2.6415679777021923E-3</v>
      </c>
    </row>
    <row r="21" spans="1:9" ht="15" customHeight="1">
      <c r="B21" s="11" t="s">
        <v>150</v>
      </c>
    </row>
  </sheetData>
  <sortState ref="C26:D42">
    <sortCondition descending="1" ref="D26"/>
  </sortState>
  <mergeCells count="1">
    <mergeCell ref="B2:H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5.85546875" customWidth="1"/>
    <col min="2" max="2" width="21.85546875" customWidth="1"/>
    <col min="3" max="3" width="17.140625" customWidth="1"/>
    <col min="4" max="4" width="17.85546875" customWidth="1"/>
    <col min="5" max="5" width="15.42578125" customWidth="1"/>
    <col min="6" max="7" width="15" customWidth="1"/>
  </cols>
  <sheetData>
    <row r="1" spans="2:7" ht="25.5" customHeight="1"/>
    <row r="2" spans="2:7" ht="20.25" customHeight="1">
      <c r="B2" s="119" t="s">
        <v>262</v>
      </c>
      <c r="C2" s="119"/>
      <c r="D2" s="119"/>
      <c r="E2" s="119"/>
      <c r="F2" s="119"/>
      <c r="G2" s="119"/>
    </row>
    <row r="3" spans="2:7" ht="13.5" thickBot="1"/>
    <row r="4" spans="2:7" ht="35.25" customHeight="1">
      <c r="B4" s="108" t="s">
        <v>263</v>
      </c>
      <c r="C4" s="48" t="s">
        <v>270</v>
      </c>
      <c r="D4" s="48" t="s">
        <v>271</v>
      </c>
      <c r="E4" s="51" t="s">
        <v>205</v>
      </c>
      <c r="F4" s="51" t="s">
        <v>1</v>
      </c>
      <c r="G4" s="111" t="s">
        <v>259</v>
      </c>
    </row>
    <row r="5" spans="2:7" ht="18" customHeight="1">
      <c r="B5" s="109" t="s">
        <v>264</v>
      </c>
      <c r="C5" s="36">
        <v>856612</v>
      </c>
      <c r="D5" s="36">
        <v>1011680</v>
      </c>
      <c r="E5" s="36">
        <f>D5-C5</f>
        <v>155068</v>
      </c>
      <c r="F5" s="112">
        <f>D5/C5-1</f>
        <v>0.18102478134791489</v>
      </c>
      <c r="G5" s="80">
        <f>D5/'2016 6 Months'!D2</f>
        <v>0.38374806026446784</v>
      </c>
    </row>
    <row r="6" spans="2:7" ht="16.5" customHeight="1">
      <c r="B6" s="109" t="s">
        <v>265</v>
      </c>
      <c r="C6" s="36">
        <v>536918</v>
      </c>
      <c r="D6" s="36">
        <v>521746</v>
      </c>
      <c r="E6" s="36">
        <f t="shared" ref="E6:E7" si="0">D6-C6</f>
        <v>-15172</v>
      </c>
      <c r="F6" s="112">
        <f t="shared" ref="F6" si="1">D6/C6-1</f>
        <v>-2.8257573782216272E-2</v>
      </c>
      <c r="G6" s="80">
        <f>D6/'2016 6 Months'!D2</f>
        <v>0.19790745636045493</v>
      </c>
    </row>
    <row r="7" spans="2:7" ht="17.25" customHeight="1">
      <c r="B7" s="109" t="s">
        <v>266</v>
      </c>
      <c r="C7" s="36">
        <v>941780</v>
      </c>
      <c r="D7" s="36">
        <v>1102887</v>
      </c>
      <c r="E7" s="36">
        <f t="shared" si="0"/>
        <v>161107</v>
      </c>
      <c r="F7" s="112">
        <f>D7/C7-1</f>
        <v>0.1710664911125741</v>
      </c>
      <c r="G7" s="80">
        <f>D7/'2016 6 Months'!D2</f>
        <v>0.41834448337507724</v>
      </c>
    </row>
    <row r="8" spans="2:7" ht="18" customHeight="1" thickBot="1">
      <c r="B8" s="110" t="s">
        <v>2</v>
      </c>
      <c r="C8" s="38">
        <v>2335310</v>
      </c>
      <c r="D8" s="38">
        <v>2636313</v>
      </c>
      <c r="E8" s="38">
        <f>SUM(E5:E7)</f>
        <v>301003</v>
      </c>
      <c r="F8" s="113">
        <f>D8/C8-1</f>
        <v>0.12889209569607463</v>
      </c>
      <c r="G8" s="84">
        <f>D8/'2016 6 Months'!D2</f>
        <v>1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1"/>
  <sheetViews>
    <sheetView workbookViewId="0">
      <selection activeCell="B2" sqref="B2:G2"/>
    </sheetView>
  </sheetViews>
  <sheetFormatPr defaultRowHeight="15" customHeight="1"/>
  <cols>
    <col min="1" max="1" width="12.28515625" customWidth="1"/>
    <col min="2" max="2" width="22.42578125" customWidth="1"/>
    <col min="3" max="3" width="17.28515625" customWidth="1"/>
    <col min="4" max="4" width="18" customWidth="1"/>
    <col min="5" max="5" width="16.28515625" customWidth="1"/>
    <col min="6" max="6" width="16.140625" customWidth="1"/>
    <col min="7" max="7" width="13.28515625" customWidth="1"/>
  </cols>
  <sheetData>
    <row r="1" spans="1:7" ht="22.5" customHeight="1"/>
    <row r="2" spans="1:7" ht="20.25" customHeight="1">
      <c r="B2" s="120" t="s">
        <v>154</v>
      </c>
      <c r="C2" s="120"/>
      <c r="D2" s="120"/>
      <c r="E2" s="120"/>
      <c r="F2" s="120"/>
      <c r="G2" s="120"/>
    </row>
    <row r="3" spans="1:7" ht="15" customHeight="1" thickBot="1">
      <c r="B3" s="2"/>
      <c r="C3" s="2"/>
      <c r="D3" s="2"/>
      <c r="E3" s="2"/>
      <c r="F3" s="2"/>
    </row>
    <row r="4" spans="1:7" ht="34.5" customHeight="1">
      <c r="A4" s="2"/>
      <c r="B4" s="47" t="s">
        <v>152</v>
      </c>
      <c r="C4" s="48" t="s">
        <v>270</v>
      </c>
      <c r="D4" s="48" t="s">
        <v>271</v>
      </c>
      <c r="E4" s="48" t="s">
        <v>225</v>
      </c>
      <c r="F4" s="89" t="s">
        <v>226</v>
      </c>
      <c r="G4" s="76" t="s">
        <v>259</v>
      </c>
    </row>
    <row r="5" spans="1:7" ht="18" customHeight="1">
      <c r="A5" s="2"/>
      <c r="B5" s="64" t="s">
        <v>2</v>
      </c>
      <c r="C5" s="65">
        <f>'2016 6 Months'!C2</f>
        <v>2335310</v>
      </c>
      <c r="D5" s="65">
        <f>'2016 6 Months'!D2</f>
        <v>2636313</v>
      </c>
      <c r="E5" s="65">
        <f>D5-C5</f>
        <v>301003</v>
      </c>
      <c r="F5" s="90">
        <f>E5/C5</f>
        <v>0.1288920956960746</v>
      </c>
      <c r="G5" s="66">
        <f>D5/'2016 6 Months'!D2</f>
        <v>1</v>
      </c>
    </row>
    <row r="6" spans="1:7" ht="12.75">
      <c r="A6" s="2"/>
      <c r="B6" s="5" t="s">
        <v>223</v>
      </c>
      <c r="C6" s="17">
        <f>'2016 6 Months'!C3</f>
        <v>2280333</v>
      </c>
      <c r="D6" s="17">
        <f>'2016 6 Months'!D3</f>
        <v>2520008</v>
      </c>
      <c r="E6" s="17">
        <f t="shared" ref="E6:E10" si="0">D6-C6</f>
        <v>239675</v>
      </c>
      <c r="F6" s="91">
        <f t="shared" ref="F6:F9" si="1">E6/C6</f>
        <v>0.10510526313481408</v>
      </c>
      <c r="G6" s="80">
        <f>D6/'2016 6 Months'!D2</f>
        <v>0.95588346300306526</v>
      </c>
    </row>
    <row r="7" spans="1:7" ht="15" customHeight="1">
      <c r="A7" s="2"/>
      <c r="B7" s="5" t="s">
        <v>153</v>
      </c>
      <c r="C7" s="17">
        <f>'2016 6 Months'!C63</f>
        <v>16831</v>
      </c>
      <c r="D7" s="17">
        <f>'2016 6 Months'!D63</f>
        <v>18717</v>
      </c>
      <c r="E7" s="17">
        <f t="shared" si="0"/>
        <v>1886</v>
      </c>
      <c r="F7" s="91">
        <f t="shared" si="1"/>
        <v>0.11205513635553443</v>
      </c>
      <c r="G7" s="80">
        <f>D7/'2016 6 Months'!D2</f>
        <v>7.0996880871125696E-3</v>
      </c>
    </row>
    <row r="8" spans="1:7" ht="12.75">
      <c r="A8" s="2"/>
      <c r="B8" s="5" t="s">
        <v>72</v>
      </c>
      <c r="C8" s="17">
        <f>'2016 6 Months'!C110</f>
        <v>22538</v>
      </c>
      <c r="D8" s="17">
        <f>'2016 6 Months'!D110</f>
        <v>71449</v>
      </c>
      <c r="E8" s="17">
        <f t="shared" si="0"/>
        <v>48911</v>
      </c>
      <c r="F8" s="91">
        <f t="shared" si="1"/>
        <v>2.170157068062827</v>
      </c>
      <c r="G8" s="80">
        <f>D8/'2016 6 Months'!D2</f>
        <v>2.7101865370310733E-2</v>
      </c>
    </row>
    <row r="9" spans="1:7" ht="15" customHeight="1">
      <c r="A9" s="2"/>
      <c r="B9" s="5" t="s">
        <v>110</v>
      </c>
      <c r="C9" s="17">
        <f>'2016 6 Months'!C170</f>
        <v>1199</v>
      </c>
      <c r="D9" s="17">
        <f>'2016 6 Months'!D170</f>
        <v>2489</v>
      </c>
      <c r="E9" s="17">
        <f t="shared" si="0"/>
        <v>1290</v>
      </c>
      <c r="F9" s="91">
        <f t="shared" si="1"/>
        <v>1.0758965804837364</v>
      </c>
      <c r="G9" s="80">
        <f>D9/'2016 6 Months'!D2</f>
        <v>9.441215819214183E-4</v>
      </c>
    </row>
    <row r="10" spans="1:7" ht="15" customHeight="1" thickBot="1">
      <c r="A10" s="2"/>
      <c r="B10" s="6" t="s">
        <v>88</v>
      </c>
      <c r="C10" s="18">
        <f>'2016 6 Months'!C155</f>
        <v>13067</v>
      </c>
      <c r="D10" s="18">
        <f>'2016 6 Months'!D155</f>
        <v>21505</v>
      </c>
      <c r="E10" s="18">
        <f t="shared" si="0"/>
        <v>8438</v>
      </c>
      <c r="F10" s="92">
        <f>E10/C10</f>
        <v>0.64574883293793528</v>
      </c>
      <c r="G10" s="84">
        <f>D10/'2016 6 Months'!D2</f>
        <v>8.1572256405062684E-3</v>
      </c>
    </row>
    <row r="11" spans="1:7" ht="15" customHeight="1">
      <c r="B11" s="2"/>
      <c r="C11" s="2"/>
      <c r="D11" s="2"/>
      <c r="E11" s="2"/>
      <c r="F11" s="2"/>
    </row>
    <row r="14" spans="1:7" ht="15" customHeight="1">
      <c r="B14" s="1" t="s">
        <v>150</v>
      </c>
    </row>
    <row r="21" spans="4:6" ht="15" customHeight="1">
      <c r="D21" s="3"/>
      <c r="E21" s="4"/>
      <c r="F21" s="4"/>
    </row>
  </sheetData>
  <mergeCells count="1">
    <mergeCell ref="B2:G2"/>
  </mergeCells>
  <pageMargins left="0.75" right="0.75" top="1" bottom="1" header="0.5" footer="0.5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G11"/>
  <sheetViews>
    <sheetView workbookViewId="0">
      <selection activeCell="B2" sqref="B2:G2"/>
    </sheetView>
  </sheetViews>
  <sheetFormatPr defaultRowHeight="12.75"/>
  <cols>
    <col min="1" max="1" width="11.42578125" customWidth="1"/>
    <col min="2" max="2" width="18.85546875" customWidth="1"/>
    <col min="3" max="3" width="17.42578125" customWidth="1"/>
    <col min="4" max="4" width="15.7109375" customWidth="1"/>
    <col min="5" max="5" width="15.28515625" customWidth="1"/>
    <col min="6" max="6" width="16.85546875" customWidth="1"/>
    <col min="7" max="7" width="12.42578125" customWidth="1"/>
  </cols>
  <sheetData>
    <row r="1" spans="2:7" ht="27" customHeight="1"/>
    <row r="2" spans="2:7" ht="25.5" customHeight="1">
      <c r="B2" s="120" t="s">
        <v>233</v>
      </c>
      <c r="C2" s="120"/>
      <c r="D2" s="120"/>
      <c r="E2" s="120"/>
      <c r="F2" s="120"/>
      <c r="G2" s="120"/>
    </row>
    <row r="3" spans="2:7" ht="13.5" thickBot="1"/>
    <row r="4" spans="2:7" ht="38.25" customHeight="1">
      <c r="B4" s="47" t="s">
        <v>227</v>
      </c>
      <c r="C4" s="48" t="s">
        <v>270</v>
      </c>
      <c r="D4" s="48" t="s">
        <v>271</v>
      </c>
      <c r="E4" s="48" t="s">
        <v>225</v>
      </c>
      <c r="F4" s="48" t="s">
        <v>226</v>
      </c>
      <c r="G4" s="76" t="s">
        <v>259</v>
      </c>
    </row>
    <row r="5" spans="2:7" ht="16.5" customHeight="1">
      <c r="B5" s="44" t="s">
        <v>229</v>
      </c>
      <c r="C5" s="33">
        <v>2004755</v>
      </c>
      <c r="D5" s="33">
        <v>2202672</v>
      </c>
      <c r="E5" s="33">
        <f>D5-C5</f>
        <v>197917</v>
      </c>
      <c r="F5" s="85">
        <f>E5/C5</f>
        <v>9.8723784203057233E-2</v>
      </c>
      <c r="G5" s="80">
        <f>D5/'2016 6 Months'!D2</f>
        <v>0.83551232346083337</v>
      </c>
    </row>
    <row r="6" spans="2:7" ht="17.25" customHeight="1">
      <c r="B6" s="44" t="s">
        <v>228</v>
      </c>
      <c r="C6" s="33">
        <v>292284</v>
      </c>
      <c r="D6" s="33">
        <v>396737</v>
      </c>
      <c r="E6" s="33">
        <f t="shared" ref="E6:E8" si="0">D6-C6</f>
        <v>104453</v>
      </c>
      <c r="F6" s="85">
        <f t="shared" ref="F6:F8" si="1">E6/C6</f>
        <v>0.35736817615743594</v>
      </c>
      <c r="G6" s="80">
        <f>D6/'2016 6 Months'!D2</f>
        <v>0.15048933870902279</v>
      </c>
    </row>
    <row r="7" spans="2:7" ht="16.5" customHeight="1">
      <c r="B7" s="44" t="s">
        <v>231</v>
      </c>
      <c r="C7" s="33">
        <v>17711</v>
      </c>
      <c r="D7" s="33">
        <v>18917</v>
      </c>
      <c r="E7" s="33">
        <f t="shared" si="0"/>
        <v>1206</v>
      </c>
      <c r="F7" s="85">
        <f t="shared" si="1"/>
        <v>6.809327536559201E-2</v>
      </c>
      <c r="G7" s="80">
        <f>D7/'2016 6 Months'!D2</f>
        <v>7.1755516131809839E-3</v>
      </c>
    </row>
    <row r="8" spans="2:7" ht="13.5" thickBot="1">
      <c r="B8" s="45" t="s">
        <v>230</v>
      </c>
      <c r="C8" s="42">
        <v>20560</v>
      </c>
      <c r="D8" s="42">
        <v>17987</v>
      </c>
      <c r="E8" s="42">
        <f t="shared" si="0"/>
        <v>-2573</v>
      </c>
      <c r="F8" s="86">
        <f t="shared" si="1"/>
        <v>-0.12514591439688716</v>
      </c>
      <c r="G8" s="84">
        <f>D8/'2016 6 Months'!D2</f>
        <v>6.8227862169628565E-3</v>
      </c>
    </row>
    <row r="11" spans="2:7">
      <c r="B11" s="1" t="s">
        <v>150</v>
      </c>
    </row>
  </sheetData>
  <mergeCells count="1">
    <mergeCell ref="B2:G2"/>
  </mergeCells>
  <pageMargins left="0.7" right="0.7" top="0.75" bottom="0.75" header="0.3" footer="0.3"/>
  <ignoredErrors>
    <ignoredError sqref="E5:E8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B1:G26"/>
  <sheetViews>
    <sheetView workbookViewId="0">
      <selection activeCell="B2" sqref="B2:G2"/>
    </sheetView>
  </sheetViews>
  <sheetFormatPr defaultRowHeight="12.75"/>
  <cols>
    <col min="1" max="1" width="13.140625" customWidth="1"/>
    <col min="2" max="2" width="24.42578125" customWidth="1"/>
    <col min="3" max="3" width="19.7109375" customWidth="1"/>
    <col min="4" max="4" width="17.28515625" customWidth="1"/>
    <col min="5" max="5" width="16.28515625" customWidth="1"/>
    <col min="6" max="6" width="18.28515625" customWidth="1"/>
    <col min="7" max="7" width="15" customWidth="1"/>
  </cols>
  <sheetData>
    <row r="1" spans="2:7" ht="22.5" customHeight="1"/>
    <row r="2" spans="2:7" ht="21.75" customHeight="1">
      <c r="B2" s="121" t="s">
        <v>254</v>
      </c>
      <c r="C2" s="121"/>
      <c r="D2" s="121"/>
      <c r="E2" s="121"/>
      <c r="F2" s="121"/>
      <c r="G2" s="121"/>
    </row>
    <row r="3" spans="2:7" ht="15.75" thickBot="1">
      <c r="B3" s="75"/>
      <c r="C3" s="75"/>
      <c r="D3" s="75"/>
      <c r="E3" s="75"/>
      <c r="F3" s="75"/>
    </row>
    <row r="4" spans="2:7" ht="36" customHeight="1">
      <c r="B4" s="47" t="s">
        <v>252</v>
      </c>
      <c r="C4" s="48" t="s">
        <v>270</v>
      </c>
      <c r="D4" s="48" t="s">
        <v>271</v>
      </c>
      <c r="E4" s="48" t="s">
        <v>224</v>
      </c>
      <c r="F4" s="48" t="s">
        <v>1</v>
      </c>
      <c r="G4" s="76" t="s">
        <v>259</v>
      </c>
    </row>
    <row r="5" spans="2:7">
      <c r="B5" s="71" t="s">
        <v>242</v>
      </c>
      <c r="C5" s="33">
        <v>583419</v>
      </c>
      <c r="D5" s="33">
        <v>608636</v>
      </c>
      <c r="E5" s="33">
        <f>D5-C5</f>
        <v>25217</v>
      </c>
      <c r="F5" s="87">
        <f>E5/C5</f>
        <v>4.32227952809216E-2</v>
      </c>
      <c r="G5" s="80">
        <f>D5/'2016 6 Months'!D2</f>
        <v>0.23086636526087759</v>
      </c>
    </row>
    <row r="6" spans="2:7">
      <c r="B6" s="72" t="s">
        <v>243</v>
      </c>
      <c r="C6" s="33">
        <v>441611</v>
      </c>
      <c r="D6" s="33">
        <v>550356</v>
      </c>
      <c r="E6" s="33">
        <f t="shared" ref="E6:E24" si="0">D6-C6</f>
        <v>108745</v>
      </c>
      <c r="F6" s="87">
        <f t="shared" ref="F6:F24" si="1">E6/C6</f>
        <v>0.24624613064439066</v>
      </c>
      <c r="G6" s="80">
        <f>D6/'2016 6 Months'!D2</f>
        <v>0.20875973376454163</v>
      </c>
    </row>
    <row r="7" spans="2:7">
      <c r="B7" s="72" t="s">
        <v>240</v>
      </c>
      <c r="C7" s="33">
        <v>419065</v>
      </c>
      <c r="D7" s="33">
        <v>443331</v>
      </c>
      <c r="E7" s="33">
        <f t="shared" si="0"/>
        <v>24266</v>
      </c>
      <c r="F7" s="87">
        <f t="shared" si="1"/>
        <v>5.7905098254447403E-2</v>
      </c>
      <c r="G7" s="80">
        <f>D7/'2016 6 Months'!D2</f>
        <v>0.16816326437718132</v>
      </c>
    </row>
    <row r="8" spans="2:7">
      <c r="B8" s="72" t="s">
        <v>238</v>
      </c>
      <c r="C8" s="33">
        <v>317705</v>
      </c>
      <c r="D8" s="33">
        <v>349574</v>
      </c>
      <c r="E8" s="33">
        <f t="shared" si="0"/>
        <v>31869</v>
      </c>
      <c r="F8" s="87">
        <f t="shared" si="1"/>
        <v>0.10031003603972238</v>
      </c>
      <c r="G8" s="80">
        <f>D8/'2016 6 Months'!D2</f>
        <v>0.13259958130919963</v>
      </c>
    </row>
    <row r="9" spans="2:7">
      <c r="B9" s="72" t="s">
        <v>235</v>
      </c>
      <c r="C9" s="33">
        <v>245890</v>
      </c>
      <c r="D9" s="33">
        <v>325696</v>
      </c>
      <c r="E9" s="33">
        <f t="shared" si="0"/>
        <v>79806</v>
      </c>
      <c r="F9" s="87">
        <f t="shared" si="1"/>
        <v>0.32455976249542479</v>
      </c>
      <c r="G9" s="80">
        <f>D9/'2016 6 Months'!D2</f>
        <v>0.12354223493189162</v>
      </c>
    </row>
    <row r="10" spans="2:7">
      <c r="B10" s="72" t="s">
        <v>244</v>
      </c>
      <c r="C10" s="33">
        <v>93523</v>
      </c>
      <c r="D10" s="33">
        <v>83076</v>
      </c>
      <c r="E10" s="33">
        <f t="shared" si="0"/>
        <v>-10447</v>
      </c>
      <c r="F10" s="87">
        <f t="shared" si="1"/>
        <v>-0.11170514205061856</v>
      </c>
      <c r="G10" s="80">
        <f>D10/'2016 6 Months'!D2</f>
        <v>3.1512191458298013E-2</v>
      </c>
    </row>
    <row r="11" spans="2:7">
      <c r="B11" s="72" t="s">
        <v>239</v>
      </c>
      <c r="C11" s="33">
        <v>74025</v>
      </c>
      <c r="D11" s="33">
        <v>71858</v>
      </c>
      <c r="E11" s="33">
        <f t="shared" si="0"/>
        <v>-2167</v>
      </c>
      <c r="F11" s="87">
        <f t="shared" si="1"/>
        <v>-2.9273893954745018E-2</v>
      </c>
      <c r="G11" s="80">
        <f>D11/'2016 6 Months'!D2</f>
        <v>2.7257006281120641E-2</v>
      </c>
    </row>
    <row r="12" spans="2:7">
      <c r="B12" s="72" t="s">
        <v>246</v>
      </c>
      <c r="C12" s="33">
        <v>37318</v>
      </c>
      <c r="D12" s="33">
        <v>45041</v>
      </c>
      <c r="E12" s="33">
        <f t="shared" si="0"/>
        <v>7723</v>
      </c>
      <c r="F12" s="87">
        <f t="shared" si="1"/>
        <v>0.20695106918913125</v>
      </c>
      <c r="G12" s="80">
        <f>D12/'2016 6 Months'!D2</f>
        <v>1.7084845388237284E-2</v>
      </c>
    </row>
    <row r="13" spans="2:7">
      <c r="B13" s="72" t="s">
        <v>256</v>
      </c>
      <c r="C13" s="33">
        <v>19660</v>
      </c>
      <c r="D13" s="33">
        <v>37814</v>
      </c>
      <c r="E13" s="33">
        <f t="shared" si="0"/>
        <v>18154</v>
      </c>
      <c r="F13" s="87">
        <f t="shared" si="1"/>
        <v>0.92339776195320444</v>
      </c>
      <c r="G13" s="80">
        <f>D13/'2016 6 Months'!D2</f>
        <v>1.4343516873755126E-2</v>
      </c>
    </row>
    <row r="14" spans="2:7">
      <c r="B14" s="72" t="s">
        <v>234</v>
      </c>
      <c r="C14" s="33">
        <v>26734</v>
      </c>
      <c r="D14" s="33">
        <v>33227</v>
      </c>
      <c r="E14" s="33">
        <f t="shared" si="0"/>
        <v>6493</v>
      </c>
      <c r="F14" s="87">
        <f t="shared" si="1"/>
        <v>0.24287424253759257</v>
      </c>
      <c r="G14" s="80">
        <f>D14/'2016 6 Months'!D2</f>
        <v>1.2603586903376041E-2</v>
      </c>
    </row>
    <row r="15" spans="2:7">
      <c r="B15" s="72" t="s">
        <v>245</v>
      </c>
      <c r="C15" s="33">
        <v>25903</v>
      </c>
      <c r="D15" s="33">
        <v>25769</v>
      </c>
      <c r="E15" s="33">
        <f t="shared" si="0"/>
        <v>-134</v>
      </c>
      <c r="F15" s="87">
        <f t="shared" si="1"/>
        <v>-5.1731459676485347E-3</v>
      </c>
      <c r="G15" s="80">
        <f>D15/'2016 6 Months'!D2</f>
        <v>9.7746360162848638E-3</v>
      </c>
    </row>
    <row r="16" spans="2:7">
      <c r="B16" s="72" t="s">
        <v>255</v>
      </c>
      <c r="C16" s="33">
        <v>0</v>
      </c>
      <c r="D16" s="33">
        <v>13809</v>
      </c>
      <c r="E16" s="33">
        <f t="shared" si="0"/>
        <v>13809</v>
      </c>
      <c r="F16" s="87"/>
      <c r="G16" s="80">
        <f>D16/'2016 6 Months'!D2</f>
        <v>5.2379971573936783E-3</v>
      </c>
    </row>
    <row r="17" spans="2:7">
      <c r="B17" s="72" t="s">
        <v>247</v>
      </c>
      <c r="C17" s="33">
        <v>14245</v>
      </c>
      <c r="D17" s="33">
        <v>11908</v>
      </c>
      <c r="E17" s="33">
        <f t="shared" si="0"/>
        <v>-2337</v>
      </c>
      <c r="F17" s="87">
        <f t="shared" si="1"/>
        <v>-0.16405756405756405</v>
      </c>
      <c r="G17" s="80">
        <f>D17/'2016 6 Months'!D2</f>
        <v>4.5169143421133987E-3</v>
      </c>
    </row>
    <row r="18" spans="2:7">
      <c r="B18" s="72" t="s">
        <v>237</v>
      </c>
      <c r="C18" s="33">
        <v>11893</v>
      </c>
      <c r="D18" s="33">
        <v>10898</v>
      </c>
      <c r="E18" s="33">
        <f t="shared" si="0"/>
        <v>-995</v>
      </c>
      <c r="F18" s="87">
        <f t="shared" si="1"/>
        <v>-8.3662658706802326E-2</v>
      </c>
      <c r="G18" s="80">
        <f>D18/'2016 6 Months'!D2</f>
        <v>4.1338035354679054E-3</v>
      </c>
    </row>
    <row r="19" spans="2:7">
      <c r="B19" s="72" t="s">
        <v>249</v>
      </c>
      <c r="C19" s="33">
        <v>7904</v>
      </c>
      <c r="D19" s="33">
        <v>9748</v>
      </c>
      <c r="E19" s="33">
        <f t="shared" si="0"/>
        <v>1844</v>
      </c>
      <c r="F19" s="87">
        <f t="shared" si="1"/>
        <v>0.2332995951417004</v>
      </c>
      <c r="G19" s="80">
        <f>D19/'2016 6 Months'!D2</f>
        <v>3.6975882605745219E-3</v>
      </c>
    </row>
    <row r="20" spans="2:7">
      <c r="B20" s="72" t="s">
        <v>251</v>
      </c>
      <c r="C20" s="33">
        <v>8398</v>
      </c>
      <c r="D20" s="33">
        <v>7919</v>
      </c>
      <c r="E20" s="33">
        <f t="shared" si="0"/>
        <v>-479</v>
      </c>
      <c r="F20" s="87">
        <f t="shared" si="1"/>
        <v>-5.7037389854727318E-2</v>
      </c>
      <c r="G20" s="80">
        <f>D20/'2016 6 Months'!D2</f>
        <v>3.0038163146788718E-3</v>
      </c>
    </row>
    <row r="21" spans="2:7">
      <c r="B21" s="72" t="s">
        <v>248</v>
      </c>
      <c r="C21" s="33">
        <v>6315</v>
      </c>
      <c r="D21" s="33">
        <v>6079</v>
      </c>
      <c r="E21" s="33">
        <f t="shared" si="0"/>
        <v>-236</v>
      </c>
      <c r="F21" s="87">
        <f t="shared" si="1"/>
        <v>-3.7371338083927161E-2</v>
      </c>
      <c r="G21" s="80">
        <f>D21/'2016 6 Months'!D2</f>
        <v>2.3058718748494582E-3</v>
      </c>
    </row>
    <row r="22" spans="2:7">
      <c r="B22" s="72" t="s">
        <v>250</v>
      </c>
      <c r="C22" s="33">
        <v>1409</v>
      </c>
      <c r="D22" s="33">
        <v>1250</v>
      </c>
      <c r="E22" s="33">
        <f t="shared" si="0"/>
        <v>-159</v>
      </c>
      <c r="F22" s="87">
        <f t="shared" si="1"/>
        <v>-0.11284599006387509</v>
      </c>
      <c r="G22" s="80">
        <f>D22/'2016 6 Months'!D2</f>
        <v>4.7414703792759055E-4</v>
      </c>
    </row>
    <row r="23" spans="2:7">
      <c r="B23" s="72" t="s">
        <v>241</v>
      </c>
      <c r="C23" s="33">
        <v>166</v>
      </c>
      <c r="D23" s="33">
        <v>183</v>
      </c>
      <c r="E23" s="33">
        <f t="shared" si="0"/>
        <v>17</v>
      </c>
      <c r="F23" s="87">
        <f t="shared" si="1"/>
        <v>0.10240963855421686</v>
      </c>
      <c r="G23" s="80">
        <f>D23/'2016 6 Months'!D2</f>
        <v>6.9415126352599253E-5</v>
      </c>
    </row>
    <row r="24" spans="2:7" ht="13.5" thickBot="1">
      <c r="B24" s="73" t="s">
        <v>236</v>
      </c>
      <c r="C24" s="42">
        <v>127</v>
      </c>
      <c r="D24" s="42">
        <v>141</v>
      </c>
      <c r="E24" s="42">
        <f t="shared" si="0"/>
        <v>14</v>
      </c>
      <c r="F24" s="88">
        <f t="shared" si="1"/>
        <v>0.11023622047244094</v>
      </c>
      <c r="G24" s="84">
        <f>D24/'2016 6 Months'!D2</f>
        <v>5.348378587823221E-5</v>
      </c>
    </row>
    <row r="26" spans="2:7">
      <c r="B26" s="1" t="s">
        <v>150</v>
      </c>
    </row>
  </sheetData>
  <mergeCells count="1">
    <mergeCell ref="B2:G2"/>
  </mergeCells>
  <pageMargins left="0.7" right="0.7" top="0.75" bottom="0.75" header="0.3" footer="0.3"/>
  <ignoredErrors>
    <ignoredError sqref="E5:E2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2016 6 Months</vt:lpstr>
      <vt:lpstr>Top15</vt:lpstr>
      <vt:lpstr>Types of vizit</vt:lpstr>
      <vt:lpstr>Regions</vt:lpstr>
      <vt:lpstr>Border Type</vt:lpstr>
      <vt:lpstr>Border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Arabuli</cp:lastModifiedBy>
  <dcterms:created xsi:type="dcterms:W3CDTF">2012-06-01T06:45:51Z</dcterms:created>
  <dcterms:modified xsi:type="dcterms:W3CDTF">2016-07-04T13:15:50Z</dcterms:modified>
</cp:coreProperties>
</file>